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65" yWindow="-150" windowWidth="16935" windowHeight="11955"/>
  </bookViews>
  <sheets>
    <sheet name="Документ" sheetId="2" r:id="rId1"/>
  </sheets>
  <definedNames>
    <definedName name="_xlnm._FilterDatabase" localSheetId="0" hidden="1">Документ!$A$8:$G$8</definedName>
    <definedName name="_xlnm.Print_Titles" localSheetId="0">Документ!$8:$8</definedName>
    <definedName name="_xlnm.Print_Area" localSheetId="0">Документ!$A$1:$G$36</definedName>
  </definedNames>
  <calcPr calcId="124519"/>
</workbook>
</file>

<file path=xl/calcChain.xml><?xml version="1.0" encoding="utf-8"?>
<calcChain xmlns="http://schemas.openxmlformats.org/spreadsheetml/2006/main">
  <c r="F33" i="2"/>
  <c r="F29"/>
  <c r="G21"/>
  <c r="D34" l="1"/>
  <c r="F34"/>
  <c r="G37"/>
  <c r="F17" l="1"/>
  <c r="G14"/>
  <c r="E24" l="1"/>
  <c r="D30"/>
  <c r="F22" l="1"/>
  <c r="G11"/>
  <c r="G13"/>
  <c r="G15"/>
  <c r="G16"/>
  <c r="G18"/>
  <c r="G19"/>
  <c r="G20"/>
  <c r="G23"/>
  <c r="G24"/>
  <c r="G25"/>
  <c r="G26"/>
  <c r="G27"/>
  <c r="G28"/>
  <c r="G29"/>
  <c r="G31"/>
  <c r="G32"/>
  <c r="G33"/>
  <c r="G35"/>
  <c r="G36"/>
  <c r="F12"/>
  <c r="G34" l="1"/>
  <c r="C9"/>
  <c r="G22"/>
  <c r="G12"/>
  <c r="E12"/>
  <c r="E30"/>
  <c r="D22"/>
  <c r="E22" s="1"/>
  <c r="D17"/>
  <c r="D9" s="1"/>
  <c r="E11"/>
  <c r="E13"/>
  <c r="E15"/>
  <c r="E16"/>
  <c r="E18"/>
  <c r="E19"/>
  <c r="E20"/>
  <c r="E23"/>
  <c r="E25"/>
  <c r="E27"/>
  <c r="E28"/>
  <c r="E29"/>
  <c r="E31"/>
  <c r="F30"/>
  <c r="G30" s="1"/>
  <c r="E32"/>
  <c r="E33"/>
  <c r="F9" l="1"/>
  <c r="H9" s="1"/>
  <c r="E17"/>
  <c r="G17" s="1"/>
  <c r="E9"/>
  <c r="E10" l="1"/>
  <c r="G10"/>
  <c r="G9" s="1"/>
</calcChain>
</file>

<file path=xl/sharedStrings.xml><?xml version="1.0" encoding="utf-8"?>
<sst xmlns="http://schemas.openxmlformats.org/spreadsheetml/2006/main" count="74" uniqueCount="70">
  <si>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</si>
  <si>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</si>
  <si>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</si>
  <si>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</si>
  <si>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</si>
  <si>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</si>
  <si>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</si>
  <si>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</si>
  <si>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</si>
  <si>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</si>
  <si>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</si>
  <si>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</si>
  <si>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</si>
  <si>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</si>
  <si>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</si>
  <si>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</si>
  <si>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</si>
  <si>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</si>
  <si>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</si>
  <si>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</si>
  <si>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</si>
  <si>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</si>
  <si>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</si>
  <si>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</si>
  <si>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</si>
  <si>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</si>
  <si>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</si>
  <si>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</si>
  <si>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</si>
  <si>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</si>
  <si>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</si>
  <si>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</si>
  <si>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</si>
  <si>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00011107000000000120</t>
  </si>
  <si>
    <t>Платежи от государственных и муниципальных унитарных предприятий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</si>
  <si>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</si>
  <si>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</si>
  <si>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</si>
  <si>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</si>
  <si>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</si>
  <si>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</si>
  <si>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</si>
  <si>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</si>
  <si>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</si>
  <si>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</si>
  <si>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</si>
  <si>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</si>
  <si>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</si>
  <si>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</si>
  <si>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</si>
  <si>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</si>
  <si>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</si>
  <si>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</si>
  <si>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</si>
  <si>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</si>
  <si>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</si>
  <si>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Процент годового исполнения</t>
  </si>
  <si>
    <t>-</t>
  </si>
  <si>
    <t>Уточненные значения бюджета МО ГО "Усинск" согласно изменений, вошедших в проект</t>
  </si>
  <si>
    <t>НАЛОГИ НА ИМУЩЕСТВО</t>
  </si>
  <si>
    <t>тыс.рублей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</si>
  <si>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</si>
  <si>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00011715000000000150</t>
  </si>
  <si>
    <t xml:space="preserve">Инициативные платежи, зачисляемые в бюджеты городских округов
</t>
  </si>
  <si>
    <t>00010900000000000000</t>
  </si>
  <si>
    <t>ЗАДОЛЖЕННОСТЬ И ПЕРЕРАСЧЕТЫ ПО ОТМЕНЕННЫМ НАЛОГАМ, СБОРАМ И ИНЫМ ОБЯЗАТЕЛЬНЫМ ПЛАТЕЖАМ</t>
  </si>
  <si>
    <t>Бюджетные назначения на 2023 год</t>
  </si>
  <si>
    <t>Фактическое поступление на отчетную дату нарастающим итогом за 2023 год</t>
  </si>
  <si>
    <t>Информация по вносимым на рассмотрение Совета МО "Усинск" Республики Коми изменениям в бюджет МО ГО "Усинск" 
по укрупнённым видам налоговых неналоговых доходов</t>
  </si>
  <si>
    <t>(в соответствии с  фактическими поступлениями по состоянию на 11 октября 2023 года)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</si>
</sst>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#,##0.000"/>
  </numFmts>
  <fonts count="14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2" fillId="0" borderId="3" xfId="2" applyNumberFormat="1" applyFont="1" applyFill="1" applyProtection="1">
      <alignment horizontal="center" vertical="center" wrapText="1"/>
    </xf>
    <xf numFmtId="49" fontId="12" fillId="0" borderId="1" xfId="2" applyNumberFormat="1" applyFont="1" applyFill="1" applyBorder="1" applyAlignment="1" applyProtection="1">
      <alignment horizontal="center" vertical="center" wrapText="1"/>
    </xf>
    <xf numFmtId="43" fontId="12" fillId="0" borderId="3" xfId="48" applyFont="1" applyFill="1" applyBorder="1" applyAlignment="1" applyProtection="1">
      <alignment horizontal="center" vertical="center" wrapText="1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" fontId="11" fillId="0" borderId="9" xfId="12" applyNumberFormat="1" applyFont="1" applyFill="1" applyProtection="1">
      <alignment horizontal="right" vertical="top" shrinkToFit="1"/>
    </xf>
    <xf numFmtId="4" fontId="11" fillId="0" borderId="9" xfId="12" applyNumberFormat="1" applyFont="1" applyFill="1" applyAlignment="1" applyProtection="1">
      <alignment horizontal="center" vertical="top" shrinkToFit="1"/>
    </xf>
    <xf numFmtId="4" fontId="11" fillId="0" borderId="9" xfId="48" applyNumberFormat="1" applyFont="1" applyFill="1" applyBorder="1" applyAlignment="1" applyProtection="1">
      <alignment horizontal="right" vertical="top" shrinkToFit="1"/>
    </xf>
    <xf numFmtId="0" fontId="11" fillId="0" borderId="9" xfId="48" applyNumberFormat="1" applyFont="1" applyFill="1" applyBorder="1" applyAlignment="1" applyProtection="1">
      <alignment horizontal="right" vertical="top" shrinkToFi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4" fontId="13" fillId="0" borderId="12" xfId="17" applyNumberFormat="1" applyFont="1" applyFill="1" applyAlignment="1" applyProtection="1">
      <alignment horizontal="right" vertical="top" shrinkToFit="1"/>
    </xf>
    <xf numFmtId="4" fontId="13" fillId="0" borderId="12" xfId="17" applyNumberFormat="1" applyFont="1" applyFill="1" applyAlignment="1" applyProtection="1">
      <alignment horizontal="center" vertical="top" shrinkToFit="1"/>
    </xf>
    <xf numFmtId="43" fontId="13" fillId="0" borderId="12" xfId="48" applyFont="1" applyFill="1" applyBorder="1" applyAlignment="1" applyProtection="1">
      <alignment horizontal="right" vertical="top" shrinkToFit="1"/>
    </xf>
    <xf numFmtId="0" fontId="7" fillId="0" borderId="0" xfId="0" applyFont="1" applyFill="1" applyAlignment="1" applyProtection="1">
      <alignment horizontal="right"/>
      <protection locked="0"/>
    </xf>
    <xf numFmtId="4" fontId="13" fillId="0" borderId="12" xfId="48" applyNumberFormat="1" applyFont="1" applyFill="1" applyBorder="1" applyAlignment="1" applyProtection="1">
      <alignment horizontal="right" vertical="top" shrinkToFit="1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" fontId="13" fillId="0" borderId="12" xfId="22" applyNumberFormat="1" applyFont="1" applyFill="1" applyAlignment="1" applyProtection="1">
      <alignment horizontal="right" vertical="top" shrinkToFit="1"/>
    </xf>
    <xf numFmtId="4" fontId="13" fillId="0" borderId="12" xfId="22" applyNumberFormat="1" applyFont="1" applyFill="1" applyAlignment="1" applyProtection="1">
      <alignment horizontal="center" vertical="top" shrinkToFi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4" fontId="13" fillId="0" borderId="12" xfId="17" applyNumberFormat="1" applyFont="1" applyFill="1" applyProtection="1">
      <alignment horizontal="right" vertical="top" shrinkToFi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4" fontId="11" fillId="7" borderId="9" xfId="12" applyNumberFormat="1" applyFont="1" applyFill="1" applyProtection="1">
      <alignment horizontal="right" vertical="top" shrinkToFit="1"/>
    </xf>
    <xf numFmtId="4" fontId="11" fillId="7" borderId="9" xfId="12" applyNumberFormat="1" applyFont="1" applyFill="1" applyAlignment="1" applyProtection="1">
      <alignment horizontal="center" vertical="top" shrinkToFit="1"/>
    </xf>
    <xf numFmtId="4" fontId="11" fillId="7" borderId="9" xfId="48" applyNumberFormat="1" applyFont="1" applyFill="1" applyBorder="1" applyAlignment="1" applyProtection="1">
      <alignment horizontal="right" vertical="top" shrinkToFit="1"/>
    </xf>
    <xf numFmtId="0" fontId="7" fillId="0" borderId="2" xfId="0" applyFont="1" applyFill="1" applyBorder="1" applyAlignment="1" applyProtection="1">
      <alignment horizontal="right"/>
      <protection locked="0"/>
    </xf>
    <xf numFmtId="4" fontId="11" fillId="7" borderId="9" xfId="12" applyNumberFormat="1" applyFont="1" applyFill="1" applyAlignment="1" applyProtection="1">
      <alignment horizontal="center" vertical="center" shrinkToFit="1"/>
    </xf>
    <xf numFmtId="4" fontId="7" fillId="0" borderId="0" xfId="0" applyNumberFormat="1" applyFont="1" applyFill="1" applyProtection="1">
      <protection locked="0"/>
    </xf>
    <xf numFmtId="164" fontId="11" fillId="0" borderId="9" xfId="48" applyNumberFormat="1" applyFont="1" applyFill="1" applyBorder="1" applyAlignment="1" applyProtection="1">
      <alignment horizontal="right" vertical="top" shrinkToFit="1"/>
    </xf>
    <xf numFmtId="0" fontId="13" fillId="0" borderId="12" xfId="16" applyNumberFormat="1" applyFont="1" applyFill="1" applyProtection="1">
      <alignment horizontal="left" vertical="top" wrapText="1"/>
    </xf>
    <xf numFmtId="165" fontId="7" fillId="0" borderId="0" xfId="0" applyNumberFormat="1" applyFont="1" applyFill="1" applyProtection="1">
      <protection locked="0"/>
    </xf>
    <xf numFmtId="0" fontId="11" fillId="0" borderId="9" xfId="11" applyNumberFormat="1" applyFont="1" applyFill="1" applyProtection="1">
      <alignment horizontal="left" vertical="top" wrapText="1"/>
    </xf>
    <xf numFmtId="43" fontId="12" fillId="6" borderId="6" xfId="48" quotePrefix="1" applyFont="1" applyFill="1" applyBorder="1" applyAlignment="1" applyProtection="1">
      <alignment horizontal="left" vertical="top" wrapText="1"/>
    </xf>
    <xf numFmtId="49" fontId="12" fillId="0" borderId="1" xfId="2" applyNumberFormat="1" applyFont="1" applyFill="1" applyBorder="1" applyProtection="1">
      <alignment horizontal="center" vertical="center" wrapText="1"/>
    </xf>
    <xf numFmtId="4" fontId="11" fillId="8" borderId="9" xfId="48" applyNumberFormat="1" applyFont="1" applyFill="1" applyBorder="1" applyAlignment="1" applyProtection="1">
      <alignment horizontal="right" vertical="top" shrinkToFit="1"/>
    </xf>
    <xf numFmtId="43" fontId="12" fillId="6" borderId="6" xfId="48" quotePrefix="1" applyFont="1" applyFill="1" applyBorder="1" applyAlignment="1" applyProtection="1">
      <alignment horizontal="right" vertical="top" wrapText="1"/>
    </xf>
    <xf numFmtId="4" fontId="11" fillId="8" borderId="9" xfId="12" applyNumberFormat="1" applyFont="1" applyFill="1" applyProtection="1">
      <alignment horizontal="right" vertical="top" shrinkToFit="1"/>
    </xf>
    <xf numFmtId="4" fontId="13" fillId="8" borderId="12" xfId="17" applyNumberFormat="1" applyFont="1" applyFill="1" applyAlignment="1" applyProtection="1">
      <alignment horizontal="right" vertical="top" shrinkToFit="1"/>
    </xf>
    <xf numFmtId="4" fontId="13" fillId="8" borderId="12" xfId="17" applyNumberFormat="1" applyFont="1" applyFill="1" applyProtection="1">
      <alignment horizontal="right" vertical="top" shrinkToFit="1"/>
    </xf>
    <xf numFmtId="4" fontId="13" fillId="8" borderId="12" xfId="22" applyNumberFormat="1" applyFont="1" applyFill="1" applyAlignment="1" applyProtection="1">
      <alignment horizontal="right" vertical="top" shrinkToFit="1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showGridLines="0" tabSelected="1" workbookViewId="0">
      <pane ySplit="8" topLeftCell="A9" activePane="bottomLeft" state="frozen"/>
      <selection pane="bottomLeft" activeCell="F38" sqref="F38"/>
    </sheetView>
  </sheetViews>
  <sheetFormatPr defaultRowHeight="15" outlineLevelRow="3"/>
  <cols>
    <col min="1" max="1" width="23.5703125" style="8" customWidth="1"/>
    <col min="2" max="2" width="40.5703125" style="8" customWidth="1"/>
    <col min="3" max="3" width="15" style="8" customWidth="1"/>
    <col min="4" max="4" width="16.85546875" style="8" customWidth="1"/>
    <col min="5" max="5" width="14.42578125" style="9" customWidth="1"/>
    <col min="6" max="6" width="18.7109375" style="10" customWidth="1"/>
    <col min="7" max="7" width="17" style="8" customWidth="1"/>
    <col min="8" max="8" width="10" style="8" hidden="1" customWidth="1"/>
    <col min="9" max="16384" width="9.140625" style="8"/>
  </cols>
  <sheetData>
    <row r="1" spans="1:8" s="2" customFormat="1">
      <c r="A1" s="1"/>
      <c r="D1" s="3"/>
      <c r="F1" s="5" t="s">
        <v>55</v>
      </c>
      <c r="G1" s="3"/>
    </row>
    <row r="2" spans="1:8" s="2" customFormat="1" ht="10.5" customHeight="1">
      <c r="A2" s="61" t="s">
        <v>68</v>
      </c>
      <c r="B2" s="61"/>
      <c r="C2" s="61"/>
      <c r="D2" s="61"/>
      <c r="E2" s="61"/>
      <c r="F2" s="61"/>
      <c r="G2" s="61"/>
    </row>
    <row r="3" spans="1:8" s="2" customFormat="1">
      <c r="A3" s="61"/>
      <c r="B3" s="61"/>
      <c r="C3" s="61"/>
      <c r="D3" s="61"/>
      <c r="E3" s="61"/>
      <c r="F3" s="61"/>
      <c r="G3" s="61"/>
    </row>
    <row r="4" spans="1:8" s="2" customFormat="1">
      <c r="A4" s="61"/>
      <c r="B4" s="61"/>
      <c r="C4" s="61"/>
      <c r="D4" s="61"/>
      <c r="E4" s="61"/>
      <c r="F4" s="61"/>
      <c r="G4" s="61"/>
    </row>
    <row r="5" spans="1:8" s="2" customFormat="1">
      <c r="A5" s="59" t="s">
        <v>69</v>
      </c>
      <c r="B5" s="59"/>
      <c r="C5" s="59"/>
      <c r="D5" s="59"/>
      <c r="E5" s="59"/>
      <c r="F5" s="59"/>
      <c r="G5" s="59"/>
    </row>
    <row r="6" spans="1:8" s="2" customFormat="1">
      <c r="B6" s="4"/>
      <c r="C6" s="4"/>
      <c r="D6" s="4"/>
      <c r="E6" s="7"/>
      <c r="F6" s="6"/>
      <c r="G6" s="4"/>
    </row>
    <row r="7" spans="1:8">
      <c r="F7" s="4"/>
      <c r="G7" s="25" t="s">
        <v>60</v>
      </c>
    </row>
    <row r="8" spans="1:8" ht="169.5" customHeight="1">
      <c r="A8" s="11" t="s">
        <v>0</v>
      </c>
      <c r="B8" s="11" t="s">
        <v>1</v>
      </c>
      <c r="C8" s="11" t="s">
        <v>66</v>
      </c>
      <c r="D8" s="52" t="s">
        <v>67</v>
      </c>
      <c r="E8" s="12" t="s">
        <v>56</v>
      </c>
      <c r="F8" s="13" t="s">
        <v>61</v>
      </c>
      <c r="G8" s="11" t="s">
        <v>58</v>
      </c>
    </row>
    <row r="9" spans="1:8" ht="29.25" thickBot="1">
      <c r="A9" s="37" t="s">
        <v>2</v>
      </c>
      <c r="B9" s="38" t="s">
        <v>3</v>
      </c>
      <c r="C9" s="51">
        <f>C10+C11+C12+C17+C20+C22+C28+C29+C30+C33+C34+C21</f>
        <v>1382849.1999999997</v>
      </c>
      <c r="D9" s="51">
        <f>D10+D11+D12+D17+D20+D22+D28+D29+D30+D33+D34+D21</f>
        <v>1131145.07</v>
      </c>
      <c r="E9" s="51">
        <f t="shared" ref="E9:E13" si="0">D9/C9*100</f>
        <v>81.798150514170331</v>
      </c>
      <c r="F9" s="54">
        <f t="shared" ref="F9:G9" si="1">F10+F11+F12+F17+F20+F22+F28+F29+F30+F33+F34+F21</f>
        <v>80839</v>
      </c>
      <c r="G9" s="51">
        <f t="shared" si="1"/>
        <v>1463688.1999999997</v>
      </c>
      <c r="H9" s="49">
        <f>F9+7.202</f>
        <v>80846.202000000005</v>
      </c>
    </row>
    <row r="10" spans="1:8" outlineLevel="1">
      <c r="A10" s="14" t="s">
        <v>4</v>
      </c>
      <c r="B10" s="15" t="s">
        <v>5</v>
      </c>
      <c r="C10" s="16">
        <v>849807</v>
      </c>
      <c r="D10" s="55">
        <v>681692.7</v>
      </c>
      <c r="E10" s="17">
        <f t="shared" si="0"/>
        <v>80.217355234776832</v>
      </c>
      <c r="F10" s="18">
        <v>42474</v>
      </c>
      <c r="G10" s="18">
        <f t="shared" ref="G10:G37" si="2">C10+F10</f>
        <v>892281</v>
      </c>
    </row>
    <row r="11" spans="1:8" ht="38.25" outlineLevel="1">
      <c r="A11" s="14" t="s">
        <v>6</v>
      </c>
      <c r="B11" s="15" t="s">
        <v>7</v>
      </c>
      <c r="C11" s="16">
        <v>1972</v>
      </c>
      <c r="D11" s="55">
        <v>1497.04</v>
      </c>
      <c r="E11" s="17">
        <f t="shared" si="0"/>
        <v>75.914807302231239</v>
      </c>
      <c r="F11" s="47">
        <v>0</v>
      </c>
      <c r="G11" s="19">
        <f t="shared" si="2"/>
        <v>1972</v>
      </c>
    </row>
    <row r="12" spans="1:8" outlineLevel="1">
      <c r="A12" s="39" t="s">
        <v>8</v>
      </c>
      <c r="B12" s="40" t="s">
        <v>9</v>
      </c>
      <c r="C12" s="41">
        <v>210294</v>
      </c>
      <c r="D12" s="41">
        <v>204885.77</v>
      </c>
      <c r="E12" s="45">
        <f t="shared" si="0"/>
        <v>97.428252826994594</v>
      </c>
      <c r="F12" s="41">
        <f t="shared" ref="D12:F12" si="3">SUM(F13:F16)</f>
        <v>31006</v>
      </c>
      <c r="G12" s="41">
        <f t="shared" si="2"/>
        <v>241300</v>
      </c>
    </row>
    <row r="13" spans="1:8" s="25" customFormat="1" ht="25.5" outlineLevel="2">
      <c r="A13" s="20" t="s">
        <v>10</v>
      </c>
      <c r="B13" s="21" t="s">
        <v>11</v>
      </c>
      <c r="C13" s="22">
        <v>204291</v>
      </c>
      <c r="D13" s="56">
        <v>199052.48</v>
      </c>
      <c r="E13" s="23">
        <f t="shared" si="0"/>
        <v>97.435755858065221</v>
      </c>
      <c r="F13" s="26">
        <v>31635</v>
      </c>
      <c r="G13" s="24">
        <f t="shared" si="2"/>
        <v>235926</v>
      </c>
    </row>
    <row r="14" spans="1:8" s="44" customFormat="1" ht="25.5" outlineLevel="2">
      <c r="A14" s="20" t="s">
        <v>12</v>
      </c>
      <c r="B14" s="21" t="s">
        <v>13</v>
      </c>
      <c r="C14" s="22">
        <v>-684</v>
      </c>
      <c r="D14" s="56">
        <v>-681.21</v>
      </c>
      <c r="E14" s="23" t="s">
        <v>57</v>
      </c>
      <c r="F14" s="26">
        <v>3</v>
      </c>
      <c r="G14" s="24">
        <f t="shared" si="2"/>
        <v>-681</v>
      </c>
    </row>
    <row r="15" spans="1:8" s="25" customFormat="1" outlineLevel="2">
      <c r="A15" s="20" t="s">
        <v>14</v>
      </c>
      <c r="B15" s="21" t="s">
        <v>15</v>
      </c>
      <c r="C15" s="22">
        <v>369</v>
      </c>
      <c r="D15" s="56">
        <v>507.62</v>
      </c>
      <c r="E15" s="23">
        <f t="shared" ref="E15:E22" si="4">D15/C15*100</f>
        <v>137.56639566395663</v>
      </c>
      <c r="F15" s="26">
        <v>51</v>
      </c>
      <c r="G15" s="24">
        <f t="shared" si="2"/>
        <v>420</v>
      </c>
    </row>
    <row r="16" spans="1:8" s="25" customFormat="1" ht="25.5" outlineLevel="2">
      <c r="A16" s="20" t="s">
        <v>16</v>
      </c>
      <c r="B16" s="21" t="s">
        <v>17</v>
      </c>
      <c r="C16" s="22">
        <v>6318</v>
      </c>
      <c r="D16" s="56">
        <v>6006.88</v>
      </c>
      <c r="E16" s="23">
        <f t="shared" si="4"/>
        <v>95.075656853434637</v>
      </c>
      <c r="F16" s="26">
        <v>-683</v>
      </c>
      <c r="G16" s="24">
        <f t="shared" si="2"/>
        <v>5635</v>
      </c>
    </row>
    <row r="17" spans="1:7" outlineLevel="1">
      <c r="A17" s="39" t="s">
        <v>18</v>
      </c>
      <c r="B17" s="40" t="s">
        <v>59</v>
      </c>
      <c r="C17" s="41">
        <v>37539</v>
      </c>
      <c r="D17" s="41">
        <f>D18+D19</f>
        <v>13901.619999999999</v>
      </c>
      <c r="E17" s="42">
        <f t="shared" si="4"/>
        <v>37.032472894856014</v>
      </c>
      <c r="F17" s="43">
        <f>F18+F19</f>
        <v>-20</v>
      </c>
      <c r="G17" s="43">
        <f t="shared" si="2"/>
        <v>37519</v>
      </c>
    </row>
    <row r="18" spans="1:7" s="25" customFormat="1" outlineLevel="2">
      <c r="A18" s="20" t="s">
        <v>19</v>
      </c>
      <c r="B18" s="21" t="s">
        <v>20</v>
      </c>
      <c r="C18" s="22">
        <v>25537</v>
      </c>
      <c r="D18" s="56">
        <v>6119.29</v>
      </c>
      <c r="E18" s="23">
        <f t="shared" si="4"/>
        <v>23.962446646042995</v>
      </c>
      <c r="F18" s="26">
        <v>0</v>
      </c>
      <c r="G18" s="26">
        <f t="shared" si="2"/>
        <v>25537</v>
      </c>
    </row>
    <row r="19" spans="1:7" s="25" customFormat="1" outlineLevel="2">
      <c r="A19" s="20" t="s">
        <v>21</v>
      </c>
      <c r="B19" s="21" t="s">
        <v>22</v>
      </c>
      <c r="C19" s="22">
        <v>12002</v>
      </c>
      <c r="D19" s="56">
        <v>7782.33</v>
      </c>
      <c r="E19" s="23">
        <f t="shared" si="4"/>
        <v>64.841943009498408</v>
      </c>
      <c r="F19" s="26">
        <v>-20</v>
      </c>
      <c r="G19" s="26">
        <f t="shared" si="2"/>
        <v>11982</v>
      </c>
    </row>
    <row r="20" spans="1:7" outlineLevel="1">
      <c r="A20" s="14" t="s">
        <v>23</v>
      </c>
      <c r="B20" s="15" t="s">
        <v>24</v>
      </c>
      <c r="C20" s="16">
        <v>8140.2</v>
      </c>
      <c r="D20" s="55">
        <v>6152.23</v>
      </c>
      <c r="E20" s="17">
        <f t="shared" si="4"/>
        <v>75.578364167956551</v>
      </c>
      <c r="F20" s="18">
        <v>-109</v>
      </c>
      <c r="G20" s="18">
        <f t="shared" si="2"/>
        <v>8031.2</v>
      </c>
    </row>
    <row r="21" spans="1:7" ht="38.25" outlineLevel="1">
      <c r="A21" s="14" t="s">
        <v>64</v>
      </c>
      <c r="B21" s="50" t="s">
        <v>65</v>
      </c>
      <c r="C21" s="16">
        <v>-1</v>
      </c>
      <c r="D21" s="55">
        <v>0</v>
      </c>
      <c r="E21" s="17">
        <v>0</v>
      </c>
      <c r="F21" s="18">
        <v>1</v>
      </c>
      <c r="G21" s="18">
        <f t="shared" si="2"/>
        <v>0</v>
      </c>
    </row>
    <row r="22" spans="1:7" ht="51" outlineLevel="1">
      <c r="A22" s="39" t="s">
        <v>25</v>
      </c>
      <c r="B22" s="40" t="s">
        <v>26</v>
      </c>
      <c r="C22" s="41">
        <v>188998.9</v>
      </c>
      <c r="D22" s="41">
        <f>D23+D24+D25+D26+D27</f>
        <v>149349.15999999997</v>
      </c>
      <c r="E22" s="42">
        <f t="shared" si="4"/>
        <v>79.02117948834622</v>
      </c>
      <c r="F22" s="43">
        <f>F23+F24+F25+F26+F27</f>
        <v>0</v>
      </c>
      <c r="G22" s="43">
        <f t="shared" si="2"/>
        <v>188998.9</v>
      </c>
    </row>
    <row r="23" spans="1:7" s="25" customFormat="1" ht="76.5" outlineLevel="3">
      <c r="A23" s="27" t="s">
        <v>27</v>
      </c>
      <c r="B23" s="28" t="s">
        <v>28</v>
      </c>
      <c r="C23" s="29">
        <v>129065.5</v>
      </c>
      <c r="D23" s="58">
        <v>106268.27</v>
      </c>
      <c r="E23" s="30">
        <f t="shared" ref="E23:E33" si="5">D23/C23*100</f>
        <v>82.336697258368815</v>
      </c>
      <c r="F23" s="26">
        <v>0</v>
      </c>
      <c r="G23" s="26">
        <f t="shared" si="2"/>
        <v>129065.5</v>
      </c>
    </row>
    <row r="24" spans="1:7" s="25" customFormat="1" ht="89.25" outlineLevel="3">
      <c r="A24" s="27" t="s">
        <v>29</v>
      </c>
      <c r="B24" s="28" t="s">
        <v>30</v>
      </c>
      <c r="C24" s="29">
        <v>300.89999999999998</v>
      </c>
      <c r="D24" s="58">
        <v>215.2</v>
      </c>
      <c r="E24" s="30">
        <f t="shared" si="5"/>
        <v>71.51877700232636</v>
      </c>
      <c r="F24" s="26">
        <v>0</v>
      </c>
      <c r="G24" s="26">
        <f t="shared" si="2"/>
        <v>300.89999999999998</v>
      </c>
    </row>
    <row r="25" spans="1:7" s="25" customFormat="1" ht="51" outlineLevel="3">
      <c r="A25" s="27" t="s">
        <v>31</v>
      </c>
      <c r="B25" s="28" t="s">
        <v>32</v>
      </c>
      <c r="C25" s="29">
        <v>52960</v>
      </c>
      <c r="D25" s="58">
        <v>37623.89</v>
      </c>
      <c r="E25" s="30">
        <f t="shared" si="5"/>
        <v>71.042088368580053</v>
      </c>
      <c r="F25" s="26">
        <v>0</v>
      </c>
      <c r="G25" s="26">
        <f t="shared" si="2"/>
        <v>52960</v>
      </c>
    </row>
    <row r="26" spans="1:7" s="25" customFormat="1" ht="25.5" outlineLevel="2">
      <c r="A26" s="20" t="s">
        <v>33</v>
      </c>
      <c r="B26" s="21" t="s">
        <v>34</v>
      </c>
      <c r="C26" s="22">
        <v>681</v>
      </c>
      <c r="D26" s="56">
        <v>681</v>
      </c>
      <c r="E26" s="23" t="s">
        <v>57</v>
      </c>
      <c r="F26" s="26">
        <v>0</v>
      </c>
      <c r="G26" s="26">
        <f t="shared" si="2"/>
        <v>681</v>
      </c>
    </row>
    <row r="27" spans="1:7" s="25" customFormat="1" ht="89.25" outlineLevel="2">
      <c r="A27" s="20" t="s">
        <v>35</v>
      </c>
      <c r="B27" s="21" t="s">
        <v>36</v>
      </c>
      <c r="C27" s="22">
        <v>5991.5</v>
      </c>
      <c r="D27" s="56">
        <v>4560.8</v>
      </c>
      <c r="E27" s="23">
        <f t="shared" si="5"/>
        <v>76.121171659851456</v>
      </c>
      <c r="F27" s="26">
        <v>0</v>
      </c>
      <c r="G27" s="26">
        <f t="shared" si="2"/>
        <v>5991.5</v>
      </c>
    </row>
    <row r="28" spans="1:7" ht="25.5" outlineLevel="1">
      <c r="A28" s="14" t="s">
        <v>37</v>
      </c>
      <c r="B28" s="15" t="s">
        <v>38</v>
      </c>
      <c r="C28" s="16">
        <v>3896.7</v>
      </c>
      <c r="D28" s="55">
        <v>3984.81</v>
      </c>
      <c r="E28" s="17">
        <f t="shared" si="5"/>
        <v>102.26114404496111</v>
      </c>
      <c r="F28" s="53">
        <v>0</v>
      </c>
      <c r="G28" s="18">
        <f t="shared" si="2"/>
        <v>3896.7</v>
      </c>
    </row>
    <row r="29" spans="1:7" ht="38.25" outlineLevel="1">
      <c r="A29" s="14" t="s">
        <v>39</v>
      </c>
      <c r="B29" s="15" t="s">
        <v>40</v>
      </c>
      <c r="C29" s="16">
        <v>678</v>
      </c>
      <c r="D29" s="55">
        <v>677.7</v>
      </c>
      <c r="E29" s="17">
        <f t="shared" si="5"/>
        <v>99.955752212389399</v>
      </c>
      <c r="F29" s="18">
        <f>118.4</f>
        <v>118.4</v>
      </c>
      <c r="G29" s="18">
        <f t="shared" si="2"/>
        <v>796.4</v>
      </c>
    </row>
    <row r="30" spans="1:7" ht="25.5" outlineLevel="1">
      <c r="A30" s="39" t="s">
        <v>41</v>
      </c>
      <c r="B30" s="40" t="s">
        <v>42</v>
      </c>
      <c r="C30" s="41">
        <v>64978</v>
      </c>
      <c r="D30" s="41">
        <f>D31+D32</f>
        <v>53005.91</v>
      </c>
      <c r="E30" s="42">
        <f t="shared" si="5"/>
        <v>81.575163901628244</v>
      </c>
      <c r="F30" s="43">
        <f>F31+F32</f>
        <v>6500</v>
      </c>
      <c r="G30" s="43">
        <f t="shared" si="2"/>
        <v>71478</v>
      </c>
    </row>
    <row r="31" spans="1:7" s="25" customFormat="1" ht="89.25" outlineLevel="2">
      <c r="A31" s="20" t="s">
        <v>43</v>
      </c>
      <c r="B31" s="21" t="s">
        <v>44</v>
      </c>
      <c r="C31" s="22">
        <v>52978</v>
      </c>
      <c r="D31" s="56">
        <v>34498.04</v>
      </c>
      <c r="E31" s="23">
        <f t="shared" si="5"/>
        <v>65.117671486277331</v>
      </c>
      <c r="F31" s="26">
        <v>0</v>
      </c>
      <c r="G31" s="26">
        <f t="shared" si="2"/>
        <v>52978</v>
      </c>
    </row>
    <row r="32" spans="1:7" s="25" customFormat="1" ht="38.25" outlineLevel="2">
      <c r="A32" s="20" t="s">
        <v>45</v>
      </c>
      <c r="B32" s="21" t="s">
        <v>46</v>
      </c>
      <c r="C32" s="22">
        <v>12000</v>
      </c>
      <c r="D32" s="56">
        <v>18507.87</v>
      </c>
      <c r="E32" s="23">
        <f t="shared" si="5"/>
        <v>154.23224999999999</v>
      </c>
      <c r="F32" s="26">
        <v>6500</v>
      </c>
      <c r="G32" s="26">
        <f t="shared" si="2"/>
        <v>18500</v>
      </c>
    </row>
    <row r="33" spans="1:8" ht="25.5" outlineLevel="1">
      <c r="A33" s="14" t="s">
        <v>47</v>
      </c>
      <c r="B33" s="15" t="s">
        <v>48</v>
      </c>
      <c r="C33" s="16">
        <v>16506.400000000001</v>
      </c>
      <c r="D33" s="55">
        <v>15955.02</v>
      </c>
      <c r="E33" s="17">
        <f t="shared" si="5"/>
        <v>96.659598701109857</v>
      </c>
      <c r="F33" s="53">
        <f>92.5+9.1+714+60-7</f>
        <v>868.6</v>
      </c>
      <c r="G33" s="18">
        <f t="shared" si="2"/>
        <v>17375</v>
      </c>
      <c r="H33" s="46"/>
    </row>
    <row r="34" spans="1:8" outlineLevel="1">
      <c r="A34" s="39" t="s">
        <v>49</v>
      </c>
      <c r="B34" s="40" t="s">
        <v>50</v>
      </c>
      <c r="C34" s="43">
        <v>40</v>
      </c>
      <c r="D34" s="43">
        <f t="shared" ref="D34" si="6">D35+D36+D37</f>
        <v>43.11</v>
      </c>
      <c r="E34" s="43" t="s">
        <v>57</v>
      </c>
      <c r="F34" s="43">
        <f>F35+F36+F37</f>
        <v>0</v>
      </c>
      <c r="G34" s="43">
        <f>G35+G36+G37</f>
        <v>40</v>
      </c>
    </row>
    <row r="35" spans="1:8" outlineLevel="2">
      <c r="A35" s="31" t="s">
        <v>51</v>
      </c>
      <c r="B35" s="32" t="s">
        <v>52</v>
      </c>
      <c r="C35" s="33">
        <v>0</v>
      </c>
      <c r="D35" s="57">
        <v>3.11</v>
      </c>
      <c r="E35" s="23" t="s">
        <v>57</v>
      </c>
      <c r="F35" s="26">
        <v>0</v>
      </c>
      <c r="G35" s="26">
        <f t="shared" si="2"/>
        <v>0</v>
      </c>
    </row>
    <row r="36" spans="1:8" outlineLevel="2">
      <c r="A36" s="31" t="s">
        <v>53</v>
      </c>
      <c r="B36" s="32" t="s">
        <v>54</v>
      </c>
      <c r="C36" s="33">
        <v>0</v>
      </c>
      <c r="D36" s="57">
        <v>0</v>
      </c>
      <c r="E36" s="23" t="s">
        <v>57</v>
      </c>
      <c r="F36" s="26">
        <v>0</v>
      </c>
      <c r="G36" s="26">
        <f t="shared" si="2"/>
        <v>0</v>
      </c>
    </row>
    <row r="37" spans="1:8" ht="39" outlineLevel="2" thickBot="1">
      <c r="A37" s="31" t="s">
        <v>62</v>
      </c>
      <c r="B37" s="48" t="s">
        <v>63</v>
      </c>
      <c r="C37" s="33">
        <v>40</v>
      </c>
      <c r="D37" s="57">
        <v>40</v>
      </c>
      <c r="E37" s="23"/>
      <c r="F37" s="26">
        <v>0</v>
      </c>
      <c r="G37" s="26">
        <f t="shared" si="2"/>
        <v>40</v>
      </c>
    </row>
    <row r="38" spans="1:8">
      <c r="A38" s="34"/>
      <c r="B38" s="34"/>
      <c r="C38" s="34"/>
      <c r="D38" s="34"/>
      <c r="E38" s="35"/>
      <c r="F38" s="36"/>
      <c r="G38" s="34"/>
    </row>
    <row r="39" spans="1:8">
      <c r="A39" s="60"/>
      <c r="B39" s="60"/>
      <c r="C39" s="60"/>
      <c r="D39" s="60"/>
      <c r="E39" s="60"/>
      <c r="F39" s="60"/>
      <c r="G39" s="60"/>
    </row>
  </sheetData>
  <autoFilter ref="A8:G8"/>
  <mergeCells count="3">
    <mergeCell ref="A5:G5"/>
    <mergeCell ref="A39:G39"/>
    <mergeCell ref="A2:G4"/>
  </mergeCells>
  <pageMargins left="0.23622047244094491" right="0.11811023622047245" top="0.27559055118110237" bottom="0.31496062992125984" header="0.31496062992125984" footer="0.31496062992125984"/>
  <pageSetup paperSize="9" scale="65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2022-09-19T12:15:05Z</cp:lastPrinted>
  <dcterms:created xsi:type="dcterms:W3CDTF">2020-11-02T09:40:27Z</dcterms:created>
  <dcterms:modified xsi:type="dcterms:W3CDTF">2023-10-11T09:11:30Z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