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85" firstSheet="5" activeTab="9"/>
  </bookViews>
  <sheets>
    <sheet name="Экономика" sheetId="6" r:id="rId1"/>
    <sheet name="Жилье" sheetId="7" r:id="rId2"/>
    <sheet name="Транспорт" sheetId="8" r:id="rId3"/>
    <sheet name="Сёла" sheetId="15" r:id="rId4"/>
    <sheet name="Культура" sheetId="9" r:id="rId5"/>
    <sheet name="Физкультура" sheetId="10" r:id="rId6"/>
    <sheet name="Образование" sheetId="16" r:id="rId7"/>
    <sheet name="Соцзащита" sheetId="11" r:id="rId8"/>
    <sheet name="Мунуправление" sheetId="12" r:id="rId9"/>
    <sheet name="ОБЖ" sheetId="18" r:id="rId10"/>
    <sheet name="ФКГС" sheetId="13" r:id="rId11"/>
    <sheet name="Энергосбережение" sheetId="14" r:id="rId12"/>
    <sheet name="Профилактика правонарушений" sheetId="17" r:id="rId13"/>
  </sheets>
  <externalReferences>
    <externalReference r:id="rId14"/>
  </externalReferences>
  <definedNames>
    <definedName name="_xlnm._FilterDatabase" localSheetId="1" hidden="1">Жилье!$B$1:$B$211</definedName>
    <definedName name="_xlnm._FilterDatabase" localSheetId="6" hidden="1">Образование!$A$7:$U$295</definedName>
    <definedName name="_xlnm.Print_Titles" localSheetId="1">Жилье!$4:$7</definedName>
    <definedName name="_xlnm.Print_Titles" localSheetId="8">Мунуправление!$8:$11</definedName>
    <definedName name="_xlnm.Print_Titles" localSheetId="6">Образование!$5:$7</definedName>
    <definedName name="_xlnm.Print_Titles" localSheetId="12">'Профилактика правонарушений'!$9:$10</definedName>
    <definedName name="_xlnm.Print_Titles" localSheetId="7">Соцзащита!$4:$7</definedName>
    <definedName name="_xlnm.Print_Titles" localSheetId="2">Транспорт!$8:$10</definedName>
    <definedName name="_xlnm.Print_Titles" localSheetId="5">Физкультура!$4:$5</definedName>
    <definedName name="_xlnm.Print_Titles" localSheetId="10">ФКГС!$5:$8</definedName>
    <definedName name="_xlnm.Print_Titles" localSheetId="0">Экономика!$9:$12</definedName>
    <definedName name="_xlnm.Print_Titles" localSheetId="11">Энергосбережение!$9:$12</definedName>
    <definedName name="НВ" localSheetId="11">#REF!</definedName>
    <definedName name="НВ">#REF!</definedName>
    <definedName name="_xlnm.Print_Area" localSheetId="1">Жилье!$A$1:$J$195</definedName>
    <definedName name="_xlnm.Print_Area" localSheetId="4">Культура!$A$1:$J$90</definedName>
    <definedName name="_xlnm.Print_Area" localSheetId="8">Мунуправление!$A$1:$J$125</definedName>
    <definedName name="_xlnm.Print_Area" localSheetId="6">Образование!$A$1:$J$315</definedName>
    <definedName name="_xlnm.Print_Area" localSheetId="12">'Профилактика правонарушений'!$A$1:$J$44</definedName>
    <definedName name="_xlnm.Print_Area" localSheetId="2">Транспорт!$A$1:$J$62</definedName>
    <definedName name="_xlnm.Print_Area" localSheetId="5">Физкультура!$A$1:$J$50</definedName>
    <definedName name="_xlnm.Print_Area" localSheetId="10">ФКГС!$A$1:$L$44</definedName>
    <definedName name="_xlnm.Print_Area" localSheetId="0">Экономика!$A$3:$J$83</definedName>
    <definedName name="_xlnm.Print_Area" localSheetId="11">Энергосбережение!$A$1:$K$68</definedName>
    <definedName name="округлить" localSheetId="1">#REF!</definedName>
    <definedName name="округлить" localSheetId="8">#REF!</definedName>
    <definedName name="округлить" localSheetId="10">#REF!</definedName>
    <definedName name="округлить" localSheetId="0">#REF!</definedName>
    <definedName name="округлить" localSheetId="11">#REF!</definedName>
    <definedName name="округлить">#REF!</definedName>
  </definedNames>
  <calcPr calcId="152511"/>
</workbook>
</file>

<file path=xl/calcChain.xml><?xml version="1.0" encoding="utf-8"?>
<calcChain xmlns="http://schemas.openxmlformats.org/spreadsheetml/2006/main">
  <c r="I84" i="18" l="1"/>
  <c r="I5" i="18"/>
  <c r="I279" i="16" l="1"/>
  <c r="H279" i="16"/>
  <c r="I273" i="16"/>
  <c r="H273" i="16"/>
  <c r="I267" i="16"/>
  <c r="H267" i="16"/>
  <c r="I264" i="16"/>
  <c r="H264" i="16"/>
  <c r="I261" i="16"/>
  <c r="H261" i="16"/>
  <c r="I254" i="16"/>
  <c r="H254" i="16"/>
  <c r="I252" i="16"/>
  <c r="I249" i="16" s="1"/>
  <c r="H252" i="16"/>
  <c r="H249" i="16" s="1"/>
  <c r="I248" i="16"/>
  <c r="H248" i="16"/>
  <c r="I246" i="16"/>
  <c r="H246" i="16"/>
  <c r="I245" i="16"/>
  <c r="H245" i="16"/>
  <c r="I237" i="16"/>
  <c r="H237" i="16"/>
  <c r="H232" i="16"/>
  <c r="H231" i="16"/>
  <c r="H229" i="16" s="1"/>
  <c r="I229" i="16"/>
  <c r="I224" i="16"/>
  <c r="H224" i="16"/>
  <c r="I219" i="16"/>
  <c r="H219" i="16"/>
  <c r="I217" i="16"/>
  <c r="I214" i="16" s="1"/>
  <c r="H217" i="16"/>
  <c r="H214" i="16" s="1"/>
  <c r="I213" i="16"/>
  <c r="H213" i="16"/>
  <c r="I211" i="16"/>
  <c r="H211" i="16"/>
  <c r="I210" i="16"/>
  <c r="H210" i="16"/>
  <c r="I203" i="16"/>
  <c r="H203" i="16"/>
  <c r="I197" i="16"/>
  <c r="H197" i="16"/>
  <c r="I191" i="16"/>
  <c r="H191" i="16"/>
  <c r="I185" i="16"/>
  <c r="H185" i="16"/>
  <c r="I183" i="16"/>
  <c r="H183" i="16"/>
  <c r="I180" i="16"/>
  <c r="H180" i="16"/>
  <c r="I179" i="16"/>
  <c r="I289" i="16" s="1"/>
  <c r="H179" i="16"/>
  <c r="H289" i="16" s="1"/>
  <c r="I178" i="16"/>
  <c r="H178" i="16"/>
  <c r="I177" i="16"/>
  <c r="I287" i="16" s="1"/>
  <c r="H177" i="16"/>
  <c r="H287" i="16" s="1"/>
  <c r="I176" i="16"/>
  <c r="I286" i="16" s="1"/>
  <c r="H176" i="16"/>
  <c r="H175" i="16" s="1"/>
  <c r="I173" i="16"/>
  <c r="I171" i="16"/>
  <c r="I163" i="16"/>
  <c r="H163" i="16"/>
  <c r="I157" i="16"/>
  <c r="H157" i="16"/>
  <c r="I152" i="16"/>
  <c r="H152" i="16"/>
  <c r="I147" i="16"/>
  <c r="H147" i="16"/>
  <c r="I146" i="16"/>
  <c r="H146" i="16"/>
  <c r="I145" i="16"/>
  <c r="H145" i="16"/>
  <c r="I144" i="16"/>
  <c r="H144" i="16"/>
  <c r="I143" i="16"/>
  <c r="I142" i="16" s="1"/>
  <c r="H143" i="16"/>
  <c r="H142" i="16" s="1"/>
  <c r="I136" i="16"/>
  <c r="H136" i="16"/>
  <c r="I131" i="16"/>
  <c r="H131" i="16"/>
  <c r="I126" i="16"/>
  <c r="H126" i="16"/>
  <c r="I125" i="16"/>
  <c r="H125" i="16"/>
  <c r="H173" i="16" s="1"/>
  <c r="I124" i="16"/>
  <c r="I172" i="16" s="1"/>
  <c r="H124" i="16"/>
  <c r="H172" i="16" s="1"/>
  <c r="I123" i="16"/>
  <c r="H123" i="16"/>
  <c r="H171" i="16" s="1"/>
  <c r="I122" i="16"/>
  <c r="I170" i="16" s="1"/>
  <c r="I169" i="16" s="1"/>
  <c r="H122" i="16"/>
  <c r="H170" i="16" s="1"/>
  <c r="I119" i="16"/>
  <c r="I117" i="16"/>
  <c r="I109" i="16"/>
  <c r="H109" i="16"/>
  <c r="I106" i="16"/>
  <c r="I96" i="16" s="1"/>
  <c r="H103" i="16"/>
  <c r="I98" i="16"/>
  <c r="H98" i="16"/>
  <c r="I97" i="16"/>
  <c r="H97" i="16"/>
  <c r="H119" i="16" s="1"/>
  <c r="H96" i="16"/>
  <c r="H118" i="16" s="1"/>
  <c r="I95" i="16"/>
  <c r="H95" i="16"/>
  <c r="H117" i="16" s="1"/>
  <c r="I94" i="16"/>
  <c r="I116" i="16" s="1"/>
  <c r="H94" i="16"/>
  <c r="H116" i="16" s="1"/>
  <c r="H115" i="16" s="1"/>
  <c r="H91" i="16"/>
  <c r="I89" i="16"/>
  <c r="H89" i="16"/>
  <c r="H87" i="16" s="1"/>
  <c r="I88" i="16"/>
  <c r="I291" i="16" s="1"/>
  <c r="H88" i="16"/>
  <c r="H84" i="16"/>
  <c r="I81" i="16"/>
  <c r="H81" i="16"/>
  <c r="I75" i="16"/>
  <c r="H75" i="16"/>
  <c r="I67" i="16"/>
  <c r="H67" i="16"/>
  <c r="I61" i="16"/>
  <c r="H61" i="16"/>
  <c r="H59" i="16"/>
  <c r="I56" i="16"/>
  <c r="H56" i="16"/>
  <c r="I55" i="16"/>
  <c r="I91" i="16" s="1"/>
  <c r="I294" i="16" s="1"/>
  <c r="H55" i="16"/>
  <c r="I54" i="16"/>
  <c r="I90" i="16" s="1"/>
  <c r="H54" i="16"/>
  <c r="H90" i="16" s="1"/>
  <c r="I51" i="16"/>
  <c r="I45" i="16"/>
  <c r="H45" i="16"/>
  <c r="I39" i="16"/>
  <c r="H39" i="16"/>
  <c r="I33" i="16"/>
  <c r="H33" i="16"/>
  <c r="I27" i="16"/>
  <c r="H27" i="16"/>
  <c r="I21" i="16"/>
  <c r="H21" i="16"/>
  <c r="I15" i="16"/>
  <c r="H15" i="16"/>
  <c r="I9" i="16"/>
  <c r="H9" i="16"/>
  <c r="I115" i="16" l="1"/>
  <c r="I87" i="16"/>
  <c r="I292" i="16"/>
  <c r="I93" i="16"/>
  <c r="I118" i="16"/>
  <c r="I209" i="16"/>
  <c r="H294" i="16"/>
  <c r="H169" i="16"/>
  <c r="H51" i="16"/>
  <c r="H93" i="16"/>
  <c r="I121" i="16"/>
  <c r="I175" i="16"/>
  <c r="I212" i="16"/>
  <c r="I247" i="16"/>
  <c r="I244" i="16" s="1"/>
  <c r="H292" i="16"/>
  <c r="I103" i="16"/>
  <c r="H286" i="16"/>
  <c r="H121" i="16"/>
  <c r="H212" i="16"/>
  <c r="H209" i="16" s="1"/>
  <c r="H247" i="16"/>
  <c r="H244" i="16" s="1"/>
  <c r="I27" i="15"/>
  <c r="H27" i="15"/>
  <c r="I293" i="16" l="1"/>
  <c r="I290" i="16" s="1"/>
  <c r="I288" i="16"/>
  <c r="I285" i="16" s="1"/>
  <c r="H291" i="16"/>
  <c r="H288" i="16"/>
  <c r="H293" i="16" s="1"/>
  <c r="I35" i="14"/>
  <c r="H35" i="14"/>
  <c r="S31" i="14"/>
  <c r="P31" i="14" s="1"/>
  <c r="I31" i="14"/>
  <c r="H31" i="14"/>
  <c r="I23" i="14"/>
  <c r="H23" i="14"/>
  <c r="P21" i="14"/>
  <c r="P19" i="14"/>
  <c r="S18" i="14"/>
  <c r="P18" i="14"/>
  <c r="I18" i="14"/>
  <c r="B48" i="14" s="1"/>
  <c r="H18" i="14"/>
  <c r="I13" i="14"/>
  <c r="I47" i="14" s="1"/>
  <c r="H13" i="14"/>
  <c r="H47" i="14" s="1"/>
  <c r="H290" i="16" l="1"/>
  <c r="K290" i="16" s="1"/>
  <c r="H285" i="16"/>
  <c r="I29" i="13"/>
  <c r="I19" i="13" s="1"/>
  <c r="H29" i="13"/>
  <c r="I23" i="13"/>
  <c r="H23" i="13"/>
  <c r="I22" i="13"/>
  <c r="H22" i="13"/>
  <c r="I21" i="13"/>
  <c r="H21" i="13"/>
  <c r="I20" i="13"/>
  <c r="H20" i="13"/>
  <c r="H19" i="13"/>
  <c r="I5" i="13"/>
  <c r="H5" i="13"/>
  <c r="G5" i="13"/>
  <c r="F5" i="13"/>
  <c r="E5" i="13"/>
  <c r="C4" i="13"/>
  <c r="B4" i="13"/>
  <c r="A4" i="13"/>
  <c r="I66" i="12" l="1"/>
  <c r="M37" i="12" s="1"/>
  <c r="M113" i="12" s="1"/>
  <c r="H66" i="12"/>
  <c r="M23" i="12"/>
  <c r="I8" i="12"/>
  <c r="H8" i="12"/>
  <c r="G8" i="12"/>
  <c r="F8" i="12"/>
  <c r="E8" i="12"/>
  <c r="C7" i="12"/>
  <c r="B7" i="12"/>
  <c r="A7" i="12"/>
  <c r="J81" i="11" l="1"/>
  <c r="I81" i="11"/>
  <c r="H75" i="11"/>
  <c r="J66" i="11"/>
  <c r="I66" i="11"/>
  <c r="J65" i="11"/>
  <c r="J70" i="11" s="1"/>
  <c r="I65" i="11"/>
  <c r="I70" i="11" s="1"/>
  <c r="H55" i="11"/>
  <c r="I48" i="11"/>
  <c r="I82" i="11" s="1"/>
  <c r="I34" i="11"/>
  <c r="J25" i="11"/>
  <c r="I25" i="11"/>
  <c r="J16" i="11"/>
  <c r="J48" i="11" s="1"/>
  <c r="I16" i="11"/>
  <c r="J9" i="11"/>
  <c r="I9" i="11"/>
  <c r="I43" i="10"/>
  <c r="H43" i="10"/>
  <c r="I37" i="10"/>
  <c r="H37" i="10"/>
  <c r="I34" i="10"/>
  <c r="H34" i="10"/>
  <c r="I27" i="10"/>
  <c r="I42" i="10" s="1"/>
  <c r="I41" i="10" s="1"/>
  <c r="H27" i="10"/>
  <c r="H42" i="10" s="1"/>
  <c r="H41" i="10" s="1"/>
  <c r="I22" i="10"/>
  <c r="H22" i="10"/>
  <c r="I16" i="10"/>
  <c r="H16" i="10"/>
  <c r="I15" i="10"/>
  <c r="H15" i="10"/>
  <c r="I11" i="10"/>
  <c r="H11" i="10"/>
  <c r="I7" i="10"/>
  <c r="H7" i="10"/>
  <c r="J82" i="11" l="1"/>
  <c r="B60" i="10"/>
  <c r="B61" i="10" s="1"/>
  <c r="B62" i="10" s="1"/>
  <c r="B63" i="10" s="1"/>
  <c r="L83" i="9" l="1"/>
  <c r="I51" i="9"/>
  <c r="I50" i="9"/>
  <c r="I37" i="8" l="1"/>
  <c r="H37" i="8"/>
  <c r="I36" i="8"/>
  <c r="H36" i="8"/>
  <c r="I35" i="8"/>
  <c r="I53" i="8" s="1"/>
  <c r="H35" i="8"/>
  <c r="H53" i="8" s="1"/>
  <c r="H27" i="8"/>
  <c r="H22" i="8" s="1"/>
  <c r="I22" i="8"/>
  <c r="I21" i="8"/>
  <c r="H21" i="8"/>
  <c r="H20" i="8" s="1"/>
  <c r="I20" i="8"/>
  <c r="I16" i="8"/>
  <c r="H16" i="8"/>
  <c r="H14" i="8"/>
  <c r="H12" i="8" s="1"/>
  <c r="H33" i="8" s="1"/>
  <c r="H54" i="8" s="1"/>
  <c r="I12" i="8"/>
  <c r="I33" i="8" s="1"/>
  <c r="I54" i="8" s="1"/>
  <c r="I180" i="7" l="1"/>
  <c r="H180" i="7"/>
  <c r="I163" i="7"/>
  <c r="H163" i="7"/>
  <c r="I154" i="7"/>
  <c r="H154" i="7"/>
  <c r="I142" i="7"/>
  <c r="H142" i="7"/>
  <c r="I129" i="7"/>
  <c r="H129" i="7"/>
  <c r="I110" i="7"/>
  <c r="H110" i="7"/>
  <c r="I100" i="7"/>
  <c r="H100" i="7"/>
  <c r="I97" i="7"/>
  <c r="H97" i="7"/>
  <c r="I83" i="7"/>
  <c r="H83" i="7"/>
  <c r="I60" i="7"/>
  <c r="H60" i="7"/>
  <c r="I45" i="7"/>
  <c r="H45" i="7"/>
  <c r="I35" i="7"/>
  <c r="H35" i="7"/>
  <c r="H23" i="7" s="1"/>
  <c r="H185" i="7" s="1"/>
  <c r="I24" i="7"/>
  <c r="H24" i="7"/>
  <c r="I23" i="7"/>
  <c r="I185" i="7" s="1"/>
  <c r="I17" i="7"/>
  <c r="H17" i="7"/>
  <c r="O61" i="6" l="1"/>
  <c r="O54" i="6"/>
  <c r="O46" i="6"/>
  <c r="O31" i="6"/>
</calcChain>
</file>

<file path=xl/comments1.xml><?xml version="1.0" encoding="utf-8"?>
<comments xmlns="http://schemas.openxmlformats.org/spreadsheetml/2006/main">
  <authors>
    <author>Автор</author>
  </authors>
  <commentList>
    <comment ref="J28" authorId="0" shapeId="0">
      <text/>
    </comment>
  </commentList>
</comments>
</file>

<file path=xl/sharedStrings.xml><?xml version="1.0" encoding="utf-8"?>
<sst xmlns="http://schemas.openxmlformats.org/spreadsheetml/2006/main" count="5676" uniqueCount="1622">
  <si>
    <t>№</t>
  </si>
  <si>
    <t>Ответственное структурное подразделение ОМСУ</t>
  </si>
  <si>
    <t>Ожидаемый непосредственный результат реализации основного мероприятия, ВЦП, мероприятия</t>
  </si>
  <si>
    <t>Срок начала реализации</t>
  </si>
  <si>
    <t>Срок окончания реализации (дата контрольного события)</t>
  </si>
  <si>
    <t>Объем ресурсного обеспечения на очередной финансовый год, тыс. руб.</t>
  </si>
  <si>
    <t>График реализации на очередной финансовый год, квартал</t>
  </si>
  <si>
    <t>Всего: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</si>
  <si>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</si>
  <si>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</si>
  <si>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</si>
  <si>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</si>
  <si>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X</t>
  </si>
  <si>
    <t>Х</t>
  </si>
  <si>
    <t>2.</t>
  </si>
  <si>
    <t>7.</t>
  </si>
  <si>
    <t>Управление жилищно-коммунального хозяйства администрации муниципального образования городского округа "Усинск"</t>
  </si>
  <si>
    <t>31.04.2020</t>
  </si>
  <si>
    <t>31.09.2020</t>
  </si>
  <si>
    <t>Рациональное использование энергетических ресурсов</t>
  </si>
  <si>
    <t>V</t>
  </si>
  <si>
    <t xml:space="preserve">Мониторинг по реализации муниципальной программы </t>
  </si>
  <si>
    <t>Наименование муниципальной программы,  основного мероприятия, мероприятия, контрольного события муниципальное программы (подпрограммы муниципальной программы)</t>
  </si>
  <si>
    <t>Проблемы, возникшие в ходе реализации мероприятия</t>
  </si>
  <si>
    <t>На данное мероприятие  в 2021 году бюджетные средства не предусмотрены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</si>
  <si>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</si>
  <si>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Основное мероприятие 7 Организация функционирования системы автоматизированного  учета потребления органами местного самоуправления и муниципальными учреждениями энергетических ресурсов посредством обеспечения дистанционного сбора, анализа и передачи в адрес ресурсоснабжающих организаций соответствующих данных</t>
  </si>
  <si>
    <t>Контрольное событие: Осуществлены мероприятия по организации функционирования системы автоматизированного  учета потребления органами местного самоуправления и муниципальными учреждениями энергетических ресурсов</t>
  </si>
  <si>
    <t>Голенастов В.А.-руководитель Управления жилищно-коммунального хозяйства администрации муниципального образования городского округа "Усинск"</t>
  </si>
  <si>
    <t>Ответственный исполнитель</t>
  </si>
  <si>
    <t>Статус мероприятия,контрольного события</t>
  </si>
  <si>
    <t>Дата наступления и содержания мероприятия, контрольного события в отчетном периоде</t>
  </si>
  <si>
    <t>План</t>
  </si>
  <si>
    <t>Факт</t>
  </si>
  <si>
    <t>Расходы на реализацию  основного мероприятия, мероприятия программы, тыс.руб.</t>
  </si>
  <si>
    <t>Кассовое исполнение на отчетную дату</t>
  </si>
  <si>
    <t xml:space="preserve"> Источник финансирования</t>
  </si>
  <si>
    <t>План на отчетную дату</t>
  </si>
  <si>
    <t>1.</t>
  </si>
  <si>
    <t>Подпрограмма 1 "Стратегическое планирование"</t>
  </si>
  <si>
    <t>Основное мероприятие 1.1. Обеспечение функционирования комплексной системы стратегического планирования</t>
  </si>
  <si>
    <t xml:space="preserve">Всего:         
в том числе:   
</t>
  </si>
  <si>
    <t xml:space="preserve">Федеральный   
бюджет         
</t>
  </si>
  <si>
    <t>Республиканский
бюджет                                  Республики Коми</t>
  </si>
  <si>
    <t>Местный бюджет</t>
  </si>
  <si>
    <t>Внебюджетные источники</t>
  </si>
  <si>
    <r>
      <t xml:space="preserve">Контрольное событие № 5 </t>
    </r>
    <r>
      <rPr>
        <sz val="16"/>
        <color theme="1"/>
        <rFont val="Times New Roman"/>
        <family val="1"/>
        <charset val="204"/>
      </rPr>
      <t>Формирование</t>
    </r>
    <r>
      <rPr>
        <i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сводного годового доклада о ходе реализации и оценке эффективности реализации муниципальных программ</t>
    </r>
  </si>
  <si>
    <r>
      <t xml:space="preserve">Контрольное событие № 6 </t>
    </r>
    <r>
      <rPr>
        <sz val="16"/>
        <color theme="1"/>
        <rFont val="Times New Roman"/>
        <family val="1"/>
        <charset val="204"/>
      </rPr>
      <t xml:space="preserve">Мониторинг реализации муниципальных программ </t>
    </r>
  </si>
  <si>
    <t>Основное мероприятие 1.2. Создание благоприятных условий для повышения инвестиционной активности</t>
  </si>
  <si>
    <t xml:space="preserve">Основное мероприятие 1.3. Создание благоприятных условий для развития конкуренции </t>
  </si>
  <si>
    <t>Подпрограмма 2 "Развитие и поддержка малого и среднего предпринимательства"</t>
  </si>
  <si>
    <t>Основное мероприятие 2.3. Оказание имущественной поддержки субъектов малого и среднего предпринимательства</t>
  </si>
  <si>
    <t>Основное мероприятие 2.4. Оказание информационно-консультационной поддержки субъектов малого и среднего предпринимательства</t>
  </si>
  <si>
    <t>Основное мероприятие 2.5. Содействие субъектам малого и среднего предпринимательства в области повышения профессионального уровня</t>
  </si>
  <si>
    <t>3.</t>
  </si>
  <si>
    <t>4.</t>
  </si>
  <si>
    <t>5.</t>
  </si>
  <si>
    <t>6.</t>
  </si>
  <si>
    <t>Л.В. Кравчун</t>
  </si>
  <si>
    <t>Исп. Сафанеева А.Ю.</t>
  </si>
  <si>
    <t>тел.28891</t>
  </si>
  <si>
    <t>Кравчун Л.В., Руководитель управления экономического развития, прогнозирования и инвестиционной политики администрации муниципального округа "Усинск"</t>
  </si>
  <si>
    <t>выполняется</t>
  </si>
  <si>
    <t>Руководитель УЭРП и ИП</t>
  </si>
  <si>
    <r>
      <t xml:space="preserve">Контрольное событие № 1 </t>
    </r>
    <r>
      <rPr>
        <sz val="16"/>
        <color theme="1"/>
        <rFont val="Times New Roman"/>
        <family val="1"/>
        <charset val="204"/>
      </rPr>
      <t>Разработка прогноза социально-экономического развития муниципального округа "Усинск" на 2025 год и на период до 2026 года</t>
    </r>
  </si>
  <si>
    <r>
      <t xml:space="preserve">Контрольное событие № 2 </t>
    </r>
    <r>
      <rPr>
        <sz val="16"/>
        <color theme="1"/>
        <rFont val="Times New Roman"/>
        <family val="1"/>
        <charset val="204"/>
      </rPr>
      <t xml:space="preserve">Формирование доклада о социально-экономическом положении муниципального округа "Усинск" по итогам 2023 года </t>
    </r>
  </si>
  <si>
    <r>
      <t xml:space="preserve">Контрольное событие № 4 </t>
    </r>
    <r>
      <rPr>
        <sz val="16"/>
        <color theme="1"/>
        <rFont val="Times New Roman"/>
        <family val="1"/>
        <charset val="204"/>
      </rPr>
      <t>Мониторинг хода реализации Стратегии социально-экономического развития МО ГО "Усинск" до 2025 года за 2023 год</t>
    </r>
  </si>
  <si>
    <t>срок не наступил</t>
  </si>
  <si>
    <t>Мониторинг хода реализации Стратегии социально-экономического развития МО ГО "Усинск" до 2035 года за 2023 год  размещается в ГАС "Управление" в срок до 15 июня.</t>
  </si>
  <si>
    <t xml:space="preserve">Количество заключенных договоров на право размещения НТО по состоянию на 31.03.2024 год - 32 единицы. </t>
  </si>
  <si>
    <t>По средствам телефонной связи оказана информационная поддержка 9 субъектам предпринимательства</t>
  </si>
  <si>
    <t>В честь Дня  работников  бытового  обслуживания  населения  и  жилищно-коммунального хозяйства мероприятия не проводились</t>
  </si>
  <si>
    <t>не выполнено</t>
  </si>
  <si>
    <t>Рассрочка для оплаты муниципального имущества, приобретаемого для реализации преимущественного права на приобретение арендуемого имущества была предоставлена 5 субъектам малого и среднего предпринимательства</t>
  </si>
  <si>
    <r>
      <t xml:space="preserve">Контрольное событие № 7 </t>
    </r>
    <r>
      <rPr>
        <sz val="16"/>
        <color theme="1"/>
        <rFont val="Times New Roman"/>
        <family val="1"/>
        <charset val="204"/>
      </rPr>
      <t>Формирование информации об инвестиционных проектах, реализуемых и планируемых к реализации на территории муниципального округа "Усинск"</t>
    </r>
  </si>
  <si>
    <r>
      <t>Контрольное событие № 8</t>
    </r>
    <r>
      <rPr>
        <sz val="16"/>
        <color theme="1"/>
        <rFont val="Times New Roman"/>
        <family val="1"/>
        <charset val="204"/>
      </rPr>
      <t xml:space="preserve"> Разработка и утверждение Перечня инвестиционных проектов, предлагаемых к финансированию за счет бюджетных средств, в 2025 и плановом периоде 2026 и 2027 годах</t>
    </r>
  </si>
  <si>
    <r>
      <t xml:space="preserve">Контрольное событие № 9 </t>
    </r>
    <r>
      <rPr>
        <sz val="16"/>
        <rFont val="Times New Roman"/>
        <family val="1"/>
        <charset val="204"/>
      </rPr>
      <t>Актуализация инвестиционного паспорта муниципального округа "Усинск"</t>
    </r>
  </si>
  <si>
    <r>
      <t>Контрольное событие № 10</t>
    </r>
    <r>
      <rPr>
        <sz val="16"/>
        <color theme="1"/>
        <rFont val="Times New Roman"/>
        <family val="1"/>
        <charset val="204"/>
      </rPr>
      <t xml:space="preserve"> Ежеквартальная подготовка информации о ходе реализации плана мероприятий ("Дорожной карты") по содействию развитию конкуренции в Республике Коми </t>
    </r>
  </si>
  <si>
    <r>
      <t xml:space="preserve">Контрольное событие № 11 </t>
    </r>
    <r>
      <rPr>
        <sz val="16"/>
        <color theme="1"/>
        <rFont val="Times New Roman"/>
        <family val="1"/>
        <charset val="204"/>
      </rPr>
      <t>Ведение перечня муниципального имущества муниципального округа "Усинск",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и размещение информации на официальном сайте администрации муниципального округа "Усинск"</t>
    </r>
  </si>
  <si>
    <r>
      <t xml:space="preserve">Контрольное событие № 12 </t>
    </r>
    <r>
      <rPr>
        <sz val="16"/>
        <color theme="1"/>
        <rFont val="Times New Roman"/>
        <family val="1"/>
        <charset val="204"/>
      </rPr>
      <t>Предоставление рассрочки оплаты муниципального имущества, приобретаемого субъектами малого и среднего предпринимательства при реализации преимущественного права на приобретение арендуемого имущества не менее 5 субъектам в год</t>
    </r>
  </si>
  <si>
    <r>
      <t>Контрольное событие № 13</t>
    </r>
    <r>
      <rPr>
        <sz val="16"/>
        <rFont val="Times New Roman"/>
        <family val="1"/>
        <charset val="204"/>
      </rPr>
      <t xml:space="preserve"> Количество заключенных договоров на право размещения НТО (по состоянию на 31 декабря) не менее 25 единиц</t>
    </r>
  </si>
  <si>
    <r>
      <t xml:space="preserve">Контрольное событие № 14 </t>
    </r>
    <r>
      <rPr>
        <sz val="16"/>
        <color theme="1"/>
        <rFont val="Times New Roman"/>
        <family val="1"/>
        <charset val="204"/>
      </rPr>
      <t>Размещение в социальных сетях и на официальном сайте администрации муниципального округа "Усинск" не менее 260 постов в год о существующих формах и мерах поддержки субъектов предпринимательства</t>
    </r>
  </si>
  <si>
    <r>
      <t xml:space="preserve">Контрольное событие № 15 </t>
    </r>
    <r>
      <rPr>
        <sz val="16"/>
        <color theme="1"/>
        <rFont val="Times New Roman"/>
        <family val="1"/>
        <charset val="204"/>
      </rPr>
      <t>Оказана информационная и консультационная поддержка не менее 30 субъектам предпринимательства в год</t>
    </r>
  </si>
  <si>
    <r>
      <t xml:space="preserve">Контрольное событие № 16 </t>
    </r>
    <r>
      <rPr>
        <sz val="16"/>
        <color theme="1"/>
        <rFont val="Times New Roman"/>
        <family val="1"/>
        <charset val="204"/>
      </rPr>
      <t>Организация проведения профессиональных праздников: Дня  работников  бытового  обслуживания  населения  и  жилищно-коммунального хозяйства, Дня Российского
предпринимательства, Дня торговли, Всемирной недели предпринимательства, пдведение итогов, награждение победителей.</t>
    </r>
  </si>
  <si>
    <t>Кравчун Л.В., Руководитель управления экономического развития, прогнозирования и инвестиционной политики администрации муниципального округа"Усинск"
Республики Коми</t>
  </si>
  <si>
    <t>Кравчун Л.В., Руководитель управления экономического развития, прогнозирования и инвестиционной политики администрации муниципального 
округа"Усинск"
Республики Коми</t>
  </si>
  <si>
    <t>Сулейманова Н.А., Председатель Комитета по управлению муниципальным имуществом администрации муниципального 
округа"Усинск"
Республики Коми</t>
  </si>
  <si>
    <t>Доклад о социально-экономическом положении муниципального округа "Усинск" Республики Коми по итогам 2023 года подготовлен и размещен на официальном сайте администрации муниципального округа"Усинск"
Республики Коми: https://usinsk.gosuslugi.ru/deyatelnost/napravleniya-deyatelnosti/ekonomika-i-predprinimatelstvo/sotsialno-ekonomicheskoe-razvitie/itogi-sotsialno-ekonomicheskogo-razvitiya/dokumenty-omsu_3440.html</t>
  </si>
  <si>
    <t>Подготовлен сводный годовой доклад о ходе реализации и оценке эффективности реализации муниципальных программ за 2023 год и размещен на официальном сайте администрации муниципального округа"Усинск"
Республики Коми:  https://usinsk.gosuslugi.ru/deyatelnost/napravleniya-deyatelnosti/ekonomika-i-predprinimatelstvo/sotsialno-ekonomicheskoe-razvitie/munitsipalnye-programmy/</t>
  </si>
  <si>
    <t xml:space="preserve"> Инвестиционный паспорт (профиль) муниципального округа "Усинск" Республики Коми (далее - Паспорт) актуализируется один раз в полгода. Более подробно ознакомится с  Паспортом можно на официальном сайте администрации муниципального округа"Усинск"
Республики Коми: https://usinsk.gosuslugi.ru/deyatelnost/napravleniya-deyatelnosti/ekonomika-i-predprinimatelstvo/investitsionnaya-politika/investitsionnyy-pasport/</t>
  </si>
  <si>
    <t>Перечень муниципального имущества, в целях предоставления его во владение и (или) в пользование субъектам малого и среднего предпринимательства размещается на официальном сайте администрации муниципального округа"Усинск"
Республики Коми на постоянной основе</t>
  </si>
  <si>
    <t>В 1 квартале 2024 год на официальном сайте администрации муниципального округа"Усинск"
Республики Коми и в социальной сети "Вконтакте" (группа "Малый и средний бизнес Усинска" https://vk.com/usinsk_buisness) размещено 134 постов с информацией, полезной для потенциальных инвесторов, субъектов малого и среднего предпринимательства и способствующей продвижению муниципального образования с точки зрения инвестиционной привлекательности. Субъекты инвестиционной и предпринимательской деятельности информируются о возможных формах государственной и муниципальной поддержки, нормативно-правовых актах в сфере инвестиционной и предпринимательской деятельности, об инфраструктуре поддержки малого и среднего предпринимательства.</t>
  </si>
  <si>
    <t xml:space="preserve">В соответствии с постановлением администрации МО ГО "Усинск" от 22.09.2022 года № 1822 прогноз социально-экономического развития округа"Усинск" разрабатывается в срок не позднее 1 октября </t>
  </si>
  <si>
    <t>выполнено в срок</t>
  </si>
  <si>
    <t xml:space="preserve">В соответствии с Решением Совета от 20 июня 2019 года №324 Отчет Главы МО ГО - руководителя администрации МО ГО "Усинск" о результатах своей деятельности и деятельности администрации муниципального округа "Усинск" Республики Коми  заслушивается не позднее 30 июня текущего года. В 2024 году отчет будет заслушан 6 июня 2024 года.
</t>
  </si>
  <si>
    <t xml:space="preserve">«Развитие экономики» по состоянию 31 марта 2024 года  </t>
  </si>
  <si>
    <r>
      <t xml:space="preserve">Контрольное событие № 3 </t>
    </r>
    <r>
      <rPr>
        <sz val="16"/>
        <color theme="1"/>
        <rFont val="Times New Roman"/>
        <family val="1"/>
        <charset val="204"/>
      </rPr>
      <t>Формирование отчета главы администрации муниципального образования городского округа - руководителя администрации городского округа "Усинск"  о своей деятельности и деятельности администрации округа "Усинск" за 2023 год</t>
    </r>
  </si>
  <si>
    <t>выполнено раньше срока</t>
  </si>
  <si>
    <t xml:space="preserve">В соответствии с постановлением администрации МОГО от 8 сентября 2021 года № 1500 квартальный мониторинг реализации муниципальных программ проводится до 20 числа следующего за отчетным кварталом.
</t>
  </si>
  <si>
    <t>В Министерство экономического развития, промышленности и транспорта РК ежеквартально предоставляется отчет о ходе реализации плана мероприятий ("Дорожной карты") по содействию развитию конкуренции в Республике Коми. Отчет за 1 квартал 2024 года размещен на сайте администрации https://usinsk.gosuslugi.ru/deyatelnost/napravleniya-deyatelnosti/ekonomika-i-predprinimatelstvo/konkurentsiya/dokumenty-omsu_3436.html</t>
  </si>
  <si>
    <t>Информация об инвестиционных проектах (предложениях) реализуемых и (или) планируемых к реализации на территории округа "Усинск" (далее - Проекты) актуализируется раз в полгода и предоставляется в Министерство экономического развития, промышленности и транспорта РК. Более подробно ознакомиться с Проектами можно на официальном сайте администрации муниципального округа"Усинск"
Республики Коми: https://usinsk.gosuslugi.ru/deyatelnost/napravleniya-deyatelnosti/ekonomika-i-predprinimatelstvo/investitsionnaya-politika/investitsionnye-proekty-predlozheniya/</t>
  </si>
  <si>
    <t>Вывод об эффективности реализации муниципальное программы за отчетный квартал:  эффективна - 25,67% =  ((2/6)+(7/16)+0)/3*100</t>
  </si>
  <si>
    <t>В соответствии с Постановлением администрации муниципального округа «Усинск» Республики Коми от 29 марта 2024 № 582  Перечень инвестиционных проектов, предлагаемых к финансированию за счет бюджетных средств, в 2025 и плановом периоде 2026 и 2027 годах утверждается в конце года.</t>
  </si>
  <si>
    <t>МОНИТОРИНГ</t>
  </si>
  <si>
    <t xml:space="preserve"> реализации муниципальной программы "Жилье и жилищно-коммунальное хозяйство" за 1 квартал 2024</t>
  </si>
  <si>
    <t>Наименование основного мероприятия, ВЦП, мероприятия, контрольного события программы</t>
  </si>
  <si>
    <t>Статус  мероприятия, контрольного события</t>
  </si>
  <si>
    <t>Дата наступления и содержание мероприятия, контрольного события в отчетном периоде</t>
  </si>
  <si>
    <t>Расходы на реализацию основного мероприятия, мероприятия программы, тыс.руб.</t>
  </si>
  <si>
    <t>план</t>
  </si>
  <si>
    <t>факт</t>
  </si>
  <si>
    <t>Источник финансирования</t>
  </si>
  <si>
    <t>Подпрограмма 1 "Обеспечение жильем молодых семей"</t>
  </si>
  <si>
    <t>1</t>
  </si>
  <si>
    <t xml:space="preserve">Основное мероприятие 1.1 Разработка и принятие на муниципальном уровне нормативно-правовых актов, связанных с реализацией подпрограммы  </t>
  </si>
  <si>
    <t>Белихина И.Л.-И.о.руководителя Управления по жилищным вопросам администрации мунциипального округа «Усинск» Республики Коми</t>
  </si>
  <si>
    <t>финансирование не требуется</t>
  </si>
  <si>
    <t>Контрольное событие № 1:Разработаны и приняты нормативно-правовые акты, связанные с реализацией подпрограммы, ежегодно</t>
  </si>
  <si>
    <t>01.01.2024 Разработка нормативно-правовых актов администрации, связанных с реализацией подпрограммы по мере необходимости</t>
  </si>
  <si>
    <t>14.02.2024 года между Комитетом по молодежной политике Республики Коми и администрацией муниципального округа "Усинск" Республики Коми заключено соглашение о предоставлении субсидии из бюджета субъекта Российской Федерации местному бюджету № 87523000-1-2024-010</t>
  </si>
  <si>
    <t>проблемы для начала реализации мероприятия отсутствуют</t>
  </si>
  <si>
    <t>2</t>
  </si>
  <si>
    <t>Основное мероприятие 1.2 Организация информационной и разъяснительной работы, направленной на освещение целей и задач подпрограммы</t>
  </si>
  <si>
    <t>Контрольное событие № 2:Проведена инфрормационно - разьяснительная работа, направленная на реализацию подпрограммы</t>
  </si>
  <si>
    <t>01.01.2024 Информационные материалы о реализации подпрограммы, размещенные в средствах массовой информации</t>
  </si>
  <si>
    <t>10.01.2024,07.02.2024, 13.03.2024 года направлено письмо в пресс-службу МО  "Усинск" о публикации информации в СМИ и на сайте администрации, в газете "Усинская новь" размещена информация в аналогичные даты, по мере выпуска номера</t>
  </si>
  <si>
    <t>3</t>
  </si>
  <si>
    <t xml:space="preserve">Основное мероприятие 1.3 Формирование списка молодых семей-участников мероприятия, изъявивших желание получить социальную выплату в планируемом году </t>
  </si>
  <si>
    <t>Контрольное событие № 3:Проведен мониторинг  и сформирован список молодых семей, изъявивших желание получить социальную выплату в планируемом году.</t>
  </si>
  <si>
    <t>01.01.2024 Составление списка молодых семей, претендующих на получение социальных выплат в очередном финнасовом году</t>
  </si>
  <si>
    <t>С января 2024 года по 01.06.2024 осуществляется прием заявлений граждан, претендентов на участие в мероприятии на 2025 год и внесения их в список молодых семей, претендующих на получение социальной выплаты в 2025 году. За 1 квартал 2024  включено в список 24 молодых семьи.</t>
  </si>
  <si>
    <t>4</t>
  </si>
  <si>
    <t>Основное мероприятие 1.4 Организационные работы по предоставлению социальных выплат молодым семьям - претендующих на получение социальной выплаты в текущем году и выдача молодым семьям в установленном порядке свидетельств о праве на получение социальной выплаты на приобретение жилого помещения или строительство индивидуального жилого дома, исходя из предусмотренных бюджетных ассигнований</t>
  </si>
  <si>
    <t>Контрольное событие № 4:Проведены организационные работы по предоставлению социальных выплат молодым семьям претендующим в установленном порядке на получение свидетельство праве на получение социальной выплаты на приобретение жилого помещения или строительство индивидуального жилого дома, исходя из предусмотренных бюджетных ассигнований</t>
  </si>
  <si>
    <t>01.03.2024 Оформление документов и выдача свидетельсв в соответствии со списками, утвержденными Министреством образования, науки и молодежной политики Республики Коми</t>
  </si>
  <si>
    <t>Оформление документов и выдача свидетельств в соотвествии со списками, утвержденными Комитетом по молодежной политике Республикик Коми, 29.02.2024 года выданы свидетельства о праве на получение социальной выплаты на приобретение жилого помещения 2 молодым семьям: семье Мизоева К.М.о. на состав 5 человек, семье Черных Р.В. на состав 5 человек.</t>
  </si>
  <si>
    <t>5</t>
  </si>
  <si>
    <t xml:space="preserve">Основное меропритяие 1.5 Предоставление социальных выплат молодым семьям на приобретение жилого помещения или создания объекта индивидуального жилищного строительства </t>
  </si>
  <si>
    <t>Всего ФБ,РБ,МБ</t>
  </si>
  <si>
    <t>ФБ</t>
  </si>
  <si>
    <t>640,3</t>
  </si>
  <si>
    <t>РБ</t>
  </si>
  <si>
    <t>МБ</t>
  </si>
  <si>
    <t>Контрольное событие № 5: Выполнены обязательства по предоставлению социальных выплат молодым семьям на приобретение жилого помещения или создания объекта индивидуального жилищного строителства в соотвествии с Соглашением, в полном объеме, не менее 2 -м семьям</t>
  </si>
  <si>
    <t>01.03.2024 Перечисление денежных средств на приобретение жилья или строительство индивидуального жилого дома в соответствии со свидетельсвами, выданными молодым семьям-участникам подпрограммы</t>
  </si>
  <si>
    <t>13.03.2024 года денежные средства перечисленны в Казначейство на временный счет для учета операций, поступающих во временное распоряжение получателя бюджетных средств в сумме 3 591,0 тыс.рублей 2-м семям</t>
  </si>
  <si>
    <t>Подпрограмма 2 "Содержание и развитие жилищно-коммунального хозяйства"</t>
  </si>
  <si>
    <t>Основное мероприятие 2.1 Благоустройство территории МО  "Усинск"</t>
  </si>
  <si>
    <t>Голенастов В.А.-руководитель Управления жилищно-коммунального хозяйства администрации муниципального округа"Усинск" Республики Коми , руководители территориальных органов</t>
  </si>
  <si>
    <t>Мероприятие 2.1.1 Техническое обслуживание сетей уличного освещения и организация освещения улиц на территории муниципального округа "Усинск"</t>
  </si>
  <si>
    <t>Всего МБ:</t>
  </si>
  <si>
    <t>Голенастов В.А.-руководитель Управления жилищно-коммунального хозяйства администрации муниципального округа"Усинск" Республики Коми</t>
  </si>
  <si>
    <t>Полетова Т.Н.-руководитель Администрации с.Усть-Уса</t>
  </si>
  <si>
    <t>Ершова К.В.- И.о.руководителя Администрации с.Колва</t>
  </si>
  <si>
    <t>Коваленко Е.П.-руководитель Администрации с.Мутный Материк</t>
  </si>
  <si>
    <t>Беляев А.В.-руководитель Администрации с.Усть-Лыжа</t>
  </si>
  <si>
    <t>Рочева Н.П..-руководитель Администрации с.Щельябож</t>
  </si>
  <si>
    <t>Контрольное событие № 6:Работы выполнены в полном объеме, в соответствии с техническим заданием,ежегодно</t>
  </si>
  <si>
    <t>01.01.2024 Сохранение облика и поддержание санитарного состояния территории муниципального округа «Усинск» Республики Коми в соответствии с нормативными требованиями, обеспечение содержания территорий общего пользования в полном объеме</t>
  </si>
  <si>
    <r>
      <rPr>
        <b/>
        <sz val="46"/>
        <color theme="1"/>
        <rFont val="Times New Roman"/>
        <family val="1"/>
        <charset val="204"/>
      </rPr>
      <t>УЖКХ</t>
    </r>
    <r>
      <rPr>
        <sz val="46"/>
        <color theme="1"/>
        <rFont val="Times New Roman"/>
        <family val="1"/>
        <charset val="204"/>
      </rPr>
      <t xml:space="preserve">- техническое обслуживание сетей уличного  освещения и дорожного освещения пгт.Парма, пст.Усадор-муниципальный контракт от 21.11.2022 года(на 2 года),г.Усинска-муниципальный контракт от 18.11.2022 года(на 2 года); </t>
    </r>
    <r>
      <rPr>
        <b/>
        <sz val="46"/>
        <color theme="1"/>
        <rFont val="Times New Roman"/>
        <family val="1"/>
        <charset val="204"/>
      </rPr>
      <t>с.Усть-Уса</t>
    </r>
    <r>
      <rPr>
        <sz val="46"/>
        <color theme="1"/>
        <rFont val="Times New Roman"/>
        <family val="1"/>
        <charset val="204"/>
      </rPr>
      <t>- планируется заключение договора в 3 квартале 2024 года; с.Колва- техническое обслуживание сетей уличного освещения в с. Колва и д. Сынянырд;</t>
    </r>
    <r>
      <rPr>
        <b/>
        <sz val="46"/>
        <color theme="1"/>
        <rFont val="Times New Roman"/>
        <family val="1"/>
        <charset val="204"/>
      </rPr>
      <t xml:space="preserve"> с.Мутный Материк</t>
    </r>
    <r>
      <rPr>
        <sz val="46"/>
        <color theme="1"/>
        <rFont val="Times New Roman"/>
        <family val="1"/>
        <charset val="204"/>
      </rPr>
      <t xml:space="preserve">-закд.чен договор от 08.04.2024 года на обслуживание сетей уличного освещения; </t>
    </r>
    <r>
      <rPr>
        <b/>
        <sz val="46"/>
        <color theme="1"/>
        <rFont val="Times New Roman"/>
        <family val="1"/>
        <charset val="204"/>
      </rPr>
      <t>с.Усть-Лыж</t>
    </r>
    <r>
      <rPr>
        <sz val="46"/>
        <color theme="1"/>
        <rFont val="Times New Roman"/>
        <family val="1"/>
        <charset val="204"/>
      </rPr>
      <t xml:space="preserve">а-заключен договор ГПХ  от 22.01.2024 года по замене и ремонту фонарей уличного освещения в с.Усть-Лыжа; </t>
    </r>
    <r>
      <rPr>
        <b/>
        <sz val="46"/>
        <color theme="1"/>
        <rFont val="Times New Roman"/>
        <family val="1"/>
        <charset val="204"/>
      </rPr>
      <t>с.Щельябож</t>
    </r>
    <r>
      <rPr>
        <sz val="46"/>
        <color theme="1"/>
        <rFont val="Times New Roman"/>
        <family val="1"/>
        <charset val="204"/>
      </rPr>
      <t>-заключен договор от 27.02.2024 года на обслуживание систем уличного освещения (исполнение по заявкам )</t>
    </r>
  </si>
  <si>
    <t>Мероприятие 2.1.2 Техническое обслуживание сетей ливневой канализации</t>
  </si>
  <si>
    <r>
      <t>Контрольное событие № 7</t>
    </r>
    <r>
      <rPr>
        <i/>
        <sz val="46"/>
        <rFont val="Times New Roman"/>
        <family val="1"/>
        <charset val="204"/>
      </rPr>
      <t>:</t>
    </r>
    <r>
      <rPr>
        <i/>
        <sz val="46"/>
        <color theme="1"/>
        <rFont val="Times New Roman"/>
        <family val="1"/>
        <charset val="204"/>
      </rPr>
      <t>Работы выполнены в полном объеме, в соответствии с техническим заданием</t>
    </r>
  </si>
  <si>
    <t xml:space="preserve"> муниципальный контракт от 29.08.2022 года (на 2 года) оказание услуг по повышению надежности и эффективности работы инженерных систем ЖКХ в г.Усинске и  приведению их в технически исправное состояние:ремонт  колодцев и обслуживание прилегающих сетей, мероприятия осуществляются в весенне-осенний период</t>
  </si>
  <si>
    <t>Мероприятие 2.1.3 Оплата электроэнергии по уличному освещению</t>
  </si>
  <si>
    <r>
      <t>Контрольное событие № 8</t>
    </r>
    <r>
      <rPr>
        <i/>
        <sz val="46"/>
        <rFont val="Times New Roman"/>
        <family val="1"/>
        <charset val="204"/>
      </rPr>
      <t>:</t>
    </r>
    <r>
      <rPr>
        <i/>
        <sz val="46"/>
        <color theme="1"/>
        <rFont val="Times New Roman"/>
        <family val="1"/>
        <charset val="204"/>
      </rPr>
      <t>Оплата электроэнергии по уличному освещению города,населенных пунктов муниципального округа "Усинск" Республики Коми произведена в полном объеме, в соответствии с условиями заключенных контрактов с энергоснабжающей организацией,ежегодно</t>
    </r>
  </si>
  <si>
    <r>
      <t xml:space="preserve"> Заключены договора на  на поставку электрической энергии:</t>
    </r>
    <r>
      <rPr>
        <b/>
        <sz val="46"/>
        <color theme="1"/>
        <rFont val="Times New Roman"/>
        <family val="1"/>
        <charset val="204"/>
      </rPr>
      <t xml:space="preserve">УЖКХ- </t>
    </r>
    <r>
      <rPr>
        <sz val="46"/>
        <color theme="1"/>
        <rFont val="Times New Roman"/>
        <family val="1"/>
        <charset val="204"/>
      </rPr>
      <t xml:space="preserve">договор от 24.01.2024 года; </t>
    </r>
    <r>
      <rPr>
        <b/>
        <sz val="46"/>
        <color theme="1"/>
        <rFont val="Times New Roman"/>
        <family val="1"/>
        <charset val="204"/>
      </rPr>
      <t>с.Колва-</t>
    </r>
    <r>
      <rPr>
        <sz val="46"/>
        <color theme="1"/>
        <rFont val="Times New Roman"/>
        <family val="1"/>
        <charset val="204"/>
      </rPr>
      <t>договор от 06.02.2024 года;</t>
    </r>
    <r>
      <rPr>
        <b/>
        <sz val="46"/>
        <color theme="1"/>
        <rFont val="Times New Roman"/>
        <family val="1"/>
        <charset val="204"/>
      </rPr>
      <t>с.Усть-Уса</t>
    </r>
    <r>
      <rPr>
        <sz val="46"/>
        <color theme="1"/>
        <rFont val="Times New Roman"/>
        <family val="1"/>
        <charset val="204"/>
      </rPr>
      <t xml:space="preserve">-договор 24.01.2024 года; </t>
    </r>
    <r>
      <rPr>
        <b/>
        <sz val="46"/>
        <color theme="1"/>
        <rFont val="Times New Roman"/>
        <family val="1"/>
        <charset val="204"/>
      </rPr>
      <t>с.Мутный Материк</t>
    </r>
    <r>
      <rPr>
        <sz val="46"/>
        <color theme="1"/>
        <rFont val="Times New Roman"/>
        <family val="1"/>
        <charset val="204"/>
      </rPr>
      <t xml:space="preserve">- договор от 08.02.2024 года; </t>
    </r>
    <r>
      <rPr>
        <b/>
        <sz val="46"/>
        <color theme="1"/>
        <rFont val="Times New Roman"/>
        <family val="1"/>
        <charset val="204"/>
      </rPr>
      <t>с.Усть-Лыжа</t>
    </r>
    <r>
      <rPr>
        <sz val="46"/>
        <color theme="1"/>
        <rFont val="Times New Roman"/>
        <family val="1"/>
        <charset val="204"/>
      </rPr>
      <t xml:space="preserve">-договор от 15.01.2024 года; </t>
    </r>
    <r>
      <rPr>
        <b/>
        <sz val="46"/>
        <color theme="1"/>
        <rFont val="Times New Roman"/>
        <family val="1"/>
        <charset val="204"/>
      </rPr>
      <t>с.Щельябож-</t>
    </r>
    <r>
      <rPr>
        <sz val="46"/>
        <color theme="1"/>
        <rFont val="Times New Roman"/>
        <family val="1"/>
        <charset val="204"/>
      </rPr>
      <t xml:space="preserve">заключен договор от 28.02.2024 года;  оплата по  выставленным счетам-фактурам </t>
    </r>
  </si>
  <si>
    <t>Мероприятие 2.1.4 Содержание городского фонтана и прилегающей территории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</si>
  <si>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9</t>
    </r>
    <r>
      <rPr>
        <i/>
        <sz val="46"/>
        <color theme="1"/>
        <rFont val="Times New Roman"/>
        <family val="1"/>
        <charset val="204"/>
      </rPr>
      <t>:Оплата электроэнергии , воды по объемам потребления городского фонтана( произведена в полном объеме, в соответствии с условиями заключенных контарктов с энергоснабжающей организацией,ежегодно), работы по содержанию городского фонтана и прилегающей территории выполнены в полном объеме, в соответствии с техническим заданием,ежегодно</t>
    </r>
  </si>
  <si>
    <t xml:space="preserve"> заключен муниципальный контракт  от 07.11.2023 года на оказание услуг по содержанию фонтана и прилегающей к нему территории: в зимний период (очистка от снега), договор  от24.01.2024 года оплату электроэнергии по городскому фонтану</t>
  </si>
  <si>
    <t xml:space="preserve">Мероприятие 2.1.5 Содержание улично-дорожной сети </t>
  </si>
  <si>
    <t>Нуртдинов Р.Р.-руководитель Администрации пгт. Парма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</si>
  <si>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10</t>
    </r>
    <r>
      <rPr>
        <i/>
        <sz val="46"/>
        <color theme="1"/>
        <rFont val="Times New Roman"/>
        <family val="1"/>
        <charset val="204"/>
      </rPr>
      <t>:Работы выполнены в полном объеме, в соответствии с техническим заданием(содержание автомобильных дорог и инженерных сооружений на них в границах города и сельских территорий)</t>
    </r>
  </si>
  <si>
    <r>
      <t xml:space="preserve"> </t>
    </r>
    <r>
      <rPr>
        <b/>
        <sz val="46"/>
        <color theme="1"/>
        <rFont val="Times New Roman"/>
        <family val="1"/>
        <charset val="204"/>
      </rPr>
      <t>УЖКХ</t>
    </r>
    <r>
      <rPr>
        <sz val="46"/>
        <color theme="1"/>
        <rFont val="Times New Roman"/>
        <family val="1"/>
        <charset val="204"/>
      </rPr>
      <t xml:space="preserve">- муниципальный контракт от 18.11.2022 года (на 2 года) содержание городских дорог и прилегающих к ним территорий (тротуаров,обочин) г.Усинска, содержанию дорог промышленной зоны, автодороги от ж/д вокзала до пст.Усадор (ул.Железнодорожная) и содержанию внутрипоселковых дорог Верхнего и Нижнего Усадора, содержание территорий снежного полигона; </t>
    </r>
    <r>
      <rPr>
        <b/>
        <sz val="46"/>
        <color theme="1"/>
        <rFont val="Times New Roman"/>
        <family val="1"/>
        <charset val="204"/>
      </rPr>
      <t>с.Усть-Уса -</t>
    </r>
    <r>
      <rPr>
        <sz val="46"/>
        <color theme="1"/>
        <rFont val="Times New Roman"/>
        <family val="1"/>
        <charset val="204"/>
      </rPr>
      <t xml:space="preserve">заключен договор от 07.11.2023 года зимнее содержание внутрипоселковых дорог с. Усть-Уса и д.Новикбож; договор от 13..03.2024 года расчистка дренажных канав;заключен договор от 27.03.2024 года поставка уличных светильников ; </t>
    </r>
    <r>
      <rPr>
        <b/>
        <sz val="46"/>
        <color theme="1"/>
        <rFont val="Times New Roman"/>
        <family val="1"/>
        <charset val="204"/>
      </rPr>
      <t>пгт.Парма</t>
    </r>
    <r>
      <rPr>
        <sz val="46"/>
        <color theme="1"/>
        <rFont val="Times New Roman"/>
        <family val="1"/>
        <charset val="204"/>
      </rPr>
      <t xml:space="preserve">- заключены договора от 19.01.2024 и от 11.03.2024 года зимнее и летнее  содержание внутрипроселочных дорог пгт.Парма; ; </t>
    </r>
    <r>
      <rPr>
        <b/>
        <sz val="46"/>
        <color theme="1"/>
        <rFont val="Times New Roman"/>
        <family val="1"/>
        <charset val="204"/>
      </rPr>
      <t>с.Колва</t>
    </r>
    <r>
      <rPr>
        <sz val="46"/>
        <color theme="1"/>
        <rFont val="Times New Roman"/>
        <family val="1"/>
        <charset val="204"/>
      </rPr>
      <t xml:space="preserve">- заключен договор от 01.01.2024 года на зимнее и летнее содержание внутрипоселковых дорог                                                                                                                                                                                             </t>
    </r>
  </si>
  <si>
    <t>Мероприятие 2.1.6 Выполнение работ по содержанию территорий общего пользования (детские и спортивные площадки, площади, скверы, мемориал)</t>
  </si>
  <si>
    <r>
      <t xml:space="preserve">Контрольное событие № </t>
    </r>
    <r>
      <rPr>
        <i/>
        <sz val="46"/>
        <rFont val="Times New Roman"/>
        <family val="1"/>
        <charset val="204"/>
      </rPr>
      <t>11</t>
    </r>
    <r>
      <rPr>
        <i/>
        <sz val="46"/>
        <color theme="1"/>
        <rFont val="Times New Roman"/>
        <family val="1"/>
        <charset val="204"/>
      </rPr>
      <t>:Выполнены мероприятия по содержанию территорий общего пользования</t>
    </r>
  </si>
  <si>
    <t>заключен муниципальный контракт от 28.10.02022 года (на 2 года)-содержание территорий общего пользования (площадей, скверов, памятников, территоррий детских и спортивных площадок) и прилегающих к ним территорий в г.Усинске</t>
  </si>
  <si>
    <t>Мероприятие 2.1.7 Озеленение территории муниципального округа"Усинск"</t>
  </si>
  <si>
    <r>
      <t xml:space="preserve">Контрольное событие № </t>
    </r>
    <r>
      <rPr>
        <i/>
        <sz val="46"/>
        <rFont val="Times New Roman"/>
        <family val="1"/>
        <charset val="204"/>
      </rPr>
      <t>12:</t>
    </r>
    <r>
      <rPr>
        <i/>
        <sz val="46"/>
        <color theme="1"/>
        <rFont val="Times New Roman"/>
        <family val="1"/>
        <charset val="204"/>
      </rPr>
      <t>Выполнены комплексные работы по озеленению и текущему содержанию клумб,скверов, газонов</t>
    </r>
  </si>
  <si>
    <t>01.04.2024 Сохранение облика и поддержание санитарного состояния территории муниципального округа «Усинск» Республики Коми в соответствии с нормативными требованиями, обеспечение содержания территорий общего пользования в полном объеме</t>
  </si>
  <si>
    <t xml:space="preserve">заключен муниципальный контракт от 21.11.2022 года (на 2 года) -озеленение городских территорий муниципальго округа"Усинск": комплексные работы по озеленению и текущему содержанию клумб,скверов, газонов  производятся в вессене-летний период </t>
  </si>
  <si>
    <t>Мероприятие 2.1.8 Организация и содержание мест захоронения</t>
  </si>
  <si>
    <r>
      <t xml:space="preserve">Контрольное событие № </t>
    </r>
    <r>
      <rPr>
        <i/>
        <sz val="46"/>
        <rFont val="Times New Roman"/>
        <family val="1"/>
        <charset val="204"/>
      </rPr>
      <t>13:</t>
    </r>
    <r>
      <rPr>
        <i/>
        <sz val="46"/>
        <color theme="1"/>
        <rFont val="Times New Roman"/>
        <family val="1"/>
        <charset val="204"/>
      </rPr>
      <t>Выполнены работы по содержанию и благоустройству городского кладбища г.Усинска, с.Колва (организация и содержание мест захоронения),в соответствии с техничнеским заданием</t>
    </r>
  </si>
  <si>
    <t>01.01.2024Сохранение облика и поддержание санитарного состояния территории муниципального округа «Усинск» Республики Коми в соответствии с нормативными требованиями, обеспечение содержания территорий общего пользования в полном объеме</t>
  </si>
  <si>
    <t xml:space="preserve"> заключен муниципальный контракт от 17.10.2022 года (на 2 года) услуги по содержанию и благоустройству  городского кладбища г.Усинска </t>
  </si>
  <si>
    <t>заключен договор от 01.03.2024 года на содержание кладбища в с. Колва; содержанию дорог кладбища в с.Колва,заключен договор от  06.01.2024 года на оказание услуг по обращению с ТКО, работы в с.Колва (организация и содержание мест захоронения)</t>
  </si>
  <si>
    <t>Мероприятие 2.1.9 Прочие мероприятия по благоустройству муниципального округа "Усинск"</t>
  </si>
  <si>
    <r>
      <t xml:space="preserve">Контрольное событие № </t>
    </r>
    <r>
      <rPr>
        <i/>
        <sz val="46"/>
        <rFont val="Times New Roman"/>
        <family val="1"/>
        <charset val="204"/>
      </rPr>
      <t>14:</t>
    </r>
    <r>
      <rPr>
        <i/>
        <sz val="46"/>
        <color theme="1"/>
        <rFont val="Times New Roman"/>
        <family val="1"/>
        <charset val="204"/>
      </rPr>
      <t xml:space="preserve"> Проведены прочие мероприятия по благоустройству муниципального округа "Усинск"(19 мероприятий)</t>
    </r>
  </si>
  <si>
    <t xml:space="preserve"> с 17.11.2023-21.03.2024 года: демонтаж и перевозка новогодней ели,монтаж зимнего городка, услуги по безопасной эксплутации зимнего городка, уборка территории до и после празднования Крещения, обслуживание биотуалетов в день Празднования Крещения,демонтаж новогоднего шатра,демонт аж и перевозка входной группы "Царские палаты", перевозка ж/б пригрузов и ограждающих конструкций ели, демонтаж новогодних фигур в г.Усинске,  демонтаж металлокострукций елки на площади перед кинотеатром "Томлун", демотаж и перенос остановочных комплексов, демонтаж и перевозка, монтаж остекления автобусных павильонов, подключение к центральной системе водоснабжения,приобретение и поставка металлических опор, установка металлических опор,подключение остановок общественного транспорта к электрической сети, поставка материалов для подключения остановок общественного транпорта к электрической сети,услуги по обслуживанию биотуалетов,приобретение и поставка тепловой завесы. (заключено19 договоров)</t>
  </si>
  <si>
    <t>Мероприятие 2.1.10 Прочие мероприятия по благоустройству сельских территорий муниципального округа "Усинск</t>
  </si>
  <si>
    <t>Нуртдинов Р.Р.-руководитель Администрации пгт.Парма</t>
  </si>
  <si>
    <r>
      <t>Контрольное событие №</t>
    </r>
    <r>
      <rPr>
        <i/>
        <sz val="46"/>
        <rFont val="Times New Roman"/>
        <family val="1"/>
        <charset val="204"/>
      </rPr>
      <t>15</t>
    </r>
    <r>
      <rPr>
        <i/>
        <sz val="46"/>
        <color theme="1"/>
        <rFont val="Times New Roman"/>
        <family val="1"/>
        <charset val="204"/>
      </rPr>
      <t>:Проведены мероприятия по благоустройству сельских территорий</t>
    </r>
  </si>
  <si>
    <r>
      <rPr>
        <b/>
        <sz val="46"/>
        <rFont val="Times New Roman"/>
        <family val="1"/>
        <charset val="204"/>
      </rPr>
      <t>с.Мутный Материк</t>
    </r>
    <r>
      <rPr>
        <sz val="46"/>
        <rFont val="Times New Roman"/>
        <family val="1"/>
        <charset val="204"/>
      </rPr>
      <t xml:space="preserve">-заключен договор от 09.01.2024 года на расчистку дорог от снега; </t>
    </r>
    <r>
      <rPr>
        <b/>
        <sz val="46"/>
        <rFont val="Times New Roman"/>
        <family val="1"/>
        <charset val="204"/>
      </rPr>
      <t>с.Усть-Уса</t>
    </r>
    <r>
      <rPr>
        <sz val="46"/>
        <rFont val="Times New Roman"/>
        <family val="1"/>
        <charset val="204"/>
      </rPr>
      <t xml:space="preserve">- договор от 09.01.2024 года услуги по обращению ТКО ; </t>
    </r>
    <r>
      <rPr>
        <b/>
        <sz val="46"/>
        <rFont val="Times New Roman"/>
        <family val="1"/>
        <charset val="204"/>
      </rPr>
      <t>с.Усть-Лыжа</t>
    </r>
    <r>
      <rPr>
        <sz val="46"/>
        <rFont val="Times New Roman"/>
        <family val="1"/>
        <charset val="204"/>
      </rPr>
      <t xml:space="preserve">-договор  от 24.01.2024 г. приобретение прожекторов светодиодный улич.освещения, договор ГПХ от 16.02.2024г. очистка дороги до кладбища, очистка подезда к бункеру на месте временного хранения ТКО; </t>
    </r>
    <r>
      <rPr>
        <b/>
        <sz val="46"/>
        <rFont val="Times New Roman"/>
        <family val="1"/>
        <charset val="204"/>
      </rPr>
      <t>с.Щельябож-</t>
    </r>
    <r>
      <rPr>
        <sz val="46"/>
        <rFont val="Times New Roman"/>
        <family val="1"/>
        <charset val="204"/>
      </rPr>
      <t xml:space="preserve"> заключен договор от 29.01.2024 года обслуживание дорог в зимний период с.Щельябож, договор от 31.01.2024 года приведение в нормативное состояние спортплощадки, договор от 13.02.2024 года на обслуживание территорий д.Захарвань; </t>
    </r>
    <r>
      <rPr>
        <b/>
        <sz val="46"/>
        <rFont val="Times New Roman"/>
        <family val="1"/>
        <charset val="204"/>
      </rPr>
      <t>пгт.Парма</t>
    </r>
    <r>
      <rPr>
        <sz val="46"/>
        <rFont val="Times New Roman"/>
        <family val="1"/>
        <charset val="204"/>
      </rPr>
      <t>-средства в размере 100,0 тыс.рублей будут перераспределены на мероприятие "Инициативные проекты"</t>
    </r>
  </si>
  <si>
    <t>Мероприятие 2.1.13 Ремонт объектов улично-дорожной сети</t>
  </si>
  <si>
    <t>Контрольное событие № 16:Выполнены работы по ремонту объектов улично-дорожной сети</t>
  </si>
  <si>
    <t>20.02.2024 Сохранение облика и поддержание санитарного состояния территории муниципального округа «Усинск» Республики Коми в соответствии с нормативными требованиями, обеспечение содержания территорий общего пользования в полном объеме</t>
  </si>
  <si>
    <t xml:space="preserve"> запланировано проведение работ во 2 полугодии 2024 года (весенне-летний период): ремонт тротуаров и городских дорог в г.Усинске</t>
  </si>
  <si>
    <t>Основное мероприятие 2.2 Капитальный и текущий ремонт муниципального жилищного фонда</t>
  </si>
  <si>
    <t>0,0</t>
  </si>
  <si>
    <t>Контрольное событие № 17:Проведен капитальный и/или текущий ремонт муниципального жилищного фонда по заявкам администрации муниципального округа  "Усинск"</t>
  </si>
  <si>
    <t>20.02.2024 Обеспечение надлежащего состояния муниципального жилищного фонда, снижение уровня износа капитального жилиного фонда</t>
  </si>
  <si>
    <t xml:space="preserve">планируется ремонт муниципального жилищного фонда, ведется подготовка технической документации на ремонт помещений, окончательный список помещений, подлежащих ремонту будет согласован после проведения осмотра муниципальных помещений и заключения комиссии </t>
  </si>
  <si>
    <t>Основное мероприятие 2.4 Содержание и развитие систем коммунальной инфраструктуры</t>
  </si>
  <si>
    <t>Мероприятие 2.4.1 Обслуживание систем теплоснабжения в сельских населенных пунктах</t>
  </si>
  <si>
    <r>
      <rPr>
        <i/>
        <sz val="46"/>
        <rFont val="Times New Roman"/>
        <family val="1"/>
        <charset val="204"/>
      </rPr>
      <t>Контрольное событие № 18:</t>
    </r>
    <r>
      <rPr>
        <i/>
        <sz val="46"/>
        <color theme="1"/>
        <rFont val="Times New Roman"/>
        <family val="1"/>
        <charset val="204"/>
      </rPr>
      <t xml:space="preserve"> Проведены работы в соответствии с нормами по обслуживанию систем теплоснабженияв сельских населенных пунктах:с.Усть-Уса,с.Колва,с.Усть-Лыжа,с.Щельябож, с.Мутный Материк</t>
    </r>
  </si>
  <si>
    <t>01.01.2024 Повышение надежности и качества предоставления услуг системы теплоснабжения</t>
  </si>
  <si>
    <r>
      <rPr>
        <b/>
        <sz val="46"/>
        <rFont val="Times New Roman"/>
        <family val="1"/>
        <charset val="204"/>
      </rPr>
      <t>с.Колва</t>
    </r>
    <r>
      <rPr>
        <sz val="46"/>
        <rFont val="Times New Roman"/>
        <family val="1"/>
        <charset val="204"/>
      </rPr>
      <t xml:space="preserve">-заключен договор от 14.02.2024 года обслуживание систем теплоснабжения и водоснабжения здания администрации с Колва; </t>
    </r>
    <r>
      <rPr>
        <b/>
        <sz val="46"/>
        <rFont val="Times New Roman"/>
        <family val="1"/>
        <charset val="204"/>
      </rPr>
      <t>с.Мутный Материк</t>
    </r>
    <r>
      <rPr>
        <sz val="46"/>
        <rFont val="Times New Roman"/>
        <family val="1"/>
        <charset val="204"/>
      </rPr>
      <t xml:space="preserve">- гидропромывка жилых домов с. Мутный Материк по адресу:ул.Лесная 21,22,37 (ООО "УТК" отказал в заключении договора, осуществляется подбор подрядчиков); </t>
    </r>
    <r>
      <rPr>
        <b/>
        <sz val="46"/>
        <rFont val="Times New Roman"/>
        <family val="1"/>
        <charset val="204"/>
      </rPr>
      <t>с.Усть-Уса</t>
    </r>
    <r>
      <rPr>
        <sz val="46"/>
        <rFont val="Times New Roman"/>
        <family val="1"/>
        <charset val="204"/>
      </rPr>
      <t xml:space="preserve">- заключение договора планируется  во 2 квартале 2024 года гидропневмопромывка систем отопления; </t>
    </r>
    <r>
      <rPr>
        <b/>
        <sz val="46"/>
        <rFont val="Times New Roman"/>
        <family val="1"/>
        <charset val="204"/>
      </rPr>
      <t xml:space="preserve">с.Щельябож- </t>
    </r>
    <r>
      <rPr>
        <sz val="46"/>
        <rFont val="Times New Roman"/>
        <family val="1"/>
        <charset val="204"/>
      </rPr>
      <t>осуществляется подбор подрядчиков</t>
    </r>
    <r>
      <rPr>
        <b/>
        <sz val="46"/>
        <rFont val="Times New Roman"/>
        <family val="1"/>
        <charset val="204"/>
      </rPr>
      <t xml:space="preserve"> </t>
    </r>
    <r>
      <rPr>
        <sz val="46"/>
        <rFont val="Times New Roman"/>
        <family val="1"/>
        <charset val="204"/>
      </rPr>
      <t xml:space="preserve">гидропромывка системы отопления; </t>
    </r>
    <r>
      <rPr>
        <b/>
        <sz val="46"/>
        <rFont val="Times New Roman"/>
        <family val="1"/>
        <charset val="204"/>
      </rPr>
      <t>с.Усть-Лыжа</t>
    </r>
    <r>
      <rPr>
        <sz val="46"/>
        <rFont val="Times New Roman"/>
        <family val="1"/>
        <charset val="204"/>
      </rPr>
      <t>- заключение договора июнь-июль 2024 года гидропневмопромывка систем отопления</t>
    </r>
  </si>
  <si>
    <t>Мероприятие 2.4.2 Субсидии на возмещение недополученных доходов организациям, предоставляющим услуги по управлению  многоквартирными домами</t>
  </si>
  <si>
    <r>
      <rPr>
        <i/>
        <sz val="46"/>
        <rFont val="Times New Roman"/>
        <family val="1"/>
        <charset val="204"/>
      </rPr>
      <t>Контрольное событие№ 19:</t>
    </r>
    <r>
      <rPr>
        <i/>
        <sz val="46"/>
        <color theme="1"/>
        <rFont val="Times New Roman"/>
        <family val="1"/>
        <charset val="204"/>
      </rPr>
      <t xml:space="preserve"> Полное исполнение обязательств Соглашения на возмещение выпадающих доходов организациям, предоставляющим услуги по управлению многоквартирными домами</t>
    </r>
  </si>
  <si>
    <t xml:space="preserve"> Заключены Соглашения 25.03.2024 года на возмещение выпадающих доходов организациям, предоставляющим услуги по управлению многоквартирными домами (г.Усинск,пгт.Парма,пст.Усадор,с.Колва,с.Усть-Уса)</t>
  </si>
  <si>
    <t xml:space="preserve">Основное мероприятие 2.5 Разработка проектно-сметной документации по проектам </t>
  </si>
  <si>
    <t>Мероприятие 2.5.1 Разработка ПИР и ПСД на строительство канализационных очистных сооружений в с.Усть-Уса</t>
  </si>
  <si>
    <r>
      <t xml:space="preserve">Контрольное событие № </t>
    </r>
    <r>
      <rPr>
        <i/>
        <sz val="46"/>
        <rFont val="Times New Roman"/>
        <family val="1"/>
        <charset val="204"/>
      </rPr>
      <t>20: Подготовлена</t>
    </r>
    <r>
      <rPr>
        <i/>
        <sz val="46"/>
        <color theme="1"/>
        <rFont val="Times New Roman"/>
        <family val="1"/>
        <charset val="204"/>
      </rPr>
      <t xml:space="preserve"> документации, технических заданий для разработки проектно-сметной документации</t>
    </r>
  </si>
  <si>
    <t xml:space="preserve">20.02.2024 Эффективное планирование и использование бюджетных средств за счет оптимизации сметных цен строительных ресурсов при разработке проектно-сметной документации </t>
  </si>
  <si>
    <t>заключен договор от 28.10.2022 года на оказание услуг по проведению ПИР и ПСД на строительство канализационно-очистных сооружений с.Усть-Уса -оплата кредиторской задолженности;</t>
  </si>
  <si>
    <t>Мероприятие 2.5.2 Проектно-сметная документация по строительству участка магистрального водовода и услуги государственной экспертизы проектной и сметной документации</t>
  </si>
  <si>
    <r>
      <t xml:space="preserve">Контрольное событие № </t>
    </r>
    <r>
      <rPr>
        <i/>
        <sz val="46"/>
        <rFont val="Times New Roman"/>
        <family val="1"/>
        <charset val="204"/>
      </rPr>
      <t>21: Подготовлена</t>
    </r>
    <r>
      <rPr>
        <i/>
        <sz val="46"/>
        <color theme="1"/>
        <rFont val="Times New Roman"/>
        <family val="1"/>
        <charset val="204"/>
      </rPr>
      <t xml:space="preserve"> документации, технических заданий для разработки проектно-сметной документации</t>
    </r>
  </si>
  <si>
    <t>договор от 04.03.2024 года -оказание услуг  на выполнение инженерно-геодезическихз изысканий (Усадор)</t>
  </si>
  <si>
    <t>Мероприятие 2.5.3 Проведение изыскательских работ по объекту "Строительство второго этапа кладбища в г.Усинске"</t>
  </si>
  <si>
    <r>
      <t>Контрольное событие № 22</t>
    </r>
    <r>
      <rPr>
        <i/>
        <sz val="46"/>
        <rFont val="Times New Roman"/>
        <family val="1"/>
        <charset val="204"/>
      </rPr>
      <t>: Подготовлена</t>
    </r>
    <r>
      <rPr>
        <i/>
        <sz val="46"/>
        <color theme="1"/>
        <rFont val="Times New Roman"/>
        <family val="1"/>
        <charset val="204"/>
      </rPr>
      <t xml:space="preserve"> документации, технических заданий для разработки проектно-сметной документации</t>
    </r>
  </si>
  <si>
    <t>заключен договор от 19.05.2023 года на оказание услуг по проведению ПИР и ПСД по объекту "Кладбище" -оплата кредиторской задолженности;</t>
  </si>
  <si>
    <t>Основное мероприятие 2.6 Обеспечение выполнения мероприятий в сфере жилищно-коммунального хозяйства и благоустройства</t>
  </si>
  <si>
    <r>
      <t>Контрольное событие № 23</t>
    </r>
    <r>
      <rPr>
        <i/>
        <sz val="46"/>
        <rFont val="Times New Roman"/>
        <family val="1"/>
        <charset val="204"/>
      </rPr>
      <t>:Обеспечено</t>
    </r>
    <r>
      <rPr>
        <i/>
        <sz val="46"/>
        <color theme="1"/>
        <rFont val="Times New Roman"/>
        <family val="1"/>
        <charset val="204"/>
      </rPr>
      <t xml:space="preserve"> выполнение мероприятийв сфере жилищно-коммунального хозяйства и благоустройства (содержание УЖКХ)</t>
    </r>
  </si>
  <si>
    <t>01.01.2024 Обеспечение условий для реализации муниципальной программы «Жилье и жилищно-коммунальное хозяйство»</t>
  </si>
  <si>
    <t xml:space="preserve"> Содержание УЖКХ, выплата з/платы,договора на ГСМ, хоз.нужды,почтовые расходы,з/части,оплата налогов и т.д.</t>
  </si>
  <si>
    <t>8</t>
  </si>
  <si>
    <t>Основное мероприятие 2.13 Обеспечение выполнения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муниципального округа «Усинск»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</si>
  <si>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24:Обеспечено </t>
    </r>
    <r>
      <rPr>
        <i/>
        <sz val="46"/>
        <color theme="1"/>
        <rFont val="Times New Roman"/>
        <family val="1"/>
        <charset val="204"/>
      </rPr>
      <t>выполнение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муниципального округа «Усинск»Республики Коми(содержание Горхоза)</t>
    </r>
  </si>
  <si>
    <t xml:space="preserve"> Содержание Горхоза ,выплата з/платы,договора на ГСМ, хоз.нужды,почтовые расходы,з/части,оплата налогов и т.д.</t>
  </si>
  <si>
    <t xml:space="preserve">Основное мероприятие 2.7 Возмещение убытков, возникающих в результате государственного регулирования цен на топливо твердое, реализуемое гражданам используемое для нужд отопления
</t>
  </si>
  <si>
    <t>Кравчун Л.В.- руководитель Управление экономического развития, прогнозирования и инвестиционной политики администрации муниципального округа "Усинск" Республики Коми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</si>
  <si>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25</t>
    </r>
    <r>
      <rPr>
        <i/>
        <sz val="46"/>
        <color theme="1"/>
        <rFont val="Times New Roman"/>
        <family val="1"/>
        <charset val="204"/>
      </rPr>
      <t>:Полное исполнение обязательств Соглашения на возмещение убытков, возникающих в результате государственного регулирования цен на топливо твердое, реализуемое гражданам используемое для нужд отопления</t>
    </r>
  </si>
  <si>
    <t>01.01.2024  Заключение Соглашения о предоставлении из республиканского бюджета Республики Коми бюджету муниципального округа "Усинск" Республики Коми субвенций на возмещение недополученных доходов, возникающих в результате государственного регулирования цен на топливо твердое, используемое для нужд отопления</t>
  </si>
  <si>
    <t xml:space="preserve"> Заключено Соглашение № Т-19 от 14.02.2024 о предоставлении из республиканского бюджета Республики Коми бюджету муниципального округа "Усинск" Республики Коми субвенций на возмещение недополученных доходов, возникающих в результате государственного регулирования цен на топливо твердое, используемое для нужд отопления. В 1 квартале заявки на возмещение от поставщиков твердого топлива не поступали.</t>
  </si>
  <si>
    <t>6</t>
  </si>
  <si>
    <t xml:space="preserve">Основное мероприятие 2.8 Осуществление переданных полномочий по возмещению убытков, возникающих в результате государственного регулирования цен на топливо твердое, реализуемое гражданам используемое для нужд отопления
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</si>
  <si>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26</t>
    </r>
    <r>
      <rPr>
        <i/>
        <sz val="46"/>
        <color theme="1"/>
        <rFont val="Times New Roman"/>
        <family val="1"/>
        <charset val="204"/>
      </rPr>
      <t>:Полное исполнение обязательств Соглашения на осуществление переданных полномочий по возмещению убытков, возникающих в результате государственного регулирования цен на топливо твердое, реализуемое гражданам используемое для нужд отопления</t>
    </r>
  </si>
  <si>
    <t>01.01.2024  Предоставление субвенций на осуществление государственного полномочия Республики Коми, предусмотренного подпунктом «а» пункта 5 статьи 1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</si>
  <si>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В 1 квартале субвенция не предоставлялась в связи с отсутствием заявок от поставщиков топлива твердого.</t>
  </si>
  <si>
    <t>7</t>
  </si>
  <si>
    <t xml:space="preserve">Основное мероприятие 2.9 Реализация народных  проектов в сфере благоустройства, прошедших отбор в рамках проекта "Народный бюджет" </t>
  </si>
  <si>
    <t>Всего РБ,МБ:</t>
  </si>
  <si>
    <t>Мероприятие 2.9.35 Обустройство пешеходной дорожки на городском кладбище в г.Усинске</t>
  </si>
  <si>
    <t>внебюджетные средства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</si>
  <si>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27:</t>
    </r>
    <r>
      <rPr>
        <i/>
        <sz val="46"/>
        <color theme="1"/>
        <rFont val="Times New Roman"/>
        <family val="1"/>
        <charset val="204"/>
      </rPr>
      <t>Выполнены работы в полном объеме, в соответствии с техническим заданием</t>
    </r>
  </si>
  <si>
    <t>01.04.2023 Приведение в нормативное состояние объектов благоустройства</t>
  </si>
  <si>
    <t>На отчетный период Соглашение в стадии подписания, ведется подготовка документов для размещения на электронной площадке</t>
  </si>
  <si>
    <t>Мероприятие 2.9.39 Ограждение кладбища с.Щельябож</t>
  </si>
  <si>
    <r>
      <t xml:space="preserve">Контрольное событие </t>
    </r>
    <r>
      <rPr>
        <i/>
        <sz val="46"/>
        <rFont val="Times New Roman"/>
        <family val="1"/>
        <charset val="204"/>
      </rPr>
      <t>№ 28</t>
    </r>
    <r>
      <rPr>
        <i/>
        <sz val="46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</si>
  <si>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Мероприятие 2.9.41 Ремонт улично-дорожной сети в селе Колва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</si>
  <si>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29</t>
    </r>
    <r>
      <rPr>
        <i/>
        <sz val="46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</si>
  <si>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9</t>
  </si>
  <si>
    <t>Основное мероприятие 2.16 Реализация мероприятий плана социального развития экономического роста Республики Коми</t>
  </si>
  <si>
    <t>Всего ФБ,РБ,МБ, внебюджетные средства</t>
  </si>
  <si>
    <t>Мероприятие 2.16.1 Приобретение теплых остановочных павильонов на улично-дорожной сети г.Усинска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</si>
  <si>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30:Обеспчено выполнениемероприятий в части создания комфортных условий для граждан проживающих на территории муниципального округа "Усинск" Республики Коми</t>
    </r>
  </si>
  <si>
    <t>01.04.2024 Повышение качества жизни населения города при выполнении мероприятий плана социального развития центров экономического роста Республики Коми</t>
  </si>
  <si>
    <t>заключен муниципальный контракт  15.12.2023 года , произведена доставка, установка и подключение остановочных павильонов в количестве 11 единиц, работы выполнены в полном объеме, оплата произведена, контракт исполнен в полном объеме</t>
  </si>
  <si>
    <t>Мероприятие 2.16.2 Ремонт тротуаров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</si>
  <si>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31:Выполнены работы в полном объеме, в соответствии с техническим заданием</t>
    </r>
  </si>
  <si>
    <t>29.03.2024 Повышение качества жизни населения города при выполнении мероприятий плана социального развития центров экономического роста Республики Коми</t>
  </si>
  <si>
    <t>заключен муниципальный контракт  29.03.2024 года выполнение работ по ремонту тротуара ул.Комсомольская-Больничный проезд, работы выполняются в весенне-летний период</t>
  </si>
  <si>
    <t>Подпрограмма 3 "Чистая вода"</t>
  </si>
  <si>
    <t>Основное мероприятие 3.1 Строительство и ремонт систем водоснабжения с обустройством зон санитарной охраны</t>
  </si>
  <si>
    <t>Администрация муниципального округа "Усинск" Республики Коми,руководители территориальных органов</t>
  </si>
  <si>
    <t>Мероприятие 3.1.1 Обслуживание и  ремонт систем водоснабжения, объекты водоподготовки на водозаборных скважинах и в сельских населенных пунктах, в т.ч. транспортные услуги и покупка сменных фильтроэлементов, оплата электроэнергии по скважинам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</si>
  <si>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32</t>
    </r>
    <r>
      <rPr>
        <i/>
        <sz val="46"/>
        <color theme="1"/>
        <rFont val="Times New Roman"/>
        <family val="1"/>
        <charset val="204"/>
      </rPr>
      <t xml:space="preserve">: </t>
    </r>
    <r>
      <rPr>
        <i/>
        <sz val="46"/>
        <rFont val="Times New Roman"/>
        <family val="1"/>
        <charset val="204"/>
      </rPr>
      <t xml:space="preserve">Выполнены </t>
    </r>
    <r>
      <rPr>
        <i/>
        <sz val="46"/>
        <color theme="1"/>
        <rFont val="Times New Roman"/>
        <family val="1"/>
        <charset val="204"/>
      </rPr>
      <t>работы по обслуживанию и ремонту систем водоснабжения, установка комплексных систем водоподготовки на сельских водозаборных скважинах</t>
    </r>
  </si>
  <si>
    <t>01.01.2024 Обеспечение работы объектов водоснабжения в соответствии с нормами</t>
  </si>
  <si>
    <r>
      <t xml:space="preserve"> </t>
    </r>
    <r>
      <rPr>
        <b/>
        <sz val="46"/>
        <color theme="1"/>
        <rFont val="Times New Roman"/>
        <family val="1"/>
        <charset val="204"/>
      </rPr>
      <t>с.Колва</t>
    </r>
    <r>
      <rPr>
        <sz val="46"/>
        <color theme="1"/>
        <rFont val="Times New Roman"/>
        <family val="1"/>
        <charset val="204"/>
      </rPr>
      <t xml:space="preserve">-заключен контракт от 14.02.2024 года на обслуживание скважин в с.Колва и д.Сынянырд, договор от 18.03.2024 года наобслуживание водовода в с.Колва, договор от 28.03.2024 года на изготовление табличек для водоколонок, договор от 06.02.2024 года на поставку эл. энергии на скважины; </t>
    </r>
    <r>
      <rPr>
        <b/>
        <sz val="46"/>
        <color theme="1"/>
        <rFont val="Times New Roman"/>
        <family val="1"/>
        <charset val="204"/>
      </rPr>
      <t>с.Мутный Матери</t>
    </r>
    <r>
      <rPr>
        <sz val="46"/>
        <color theme="1"/>
        <rFont val="Times New Roman"/>
        <family val="1"/>
        <charset val="204"/>
      </rPr>
      <t xml:space="preserve">к-заключен договор от 08.02.2024 года на поставку эл. энергии на сквыажины,договор ГПХ на обслуживание скважин на период отпуска основного работника от 01.02.2024 года; </t>
    </r>
    <r>
      <rPr>
        <b/>
        <sz val="46"/>
        <color theme="1"/>
        <rFont val="Times New Roman"/>
        <family val="1"/>
        <charset val="204"/>
      </rPr>
      <t>с.Усть-Лыжа</t>
    </r>
    <r>
      <rPr>
        <sz val="46"/>
        <color theme="1"/>
        <rFont val="Times New Roman"/>
        <family val="1"/>
        <charset val="204"/>
      </rPr>
      <t xml:space="preserve">-заключен договор от 15.01.2024 года оплата эл.энергии по скважинам, договор от 08.02.2024 приобретение ленты нагревательной на скважину №1 в д.Акись; </t>
    </r>
    <r>
      <rPr>
        <b/>
        <sz val="46"/>
        <color theme="1"/>
        <rFont val="Times New Roman"/>
        <family val="1"/>
        <charset val="204"/>
      </rPr>
      <t>с.Щельябож</t>
    </r>
    <r>
      <rPr>
        <sz val="46"/>
        <color theme="1"/>
        <rFont val="Times New Roman"/>
        <family val="1"/>
        <charset val="204"/>
      </rPr>
      <t xml:space="preserve">-заключен контракт от 28.02.2024 года на поставку эл. энергии на скважины , </t>
    </r>
    <r>
      <rPr>
        <b/>
        <sz val="46"/>
        <color theme="1"/>
        <rFont val="Times New Roman"/>
        <family val="1"/>
        <charset val="204"/>
      </rPr>
      <t>с.Усть-Уса</t>
    </r>
    <r>
      <rPr>
        <sz val="46"/>
        <color theme="1"/>
        <rFont val="Times New Roman"/>
        <family val="1"/>
        <charset val="204"/>
      </rPr>
      <t>- заключен контракт 24.01.2024 года на оплату эл.энергии по скважинам</t>
    </r>
  </si>
  <si>
    <t>Основное мероприятие 3.2 Создание условий для охраны питьевых вод</t>
  </si>
  <si>
    <t>Мероприятие 3.2.1  Микробиологическое исследование воды</t>
  </si>
  <si>
    <t>Администрация муницпального округа "Усинск" Республики Коми</t>
  </si>
  <si>
    <r>
      <t>Контрольное событие</t>
    </r>
    <r>
      <rPr>
        <i/>
        <sz val="46"/>
        <rFont val="Times New Roman"/>
        <family val="1"/>
        <charset val="204"/>
      </rPr>
      <t xml:space="preserve"> № 33</t>
    </r>
    <r>
      <rPr>
        <i/>
        <sz val="46"/>
        <color theme="1"/>
        <rFont val="Times New Roman"/>
        <family val="1"/>
        <charset val="204"/>
      </rPr>
      <t>:</t>
    </r>
    <r>
      <rPr>
        <i/>
        <sz val="46"/>
        <rFont val="Times New Roman"/>
        <family val="1"/>
        <charset val="204"/>
      </rPr>
      <t>Проведены</t>
    </r>
    <r>
      <rPr>
        <i/>
        <sz val="46"/>
        <color theme="1"/>
        <rFont val="Times New Roman"/>
        <family val="1"/>
        <charset val="204"/>
      </rPr>
      <t xml:space="preserve"> микробиологические и химические исследования на всех водозаборных скважинах в сельских населенных пунктах</t>
    </r>
  </si>
  <si>
    <t>01.01.2024 Осуществление мероприятий по созданию условий для соблюдения экологических требований по охране питьевых вод</t>
  </si>
  <si>
    <r>
      <t>микробиологическое исследование воды:</t>
    </r>
    <r>
      <rPr>
        <b/>
        <sz val="46"/>
        <color theme="1"/>
        <rFont val="Times New Roman"/>
        <family val="1"/>
        <charset val="204"/>
      </rPr>
      <t>с.Усть-Уса</t>
    </r>
    <r>
      <rPr>
        <sz val="46"/>
        <color theme="1"/>
        <rFont val="Times New Roman"/>
        <family val="1"/>
        <charset val="204"/>
      </rPr>
      <t xml:space="preserve">-заключен договор от 28.02.2024 года; </t>
    </r>
    <r>
      <rPr>
        <b/>
        <sz val="46"/>
        <color theme="1"/>
        <rFont val="Times New Roman"/>
        <family val="1"/>
        <charset val="204"/>
      </rPr>
      <t>с.Мутный Материк</t>
    </r>
    <r>
      <rPr>
        <sz val="46"/>
        <color theme="1"/>
        <rFont val="Times New Roman"/>
        <family val="1"/>
        <charset val="204"/>
      </rPr>
      <t xml:space="preserve">-заключен договор от 14.02.2024 года; </t>
    </r>
    <r>
      <rPr>
        <b/>
        <sz val="46"/>
        <color theme="1"/>
        <rFont val="Times New Roman"/>
        <family val="1"/>
        <charset val="204"/>
      </rPr>
      <t>с.Усть-Лыжа,</t>
    </r>
    <r>
      <rPr>
        <sz val="46"/>
        <color theme="1"/>
        <rFont val="Times New Roman"/>
        <family val="1"/>
        <charset val="204"/>
      </rPr>
      <t xml:space="preserve"> </t>
    </r>
    <r>
      <rPr>
        <b/>
        <sz val="46"/>
        <color theme="1"/>
        <rFont val="Times New Roman"/>
        <family val="1"/>
        <charset val="204"/>
      </rPr>
      <t>с.Щельябож</t>
    </r>
    <r>
      <rPr>
        <sz val="46"/>
        <color theme="1"/>
        <rFont val="Times New Roman"/>
        <family val="1"/>
        <charset val="204"/>
      </rPr>
      <t xml:space="preserve">-заключен договор от 21.03.2024 года.Отбор проб на микробиологическое исследование на всех водозаборных скважинах в летне-осенний период; </t>
    </r>
    <r>
      <rPr>
        <b/>
        <sz val="46"/>
        <color theme="1"/>
        <rFont val="Times New Roman"/>
        <family val="1"/>
        <charset val="204"/>
      </rPr>
      <t>Админстрация МО "Усинск</t>
    </r>
    <r>
      <rPr>
        <sz val="46"/>
        <color theme="1"/>
        <rFont val="Times New Roman"/>
        <family val="1"/>
        <charset val="204"/>
      </rPr>
      <t>"-средства для проведения анализа воды на скважине № 2Д в д.Денисовка</t>
    </r>
  </si>
  <si>
    <t>Основное мероприятие 3.3 Установка фонтанчиков и системы фильтрации воды в учреждениях Управления образования</t>
  </si>
  <si>
    <t xml:space="preserve">Ю.А.Орлов-Руководитель Управления образования муниципального округа"Усинск"Республики Коми 
</t>
  </si>
  <si>
    <r>
      <t>Контрольное событие № 34</t>
    </r>
    <r>
      <rPr>
        <i/>
        <sz val="46"/>
        <rFont val="Times New Roman"/>
        <family val="1"/>
        <charset val="204"/>
      </rPr>
      <t xml:space="preserve">:Установлены </t>
    </r>
    <r>
      <rPr>
        <i/>
        <sz val="46"/>
        <color theme="1"/>
        <rFont val="Times New Roman"/>
        <family val="1"/>
        <charset val="204"/>
      </rPr>
      <t>комплексных систем водоподготовки, систем фильтрации и водяных фонтанчиков в образовательных учреждениях Управления образования</t>
    </r>
  </si>
  <si>
    <t>01.01.2024 Осуществление мероприятий по снабжению населения водой соответствующего качества</t>
  </si>
  <si>
    <t>Заключен договор от 05.02.2024 года- замена фильтров фонтанчиков, фильтров на пищеблоке в МБОУ "СОШ" с. Усть-Уса, во 2 квартале 2024 года запланировано заключение договоров на приобретение фильтров фонтанчиков в 6 ОО МАОУ "Лицей" г. Усинска, МБОУ "СОШ № 4 с УИОП" г. Усинска,МАОУ "НОШ № 7 имени В.И. Ефремовой" г. Усинска, МБОУ "ООШ" пгт Парма, МБОУ "ООШ" д. Захарвань, МАУДО "ЦДОД" г. Усинска,б, на приобретение фильтров на пищеблок в 5 ОО МАОУ "НОШ № 7 имени В.И. Ефремовой" г. Усинска, МБОУ "ООШ"  пгт Парма, МБОУ "ООШ" д. Денисовка, МБОУ "ООШ" д. Захарвань, МБОУ "ООШ" с. Усть-Лыжа</t>
  </si>
  <si>
    <t>Основное мероприятие 3.4  Строительство новых скважин в сельских населенных пунктах со строительством объектов водоподготовки, в том числе ПИР</t>
  </si>
  <si>
    <t>Г.В.Фащенко-РуководительУправление территориального развития, экологии и природопользования администрации муниципального округа  "Усинск" Республики Коми</t>
  </si>
  <si>
    <t>Мероприятие 3.4.1 Строительство "Здания водозабора" в пст.Усадор на территории муниципального округа "Усинск"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</si>
  <si>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35</t>
    </r>
    <r>
      <rPr>
        <i/>
        <sz val="46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</si>
  <si>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26.02.2024 Обеспечение работы объектов водоснабжения в соответствии с эксплуатационными нормами</t>
  </si>
  <si>
    <t>заключен муниципальный контракт от 26.02.2024  года,срок исполнения до 31.12.2024 года,согласно акта выполненных работ  от 26.02.2024 года произведена оплата 05.03.2024, контракт исполнен в полном объеме</t>
  </si>
  <si>
    <t>Подпрограмма 4 "Обращение с отходами производства и потребления"</t>
  </si>
  <si>
    <t>Задача 3. Утилизация отходов с привлечением специализированных организаций</t>
  </si>
  <si>
    <t>Основное мероприятие 4.1 Обустройство существующих и строительство новых объектов сбора, накопления и размещения ТКО</t>
  </si>
  <si>
    <t>Мероприятие 4.1.1 Проведение орнитологического иссследования на полигоне ТБО в г.Усинске, в том числе принятие мер по его защите от привлечения и массового скопления птиц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</si>
  <si>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36</t>
    </r>
    <r>
      <rPr>
        <i/>
        <sz val="46"/>
        <color theme="1"/>
        <rFont val="Times New Roman"/>
        <family val="1"/>
        <charset val="204"/>
      </rPr>
      <t xml:space="preserve">:Выполнены работы в полном объеме, в соответствии с техническим заданием </t>
    </r>
  </si>
  <si>
    <t>01.01.2024 Выполнение основных задач подпрогаммы</t>
  </si>
  <si>
    <t>заключен договор от 11.03.2024 года на проведение орнитологического исследования на предмет отсутствия факторов, способствующих привлечению и массовому скоплению птиц, и (или) достаточности мер защиты объекта по обращению с твердыми коммунальными отходами, пищевыми и биологическими отъодами, расположенного в границах шестой подзоны приаэродромной территории, от привлечения и массового скопления птиц</t>
  </si>
  <si>
    <t>Основное мероприятие 4.6 Совершенствование системы просвещения и пропаганды экологических знаний среди населения муниципального округа "Усинск"</t>
  </si>
  <si>
    <r>
      <t>Контрольное событие №</t>
    </r>
    <r>
      <rPr>
        <i/>
        <sz val="46"/>
        <rFont val="Times New Roman"/>
        <family val="1"/>
        <charset val="204"/>
      </rPr>
      <t xml:space="preserve"> 37</t>
    </r>
    <r>
      <rPr>
        <i/>
        <sz val="46"/>
        <color theme="1"/>
        <rFont val="Times New Roman"/>
        <family val="1"/>
        <charset val="204"/>
      </rPr>
      <t>:Проведены экологические акции, совещания по вопросам обращения с отходами производства и потребления (ежегодно)</t>
    </r>
  </si>
  <si>
    <t>01.01.2024 Подъем уровня экологической граммотности, активная деятельность по охране окружающей среды, охране здоровья населения</t>
  </si>
  <si>
    <t>Подготовка плана к проведению международной акции "Сад пямяти", подготовка к акции "Зеленая весна"</t>
  </si>
  <si>
    <t xml:space="preserve">Всего по программе: </t>
  </si>
  <si>
    <t>ФБ,РБ,МБ,внебюджетные средства</t>
  </si>
  <si>
    <r>
      <t xml:space="preserve">Вывод об эфффективности реализации муниципальной программы за отчетный квартал: </t>
    </r>
    <r>
      <rPr>
        <b/>
        <sz val="48"/>
        <rFont val="Times New Roman"/>
        <family val="1"/>
        <charset val="204"/>
      </rPr>
      <t>((5/37)+(12/32</t>
    </r>
    <r>
      <rPr>
        <b/>
        <sz val="48"/>
        <color rgb="FF000000"/>
        <rFont val="Times New Roman"/>
        <family val="1"/>
        <charset val="204"/>
      </rPr>
      <t>)+(66086,6/396562,6))/3*100= эффективная (</t>
    </r>
    <r>
      <rPr>
        <b/>
        <sz val="48"/>
        <rFont val="Times New Roman"/>
        <family val="1"/>
        <charset val="204"/>
      </rPr>
      <t>21</t>
    </r>
    <r>
      <rPr>
        <b/>
        <sz val="48"/>
        <color rgb="FFFF0000"/>
        <rFont val="Times New Roman"/>
        <family val="1"/>
        <charset val="204"/>
      </rPr>
      <t xml:space="preserve"> </t>
    </r>
    <r>
      <rPr>
        <b/>
        <sz val="48"/>
        <color rgb="FF000000"/>
        <rFont val="Times New Roman"/>
        <family val="1"/>
        <charset val="204"/>
      </rPr>
      <t>%)</t>
    </r>
  </si>
  <si>
    <t>Руководитель УЖКХ __________________________________________________________________/В.А.Голенастов/</t>
  </si>
  <si>
    <t>Исполнитель :Экономист Е.В.Осиповская 26-9-34</t>
  </si>
  <si>
    <t>УТВЕРЖДЕНО</t>
  </si>
  <si>
    <t>Заместитель главы администрации округа «Усинск»</t>
  </si>
  <si>
    <t>_____________________________/В.Г. Руденко</t>
  </si>
  <si>
    <t>«____»______________2024 г.</t>
  </si>
  <si>
    <t>Мониторинг
реализации муниципальной программы
«Развитие транспортной системы» за I квартал 2024 года</t>
  </si>
  <si>
    <t>№ п/п</t>
  </si>
  <si>
    <t>Наименование муниципальной программы, основного мероприятия, мероприятия, контрольного события муниципальной программы (подпрограммы муниципальной программы)</t>
  </si>
  <si>
    <t>Ответственный руководитель, заместитель руководителя ОМСУ (Ф.И.О., должность)</t>
  </si>
  <si>
    <t>Статус мероприятия, контрольного события</t>
  </si>
  <si>
    <t>Расходы на реализацию основного мероприятия, мероприятия программы, тыс. руб.</t>
  </si>
  <si>
    <t>Подпрограмма 1 «Развитие транспортной инфраструктуры и транспортного обслуживания населения»</t>
  </si>
  <si>
    <t>Основное мероприе 1.1. Оборудование и содержание ледовых переправ и зимних автомобильных дорог общего пользования местного значения</t>
  </si>
  <si>
    <t xml:space="preserve">Голенастов В.А., руководитель </t>
  </si>
  <si>
    <t>Всего в том числе:</t>
  </si>
  <si>
    <t xml:space="preserve">Республиканский бюджет </t>
  </si>
  <si>
    <t>Контрольное событие № 1                                                     Оборудование и содержание ледовых переправ - 4,95 км., содержание зимних автомобильных дорог- 133,85 км</t>
  </si>
  <si>
    <t>01.01.2024 г., обустройство зимника, заливка льда, расчистка снега, накатывание дороги.</t>
  </si>
  <si>
    <t>Заключено Соглашение № ЗМО-12 от 15.02.2024 о предоставлении субсидии из республиканского бюджета Республики Коми бюджету муниципального округа "Усинск" на оборудование и содержание ледовых переправ и зимних автодорог общего польщования местного значения</t>
  </si>
  <si>
    <t>нет</t>
  </si>
  <si>
    <t>1.1</t>
  </si>
  <si>
    <t>Основное мероприятие 1.2.                                                          Содержание автомобильных дорог общего пользования местного значения</t>
  </si>
  <si>
    <t>1.2</t>
  </si>
  <si>
    <t>Мероприятие 1.2.1. Содержание автомобильных дорог общего пользования местного значения за счет средств бюджета МО ГО «Усинск» (содержание «Подъезда к водозабору на р. Усе (от автомобильной дороги Усть-Уса - Усинск от поворота на Харьягинский - Усинск, исключая городскую черту г. Усинска)», «Подъезд к д. Акись (от автомобильной дороги «Акись - Ошкурья»), «Подъезд к д. Новикбож (от автомобильной дороги «Усть-Уса - Харьягинский»)</t>
  </si>
  <si>
    <t>Контрольное событие № 2                                      Софинансирование из Республиканского бюджета на содержание автомобильных дорог общего пользования местного значения - 99%</t>
  </si>
  <si>
    <t>01.01.2024 г., Уход за дорогой, дорожными сооружениями и полосой отвода, устранение возникающих мелких повреждений, по организации и обеспечению безопасности дорожного движения, а также зимнее содержание</t>
  </si>
  <si>
    <t>Заключено Соглашение № СМО-13 от 15.02.2024 о предоставлении субсидии из республиканского бюджета Республики Коми бюджету муниципального округа "Усинск" на содержание автомобильных дорог общего пользования местного значения</t>
  </si>
  <si>
    <t>1.3</t>
  </si>
  <si>
    <t>Основное мероприятие 1.3. Транспортное обслуживание населения в границах муниципального округа «Усинск»</t>
  </si>
  <si>
    <t>Игумнова А.Л., начальник</t>
  </si>
  <si>
    <t>1.4</t>
  </si>
  <si>
    <t>Мероприятие 1.3.1. Пассажирские воздушные перевозки</t>
  </si>
  <si>
    <t xml:space="preserve">Контрольное событие № 3                                                             Доля фактически выполненных рейсов, утвержденных транспортной схемой внутримуниципальных пассажирских перевозок воздушным транспортом в труднодоступные населенные пункты не менее 90 %
</t>
  </si>
  <si>
    <t>01.01.2024 г., Перевозка пассажиров и багажа воздушным транпортом до труднодоступных населенных пунктов Мутный Материк, Щельябож, Захарвань, Усть-Лыжа, Денисовка.</t>
  </si>
  <si>
    <t>Перевозка пассажиров и багажа воздушным транпортом до труднодоступных населенных пунктов будет выполняться со II квартала2024 года</t>
  </si>
  <si>
    <t>1.5</t>
  </si>
  <si>
    <t>Мероприятие 1.3.2. Организация обслуживания населения автомобильным и речным транспортом на территории муниципального округа «Усинск»</t>
  </si>
  <si>
    <t>Контрольное событие № 4                                  Транспортная подвижность населения на автомобильном транспорте в общей численности населения (количество поездок на 1 чел.) не менее 7 поездок в год</t>
  </si>
  <si>
    <t xml:space="preserve">01.01.2024 г., Перевозка пассажиров и багажа автомобильным транпортом (город), по зимним автомобильным дорогам  до труднодоступных населенных пунктов Мутный Материк, Щельябож, Захарвань, Усть-Лыжа. </t>
  </si>
  <si>
    <t>Автомобильным транспортом за I кв. 2024 года перевезено 56,8 тыс. пассажиров, в т.ч. по зимним маршрутам.
Подвижность за I кв. сотавила - 2 поездки на 1 человека (при численности населения 36,03 тыс. чел.)</t>
  </si>
  <si>
    <t>Контрольное событие № 5                                                 Доля фактически выполненных рейсов, утвержденных расписанием внутримуниципальных пассажирских перевозок речным транспортом в труднодоступные населенные пункты не менее 95%</t>
  </si>
  <si>
    <t>01.06.2024 г., Перевозка пассажиров и багажа речным транпортом до труднодоступных населенных пунктов Мутный Материк, Щельябож, Захарвань, Усть-Лыжа, Денисовка.</t>
  </si>
  <si>
    <t>Перевозка пассажиров и багажа речным транпортом до труднодоступных населенных пунктов будет выполняться со II квартала 2024 года</t>
  </si>
  <si>
    <t>1.6</t>
  </si>
  <si>
    <t>Основное мероприятие 1.8. Приобретение подвижного состава для осуществления пассажирских перевозок автомобильным транспортом</t>
  </si>
  <si>
    <t>Контрольное событие № 6                                                Приобретение автобусов  для осуществления пассажирских перевозок автомобильным транспортом в кол-ве 3-х шт.</t>
  </si>
  <si>
    <t xml:space="preserve">31.10.2023 г. Обновление автопарка  для осуществления пассажирских перевозок автомобильным транспортом </t>
  </si>
  <si>
    <t>14.02.2024 г. Приобретены автобусы  для осуществления пассажирских перевозок автомобильным транспортом в кол-ве 3-х шт.</t>
  </si>
  <si>
    <t>Итого по подпрограмме 1</t>
  </si>
  <si>
    <t>Подпрограмма 2 «Повышение безопасности дорожного движения»</t>
  </si>
  <si>
    <t>1.7</t>
  </si>
  <si>
    <t>Основное меропритие 2.1.  Мероприятия, направленные на предупреждение опасного поведения участников дорожного движения</t>
  </si>
  <si>
    <t xml:space="preserve">Полетова Т.Н., руководитель администрации с. Усть-Уса </t>
  </si>
  <si>
    <t>1.8</t>
  </si>
  <si>
    <t>Мероприятие 2.1.1. Обслуживание и обустройство улично-дорожной сети «искусственными неровностями», обновление существующей и нанесение  новой дорожной разметки, выполнение работ по обустройству пешеходными ограждениями зон пешеходных переходов, на участках улично-дорожной сети г. Усинска, выполнение работ по изготовлению и монтажу выносных консолей</t>
  </si>
  <si>
    <t>Контрольное событие № 7                                        Выполнение работ по нанесению разметки пешеходных переходов (за 1 нанесение составляет - 2374 м2, разметка наносится  3 раза за летний период)</t>
  </si>
  <si>
    <t xml:space="preserve"> 01.05.2024 г., нанесение разметки пешеходных переходов и ослуживание искусственных неровностей на проезжей части городских дорог. </t>
  </si>
  <si>
    <t xml:space="preserve"> Заключен муниципальный контракт на выполнение работ по нанесению разметки пешеходных переходов расположенных на проезжей части городских дорог. </t>
  </si>
  <si>
    <t>Контрольное событие № 8                                       Установка пешеходных ограждений по ул. Нефтяников</t>
  </si>
  <si>
    <t xml:space="preserve"> 01.05.2024 г., установить пешеходные ограждения по ул. Нефтяников</t>
  </si>
  <si>
    <t>Выполнение мероприятия запланированно после комиссионного обследования.</t>
  </si>
  <si>
    <t>1.9</t>
  </si>
  <si>
    <t>Мероприятие 2.1.2.  Обслуживание, изготовление и монтаж знаков дорожного движения</t>
  </si>
  <si>
    <t>Контрольное событие № 9                                     Обслуживание и текущий ремонт в количестве   796 дорожных знаков.</t>
  </si>
  <si>
    <t>01.01.2024 г., обслуживание, замена  и текущий ремонт 796 дорожных знаков</t>
  </si>
  <si>
    <t xml:space="preserve">Обслуживание и замена 796 дорожных знаков </t>
  </si>
  <si>
    <t>1.10</t>
  </si>
  <si>
    <t>Мероприятие 2.1.3. Техническое обслуживание светофорных объектов</t>
  </si>
  <si>
    <t>Контрольное событие № 10                                             Обслуживание светофорных объектов в количестве 130 шт</t>
  </si>
  <si>
    <t xml:space="preserve"> 01.01.2024 г., обслуживание 130 светофорных объектов (светофоры транспортные-60 шт.; светофоры пешеходные типа Т7-26 шт.; светофоры пешеходные типа П1/П2-44 шт.)</t>
  </si>
  <si>
    <t>Техническое обслуживание светофорных объектов130 светофорных объектов (светофоры транспортные-60 шт.; светофоры пешеходные типа Т7-26 шт.; светофоры пешеходные типа П1/П2-44 шт.)</t>
  </si>
  <si>
    <t>1.11</t>
  </si>
  <si>
    <t>Мероприятие 2.1.4. Обеспечение безопасности дорожного движения внутрипоселковых дорог</t>
  </si>
  <si>
    <t>Контрольное событие № 11                                               Нанесение горизонтальной дорожной разметки  в с. Усть-Уса - ул. Советская (1100 м) и  д. Новикбож - ул. Центральная (2330 м)</t>
  </si>
  <si>
    <t xml:space="preserve">01.06.2024 г. выполнение работ по нанесение горизонтальной дорожной разметки  в с. Усть-Уса - ул. Советская (1100 м) и  д. Новикбож - ул. Центральная (2330 м) </t>
  </si>
  <si>
    <t>Подготовка документации для заключения контракта на нанесение горизонтальной дорожной разметки</t>
  </si>
  <si>
    <t>1.12</t>
  </si>
  <si>
    <t xml:space="preserve">Мероприятие 2.1.8. Мероприятие по проведению мониторинга дорожного движения
</t>
  </si>
  <si>
    <t>Контрольное событие № 12                                                   Мониторинг дорожного движения на не менее 10 точках</t>
  </si>
  <si>
    <t>Подготовка документации для заключения контракта на выполнение работ по мониторингу дорожного движения</t>
  </si>
  <si>
    <t>1.13</t>
  </si>
  <si>
    <t xml:space="preserve">Мероприятие 2.1.9. Мероприятия по выполнению требований по обеспечению транспортной безопасности
</t>
  </si>
  <si>
    <t>Контрольное событие № 13                                                  Оценка уязвимости объекта транспортной инфраструктуры и разработка плана обеспечения ТБ ОТИ (мост через р. Седью)</t>
  </si>
  <si>
    <t>Подготовка документации для заключения контракта на выполнение работ по оценке уязвимости объекта транспортной инфраструктуры и разработке плана обеспечения ТБ ОТИ (мост через р. Седью)</t>
  </si>
  <si>
    <t>1.14</t>
  </si>
  <si>
    <t>Основное мероприятие 2.3. Профилактика правонарушений в общественных местах и на улице</t>
  </si>
  <si>
    <t>Контрольное событие № 14                                           Приобретение услуг по предоставлению видеосигнала системы аппаратно-программного комплекса «Безопасный город»</t>
  </si>
  <si>
    <t>01.01.2024 г., покупка видеосигнала с камер АПК «Безопасный город». Обслуживаются 68 камер.</t>
  </si>
  <si>
    <t>Итого по подпрограмме 2</t>
  </si>
  <si>
    <t xml:space="preserve">Итого по программе </t>
  </si>
  <si>
    <t>Вывод об эффективности реализации муниципальной программы за отчетный квартал: Эффективная (13 %)</t>
  </si>
  <si>
    <t>Э = ((ВМ / М) + (ВК / К) + (ОС / С)) / 3 x 100</t>
  </si>
  <si>
    <t>Э = ((1 / 12) + (1 / 14) + (23316,38 / 106426,65)) / 3 x 100 = 13</t>
  </si>
  <si>
    <t>Исполнитель: Староверова А.И.</t>
  </si>
  <si>
    <t>Тел: (82144) 28-1-30 (131)</t>
  </si>
  <si>
    <t>Мониторинг</t>
  </si>
  <si>
    <t>реализации муниципальной программы</t>
  </si>
  <si>
    <t xml:space="preserve">   "Развитие культуры и национальной политики"</t>
  </si>
  <si>
    <t xml:space="preserve">           по состоянию на 31 марта 2024 года</t>
  </si>
  <si>
    <t>Подпрограмма 1 «________»</t>
  </si>
  <si>
    <t>Основное мероприятие 1. Обеспечение деятельности дворцов и домов культуры</t>
  </si>
  <si>
    <t>Латынин Д.Ю. директор МБУК "Усинский дворец культуры", Босманова М.В. МБУК "Централизованная клубная система" (9 филиалов)</t>
  </si>
  <si>
    <t>Контрольное событие № 1</t>
  </si>
  <si>
    <t>Выполняется</t>
  </si>
  <si>
    <t xml:space="preserve">01.01.2024                                                Исполнение муниципального задания в части достижения числа  участников клубных формирований: Усинский дворец культуры - 400 чел.; Централизованная клубная система - 880 чел. </t>
  </si>
  <si>
    <t>31.03.2024 - Исполнено муниципальное задание в части достижения участников клубных формирований:  Количество участников клубных формирований:   Усинский дворец культуры - 390 чел.  Централизованная клубная система - 853 чел.   Процент исполнения количества  участников клубных формирований составил  97 % (допустимое отклонение - 10%)</t>
  </si>
  <si>
    <t>Исполнено муниципальное задание в части достижения числа участников клубных формирований</t>
  </si>
  <si>
    <t>Основное мероприятие 2. Организация культурно-массовых мероприятий и мероприятий по реализации национальной политики</t>
  </si>
  <si>
    <t>Иванова О.В. руководитель Управления культуры и национальной политики администрации муниципального округа «Усинск» Республики Коми</t>
  </si>
  <si>
    <t>Контрольное событие № 2</t>
  </si>
  <si>
    <t>Выполнено раньше срока</t>
  </si>
  <si>
    <t>01.01.2024                                               Проведение не менее 20 мероприятий,  в том числе пропагандирующих межнациональное согласие и направленных на укрепление общероссийской гражданской идентичности, развитие этнокультурного многообразия Республики Коми, в год</t>
  </si>
  <si>
    <t>31.03.2024 -    Проведено 88 мероприятий.  Процент исполнения составил  более 100 %</t>
  </si>
  <si>
    <t>Проведено не менее 20 мероприятий, в том числе пропагандирующих межнациональное согласие и направленных на укрепление общероссийской гражданской идентичности, развитие этнокультурного многообразия Республики Коми, в год</t>
  </si>
  <si>
    <t>Основное мероприятие 4. Комплектование документных фондов муниципальных библиотек</t>
  </si>
  <si>
    <t>Серов М.А. директор МБУК «Усинская централизованная библиотечная система»</t>
  </si>
  <si>
    <t>Контрольное событие № 3</t>
  </si>
  <si>
    <t xml:space="preserve">01.01.2024                                               Обновлены и пополнены книжные (документальные) фонды муниципальной библиотеки </t>
  </si>
  <si>
    <t>31.03.2024 - Обновлено и пополнено книжных фондов: 790 экз.</t>
  </si>
  <si>
    <t xml:space="preserve"> Обновлены и пополнены книжные (документальные) фонды муниципальной библиотеки ежегодно</t>
  </si>
  <si>
    <t>Основное мероприятие 5. Осуществление деятельности учреждений библиотечной системы</t>
  </si>
  <si>
    <t>Контрольное событие № 4</t>
  </si>
  <si>
    <t xml:space="preserve">01.01.2024                                              Выполнение в полном объеме показателей муниципального задания в части библиотечного, библиографического и информационного обслуживания:  количество посещений в стационарных условиях - 204 227 ед.,   количество посещений вне стационара - 40 000 ед., удаленно через сеть Интернет - 70 000 ед.                         </t>
  </si>
  <si>
    <t>31.03.2024 -  показатели муниципальных заданий (% исполнения):  количество посещений в стационарных условиях - 40 529 ед. (20 %), количество посещений вне стационара - 8 285 ед. (21 %); удаленно через сеть Интернет - 20 226 ед. (29 %)</t>
  </si>
  <si>
    <t>Выполнены в полном объеме показатели муниципальных заданий в части библиотечного, библиографического и информационного обслуживания</t>
  </si>
  <si>
    <t>Контрольное событие № 5</t>
  </si>
  <si>
    <t>01.01.2024                                            Выполнение работ в части обеспечения сохранности и безопасности фондов библиотек.</t>
  </si>
  <si>
    <t>31.03.2024 -  работы по формированию, учету, хранению и обеспечению сохранности музейных фондов, получению населением качественных услуг по публикации музейных предметов, музейных коллекций выполняются.</t>
  </si>
  <si>
    <t>Выполнены работы в части обеспечения сохранности и безопасности фондов библиотек</t>
  </si>
  <si>
    <t>Основное мероприятие 6. Осуществление деятельности учреждений дополнительного образования детей в области культуры и искусства</t>
  </si>
  <si>
    <t>Хохлов Г.М. директор МБУДО «Детская школа искусств» г. Усинска</t>
  </si>
  <si>
    <t>Контрольное событие № 6</t>
  </si>
  <si>
    <t>01.01.2024                                                Исполнение муниципального задания в части реализации дополнительных общеразвивающих программ и дополнительных предпрофессиональных программ в области искусств, удовлетворенность качеством услуги.</t>
  </si>
  <si>
    <t>31.03.2024 -   реализация дополнительных общеразвивающих программ и дополнительных предпрофессиональных программ в области искусств осуществляется в полном объеме, удовлетворенность качеством оказания услуг - 94 %</t>
  </si>
  <si>
    <t>Исполнение муниципального задания в части реализации дополнительных общеразвивающих программ и дополнительных предпрофессиональных программ в области искусств, удовлетворенности качеством оказания услуги</t>
  </si>
  <si>
    <t>Контрольное событие № 7</t>
  </si>
  <si>
    <t>01.01.2024                                                Сохранение количество учащихся (728 чел.)</t>
  </si>
  <si>
    <t>31.03.2023 - Количество учащихся составляет 696 детей (допустимое отклонение 10%).</t>
  </si>
  <si>
    <t>Сохранено количество учащихся</t>
  </si>
  <si>
    <t>Основное мероприятие 7. Осуществление деятельности музея</t>
  </si>
  <si>
    <r>
      <t xml:space="preserve">Севанян А.Г. директор МБУК «Усинский музейно-выставочный центр </t>
    </r>
    <r>
      <rPr>
        <sz val="10"/>
        <color rgb="FF000000"/>
        <rFont val="Swis721 Cn BT"/>
        <family val="2"/>
      </rPr>
      <t>«</t>
    </r>
    <r>
      <rPr>
        <sz val="10"/>
        <color rgb="FF000000"/>
        <rFont val="Times New Roman"/>
        <family val="1"/>
        <charset val="204"/>
      </rPr>
      <t>Вортас</t>
    </r>
    <r>
      <rPr>
        <sz val="10"/>
        <color rgb="FF000000"/>
        <rFont val="Swis721 Cn BT"/>
        <family val="2"/>
      </rPr>
      <t>»</t>
    </r>
  </si>
  <si>
    <t>Контрольное событие № 8</t>
  </si>
  <si>
    <t>01.01.2024                                                Выполнение в полном объеме показателей муниципального задания музея в части создания экспозиций (выставок) музеев, организация выездных выставок: открытость и доступность информации об учреждении - 100 баллов; число посетителей - 13 940 чел.; количество экспозиций в стационарных условиях - 50 ед., вне стационара - 44 ед</t>
  </si>
  <si>
    <t>31.03.2024 -  показатели муниципальных заданий (% исполнения): открытость, доступность информации об учреждении -  100 %; число посетителей - 4 379 чел. (31  %) ; количество экспозиций в стацонарных условиях - 14 (28 %), вне стационара - 12 (27 %)</t>
  </si>
  <si>
    <t>Выполнены в полном объеме показатели муниципального задания музея в части создания экспозиций (выставок) музеев, организация выездных выставок</t>
  </si>
  <si>
    <t>Контрольное событие № 9</t>
  </si>
  <si>
    <t>01.01.2024                                                Выполнены работы по 
формированию, учету, хранению и обеспечению сохранности музейных фондов, получению населением качественных услуг по публикации музейных предметов, музейных коллекций</t>
  </si>
  <si>
    <t>31.03.2024 - работы по формированию, учету, хранению и обеспечению сохранности музейных фондов, получению населением качественных услуг по публикации музейных предметов, музейных коллекций выполняются.</t>
  </si>
  <si>
    <t>Выполнены работы по формирования, учету, хранению и обеспечению сохранности музейных фондов, получению населением качественных услуг по публикации музейных предметов, музейных коллекций</t>
  </si>
  <si>
    <t>Основное мероприятие 9. Функционирование аппарата Управления культуры и национальной политики администрации муниципального округа "Усинск"</t>
  </si>
  <si>
    <t>Иванова О.В. руководитель Управление культуры и национальной политики администрации муниципального округа «Усинск» Республики Коми</t>
  </si>
  <si>
    <t>Контрольное событие № 10</t>
  </si>
  <si>
    <t xml:space="preserve">01.01.2024                                                Обеспечение качественной работы
отрасли, выполнения всех
социальных гарантий. Методическое
обеспечение работников
специалистами аппарата управления
</t>
  </si>
  <si>
    <t>31.03.2024 -  Процент исполнения мероприятий (начисления и расходы на оплату труда  и пр.)  составил - 14,53 %</t>
  </si>
  <si>
    <t>Обеспечена качественная работа отрасли</t>
  </si>
  <si>
    <t>Основное мероприятие 10. Обеспечение предоставления гарантий и компенсаций</t>
  </si>
  <si>
    <t>Контрольное событие № 11</t>
  </si>
  <si>
    <t>01.01.2024                                                Выполнение всех социальных гарантий</t>
  </si>
  <si>
    <t>31.03.2024 - Процент исполнения мероприятий (расходы на льготную дорогу к месту отдыха и обратно)  составил - 9,07 %</t>
  </si>
  <si>
    <t>Выполнены все социальные гарантии</t>
  </si>
  <si>
    <t>Основное мероприятие 11. Укрепление материально-технической базы муниципальных учреждений сферы культуры, оснащение учреждений культуры сценическим реквизитом, мебелью, одеждой сцены и т.д.</t>
  </si>
  <si>
    <t>Контрольное событие № 12</t>
  </si>
  <si>
    <t>01.01.2024                                               Модернизация учреждений культуры</t>
  </si>
  <si>
    <r>
      <t>31.03.2024 - Процент исполнения мероприяти</t>
    </r>
    <r>
      <rPr>
        <sz val="10"/>
        <rFont val="Times New Roman"/>
        <family val="1"/>
        <charset val="204"/>
      </rPr>
      <t xml:space="preserve">й - </t>
    </r>
    <r>
      <rPr>
        <sz val="10"/>
        <color rgb="FF000000"/>
        <rFont val="Times New Roman"/>
        <family val="1"/>
        <charset val="204"/>
      </rPr>
      <t>33,31 % (</t>
    </r>
  </si>
  <si>
    <t>Модернизированы учреждения культуры</t>
  </si>
  <si>
    <t>Основное мероприятие 12. Строительные и ремонтные работы учреждений культуры</t>
  </si>
  <si>
    <t>Иванова О.В. руководитель Управления культуры и национальной политики администрации муниципального  округа «Усинск» Республики Коми</t>
  </si>
  <si>
    <t>Контрольное событие № 13</t>
  </si>
  <si>
    <t>01.01.2024                                               Проведены ремонтные работы учреждений культуры</t>
  </si>
  <si>
    <t>31.03.2024 -  Процент исполнения мероприятий - 100 % (Выполнение работ по строительству объекта «Социокультурный центр в д. Денисовка МО ГО «Усинск»).</t>
  </si>
  <si>
    <t>Проведены ремонтные работы учреждений культуры</t>
  </si>
  <si>
    <t>Основное мероприятие 13. Реализация народных проектов в сфере культуры, прошедших отбор в рамках проекта "Народный бюджет»</t>
  </si>
  <si>
    <t>Иванова О.В. руководитель Управление культуры и национальной политики администрации муниципального образования городского округа «Усинск»</t>
  </si>
  <si>
    <t>Контрольное событие № 14</t>
  </si>
  <si>
    <t>01.01.2024                                               Модернизация учреждений культуры в рамках реализации проета «Ремонт фойе и кабинетов МБУК "ЦКС" в селе Колва»</t>
  </si>
  <si>
    <t>31.03.2024 -  заключены 2 договора</t>
  </si>
  <si>
    <t>Реализован проект «Ремонт фойе и кабинетов МБУК "ЦКС" в селе Колва МБУК «ЦКС» в селе Колва»</t>
  </si>
  <si>
    <t>Контрольное событие № 15</t>
  </si>
  <si>
    <t>01.01.2024                                                                              Модернизация учреждений культуры в рамках реализации проета «Я танцую»</t>
  </si>
  <si>
    <t>31.03.2024 - начало реализации проекта  запланировано на 2 квартал 2024</t>
  </si>
  <si>
    <t>Реализован проект «Я танцую»</t>
  </si>
  <si>
    <t>Основное мероприятие 14. Обеспечение повышения оплаты труда отдельных категорий работников в сфере культуры</t>
  </si>
  <si>
    <t>Контрольное событие №16: Достижение целевого показателя по выплате заработной платы работникам культуры</t>
  </si>
  <si>
    <t>01.01.2024                                               Достижение целевого показателя по выплате заработной платы работникам культуры</t>
  </si>
  <si>
    <t>31.03.2024 - Процент исполнения мероприятий - 20 % (Для выполнения плановых показателей &lt;дорожной карты&gt; и исполнению «майских» Указов Президента по увеличению заработной платы среднемесячная номинальная начисленная заработная плата на одного работника культуры составила 96 491,20 руб.)</t>
  </si>
  <si>
    <t>Основное мероприятие 15. Обеспечение деятельности отрасли культуры</t>
  </si>
  <si>
    <r>
      <t>Герасимчук С.К. директор МБУ «ЦОДОК</t>
    </r>
    <r>
      <rPr>
        <sz val="10"/>
        <color rgb="FF000000"/>
        <rFont val="Swis721 Cn BT"/>
        <family val="2"/>
      </rPr>
      <t>» г. Усинска</t>
    </r>
  </si>
  <si>
    <t>Контрольное событие № 17</t>
  </si>
  <si>
    <t>01.01.2024                                             Обеспечена качественная работа отрасли культуры</t>
  </si>
  <si>
    <t>31.03.2024 - Процент исполнения мероприятий (расходы на оплату труда и начислений на оплату труда, коммунальные расходы, телефонная связь, интернет, обслуживание пожарной безопасности, прочие расходы) - 17,07 %</t>
  </si>
  <si>
    <t>Обеспечена качественная работа отрасли культуры</t>
  </si>
  <si>
    <t>Контрольное событие № 18</t>
  </si>
  <si>
    <t>01.01.2024                                                Муниципальное задание исполнено в полном объеме: своевременное и качественное обслуживание прилегающих к зданиям территорий, своевременная и качественная уборка служебных помещений - 100 %, Сторожевая охрана объектов - 4 ед., своевременное и качественное обслуживание прилегающих к зданиям территорий - 16222,90 кв. м., своевременная и качественная уборка служебных помещений - 15598,70 кв. м.</t>
  </si>
  <si>
    <t>31.03.2024 - своевременное и качественное обслуживание прилегающих к зданиям территорий, своевременная и качественная уборка служебных помещений - 100 %, Сторожевая охрана объектов - 4 ед., своевременное и качественное обслуживание прилегающих к зданиям территорий -   19 552,50 кв. м., своевременная и качественная уборка служебных помещений - 15 888,00 кв. м.</t>
  </si>
  <si>
    <t>Муниципальное задание исполнено в полном объеме</t>
  </si>
  <si>
    <t>Основное мероприятие 16. Поддержка добровольческих (волонтерских) и некоммерческих организаций в целях стимулирования их работы по реализации социокультурных проектов, в сельской местности</t>
  </si>
  <si>
    <t>Контрольное событие № 19</t>
  </si>
  <si>
    <t>01.01.2024                                                Обеспечение развития различных направлений добровольчества (волонтерства) путем поддержки общественных инициатив проектов</t>
  </si>
  <si>
    <t>31.03.2024 -  развитие различных направлений добровольчества (волонтерства) путем поддержки общественных инициатив и проектов обеспечено: доля жителей сельских населённых пунктов, вовлеченных в добровольческую (волонтерскую) деятельность - 4 %, что составляет  48,78 % от планового показателя</t>
  </si>
  <si>
    <t>Обеспечено развитие различных направлений добровольчества (волонтерства) путем поддержки общественных инициатив проектов</t>
  </si>
  <si>
    <t>Основное мероприятие 19. Реализация отдельных мероприятий регионального проекта «Творческие люди» в части подготовки и переподготовки кадров для отрасли культуры</t>
  </si>
  <si>
    <t>Контрольное событие № 20</t>
  </si>
  <si>
    <t>01.01.2024                                             Количество специалистов,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 не менее 10 чел</t>
  </si>
  <si>
    <t>31.03.2024 - количество специалистов,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 - 3 чел.</t>
  </si>
  <si>
    <t>Количество специалистов,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 не менее 10 человек</t>
  </si>
  <si>
    <t>Основное мероприятие 21.</t>
  </si>
  <si>
    <r>
      <t xml:space="preserve">Иванова О. В., руководитель </t>
    </r>
    <r>
      <rPr>
        <sz val="10"/>
        <color rgb="FF000000"/>
        <rFont val="Times New Roman"/>
        <family val="1"/>
        <charset val="204"/>
      </rPr>
      <t>Управления культуры и национальной политики администрации муниципального округа «Усинск» Республики Коми</t>
    </r>
  </si>
  <si>
    <t>Реализация народных проектов, прошедших отбор в рамках проекта «Народный бюджет», в области этнокультурного развития народов, проживающих на территории Республики Коми</t>
  </si>
  <si>
    <t>Контрольное событие № 21</t>
  </si>
  <si>
    <t>01.01.2024                                               Реализован проект V Республиканский фестиваль Православного искусства «Пасха красная»</t>
  </si>
  <si>
    <t xml:space="preserve">31.03.2024 -  заключены 4 договора: 1 договор - оплата 30%, 3 договора-оплата 100% </t>
  </si>
  <si>
    <r>
      <t xml:space="preserve">Реализован проект V Республиканский фестиваль Православного искусства </t>
    </r>
    <r>
      <rPr>
        <sz val="10"/>
        <color theme="1"/>
        <rFont val="Swis721 Cn BT"/>
        <family val="2"/>
      </rPr>
      <t>«</t>
    </r>
    <r>
      <rPr>
        <sz val="10"/>
        <color theme="1"/>
        <rFont val="Times New Roman"/>
        <family val="1"/>
        <charset val="204"/>
      </rPr>
      <t>Пасха красная</t>
    </r>
    <r>
      <rPr>
        <sz val="10"/>
        <color theme="1"/>
        <rFont val="Swis721 Cn BT"/>
        <family val="2"/>
      </rPr>
      <t>»</t>
    </r>
  </si>
  <si>
    <t>Вывод об эффективности реализации муниципальной программы за отчетный квартал: муниципальная программа является эффективной - 18,35 % = ((3/16)+(3/21)+(69836,1/317078,07))/3*100</t>
  </si>
  <si>
    <t>Руководитель</t>
  </si>
  <si>
    <t>_______________</t>
  </si>
  <si>
    <t>О.В. Иванова</t>
  </si>
  <si>
    <t>Исполнители:</t>
  </si>
  <si>
    <t>Пырерко Т.Д. 27737(104)</t>
  </si>
  <si>
    <t>Мясникова Н.В. 27020(118)</t>
  </si>
  <si>
    <t>Мониторинг
реализации муниципальной программы "Развитие физической культуры и спорта" по состоянию на 01.04.2024 г.</t>
  </si>
  <si>
    <t>№
п/п</t>
  </si>
  <si>
    <r>
      <t xml:space="preserve">Дата наступления и </t>
    </r>
    <r>
      <rPr>
        <b/>
        <u/>
        <sz val="9"/>
        <color rgb="FFFF0000"/>
        <rFont val="Times New Roman"/>
        <family val="1"/>
        <charset val="204"/>
      </rPr>
      <t>содержание мероприятия, контрольного события в отчетном периоде</t>
    </r>
  </si>
  <si>
    <t>Расходы на реализацию основного мероприятия программы, тыс.руб.</t>
  </si>
  <si>
    <t>Основное мероприятие 15. Реализация отдельных мероприятий регионального проекта «Спорт - норма жизни» в части государственной поддержки организаций, входящих в систему спортивной подготовки</t>
  </si>
  <si>
    <t>Руководитель Новоселов Т.А.</t>
  </si>
  <si>
    <t>Контрольное событие № 1
Организациям, входящим в систему спортивной подготовки, оказана государственная поддержка</t>
  </si>
  <si>
    <t>01.01.2024                                                   (Приобретение инвентаря организациям, входящим в систему спортивной подготовки</t>
  </si>
  <si>
    <t>31.12.2024
Направлены документы на участие в Конкурсе на приобретение инвентаря организациям, входящим в систему спортивной подготовки. Соглашение на данный момент не  заключено.</t>
  </si>
  <si>
    <t xml:space="preserve">Основное мероприятие 1. Оказание муниципальных услуг (выполнение работ) учреждениями физкультурно-спортивной направленности </t>
  </si>
  <si>
    <t>Контрольное событие №2
оказание муниципальных услуг спортивными учреждениями</t>
  </si>
  <si>
    <t>01.01.2024                                                  Выполнение физкультурно-спортивными учреждениями муниципальных услуг (выполнение работ) в полном объеме</t>
  </si>
  <si>
    <t>31.12.2023                            Исполнение мероприятия в течении года (содержание спортивных школ и учреждений физической культуры и спорта)</t>
  </si>
  <si>
    <t>Основное мероприятие 2. Укрепление материально-технической базы учреждений физкультурно-спортивной направленности</t>
  </si>
  <si>
    <t>3.3.</t>
  </si>
  <si>
    <t>Мероприятие 2.5. Содержание и обслуживание освещенных лыжных трасс в д. Захарвань , с. Щельябож, д.Денисовка и с. Мутный Материк</t>
  </si>
  <si>
    <t>Руководитель Ю.А.Орлов</t>
  </si>
  <si>
    <t>Контрольное событие №3 : Содержание и обслуживание четырех освещенных лыжных трасс</t>
  </si>
  <si>
    <t>01.01.2024                                                       Содержание и обслуживание четырех освещенных лыжных трасс</t>
  </si>
  <si>
    <t xml:space="preserve">31.12.2024                           обслуживание лыжных трасс осуществляется  в течении года </t>
  </si>
  <si>
    <t>Основное мероприятие  3. Пропаганда и популяризация физической культуры и спорта среди жителей муниципального образования</t>
  </si>
  <si>
    <t>Контрольное событие №4
количество публикаций, пропагандирующих здоровый образ жизни в 2023г - 600 ед.</t>
  </si>
  <si>
    <t xml:space="preserve">01.01.2024                                                         Количество публикаций, пропагандирующих здоровый образ жизни </t>
  </si>
  <si>
    <t xml:space="preserve">31.12.2024                            Исполнение мероприятия в течении года
Размещено 172 материалов направленных на популяризацию здорового образа жизни, физической культуры и спорта среди населения </t>
  </si>
  <si>
    <t>Основное мероприятие 4. Организация, проведение официальных физкультурно-оздоровительных и спортивных мероприятий для населения</t>
  </si>
  <si>
    <t>5.1.</t>
  </si>
  <si>
    <t>Мероприятие 4.1. Организация и проведение городских спортивно-массовых мероприятий (чемпионаты и первенства города по видам спорта, городские этапы всероссийских мероприятий: "Кросс нации", "Лыжня России", "Российский азимут" и проведение праздничного мероприятия ко дню города)</t>
  </si>
  <si>
    <t>Контрольное событие № 5
Организованы  и проведены городские спортивно-массовые мероприятия</t>
  </si>
  <si>
    <t>01.01.2024                                                       Организация и проведение городских спортивно-массовых мероприятий</t>
  </si>
  <si>
    <t>31.12.2024                          Исполнение мероприятия в течении года
Проведено 21 городских спортивно-массовых мероприятий</t>
  </si>
  <si>
    <t>5.2.</t>
  </si>
  <si>
    <t>Мероприятие 4.2. Организация участия спортсменов города в республиканских и всероссийских соревнованиях различного уровня</t>
  </si>
  <si>
    <t xml:space="preserve">Контрольное событие № 6
Организовано участие спортсменов в республиканских соревнованиях </t>
  </si>
  <si>
    <t>01.01.2024
Организация участия спортсменов города в республиканских и всероссийских соревнованиях различного уровня</t>
  </si>
  <si>
    <t>31.12.2024                            Исполнение мероприятия в течении года
Организовано участие спортсменов в 40 республиканских  соревнованиях</t>
  </si>
  <si>
    <t>Основное мероприятие  5. Развитие адаптивной физической культуры и адаптивного спорта</t>
  </si>
  <si>
    <t>6.1.</t>
  </si>
  <si>
    <t>Мероприятие 5.2. Участие инвалидов и лиц с ограниченными возможностями в республиканских и всероссийских физкультурных и спортивных мероприятиях</t>
  </si>
  <si>
    <t>Контрольное событие № 7
Организовано участие инвалидов и лиц с ограниченными возможностями в республиканских и всероссийских физкультурных и спортивных мероприятиях</t>
  </si>
  <si>
    <t>01.01.2024
Участие инвалидов и лиц с ограниченными возможностями в республиканских и всероссийских физкультурных и спортивных мероприятиях</t>
  </si>
  <si>
    <t xml:space="preserve">31.12.2024                           Исполнение мероприятия в течении года
Организовано участие спортсменов в 2 республиканских  соревнованиях </t>
  </si>
  <si>
    <t>Основное мероприятие 6.Функционирование аппарата Управления физической культуры и спорта администрации муниципального округа "Усинск"</t>
  </si>
  <si>
    <t>Контрольное событие № 8
Содержание аппарата управления</t>
  </si>
  <si>
    <t xml:space="preserve">01.01.2024                                                      Содержание аппарата Управления </t>
  </si>
  <si>
    <t>31.12.2024                         Исполнение мероприятия в течении года</t>
  </si>
  <si>
    <t xml:space="preserve">Основное мероприятие 7 .Обеспечение предоставления гарантий и компенсаций </t>
  </si>
  <si>
    <t>Контрольное событие №9
Предоставлен льготный проезд  и возмещение расходов связанных с переездом работников</t>
  </si>
  <si>
    <t xml:space="preserve">01.01.2024                                                  Предоставление гарантий и компенсаций </t>
  </si>
  <si>
    <t>31.12.2024                          Исполнение мероприятия в течении года</t>
  </si>
  <si>
    <t xml:space="preserve">Основное мероприятие 8. Реализация народных проектов в сфере физической культуры и спорта, прошедших отбор в рамках проекта  «Народный бюджет» 
</t>
  </si>
  <si>
    <t>Мероприятие 8.4.Реализация народного бюджета в сфере физической культуры и спорта</t>
  </si>
  <si>
    <t>Контрольное событие № 10
Выполнен ремонт и обустройство спортивного зала по фитнес-аэробике в МБУДО «СШ» г. Усинска</t>
  </si>
  <si>
    <t>01.01.2024
Ремонт и обустройство спортивного зала по фитнес-аэробике в МБУДО «СШ» г. Усинска</t>
  </si>
  <si>
    <t>31.12.2024
На сегодняшний день заключено Соглашение с Минспортом. Субсиддия на ремонт поступит в мае 2024 г.</t>
  </si>
  <si>
    <t xml:space="preserve">Всего по программе </t>
  </si>
  <si>
    <t>Вывод об эффектвности реализации муниципальной программы за отчетный квартал:      (0/10+0/10+46015,5/190755,1)/3*100 = 8,04)</t>
  </si>
  <si>
    <t>Руководитель управления физической культуры и спорта</t>
  </si>
  <si>
    <t>Т.А. Новоселов</t>
  </si>
  <si>
    <t>Исп. Дементеенко О.И.  59134</t>
  </si>
  <si>
    <t xml:space="preserve"> </t>
  </si>
  <si>
    <t xml:space="preserve">Мониторинг </t>
  </si>
  <si>
    <t xml:space="preserve">реализации муниципальной программы «Социальная защита населения» </t>
  </si>
  <si>
    <t>по состоянию на 01 апреля 2024 года</t>
  </si>
  <si>
    <t>Подпрограмма 1 Социальная поддержка населения</t>
  </si>
  <si>
    <t>Основное мероприятие 1.1. Предоставление дополнительной социальной поддержки отдельным категориям граждан</t>
  </si>
  <si>
    <t xml:space="preserve">Варенцова Н.А., руководитель ОЗиСЗН </t>
  </si>
  <si>
    <t>ОЗиСЗН АМО ГО "Усинск"</t>
  </si>
  <si>
    <t>МЕСТНЫЙ БЮДЖЕТ</t>
  </si>
  <si>
    <t>1.1.</t>
  </si>
  <si>
    <t>Мероприятие 1.1.1. Льготный проезд в городском и пригородном общественном автомобильном транспорте</t>
  </si>
  <si>
    <r>
      <t xml:space="preserve">Контрольное событие № 1 </t>
    </r>
    <r>
      <rPr>
        <sz val="9"/>
        <color indexed="8"/>
        <rFont val="Times New Roman"/>
        <family val="1"/>
        <charset val="204"/>
      </rPr>
      <t xml:space="preserve">Возмещен льготный проезд в городском и пригородном общественном транспорте не менее, чем 300 гражданам на автомобильном транспорте </t>
    </r>
  </si>
  <si>
    <t>31.12.2024г.</t>
  </si>
  <si>
    <t>В янв 2024г. льготным проездом воспользовались 512 чел.; в фев - 534 чел; в марте - 546 чел.</t>
  </si>
  <si>
    <t>1.2.</t>
  </si>
  <si>
    <t>Мероприятие 1.1.2. Возмещение расходов на  зубопротезирование и ремонт зубных протезов</t>
  </si>
  <si>
    <r>
      <t xml:space="preserve">Контрольное событие № 2 </t>
    </r>
    <r>
      <rPr>
        <sz val="9"/>
        <color indexed="8"/>
        <rFont val="Times New Roman"/>
        <family val="1"/>
        <charset val="204"/>
      </rPr>
      <t>Получили услуги льготного зубопротезирования не менее 10 граждан из числа обратившихся</t>
    </r>
  </si>
  <si>
    <t>По состоянию на 01.04.2024 возмещение за услуги зубопротезирования получили 4 человека</t>
  </si>
  <si>
    <t>1.3.</t>
  </si>
  <si>
    <t>Мероприятие 1.1.3. Оказание адресной социальной помощи нуждающимся гражданам (медицинский осмотр осужденных без изоляции от общества, направленных на общественные работы, лицам без определенного места жительства, в т.ч. приехавшим из других регионов)</t>
  </si>
  <si>
    <r>
      <t xml:space="preserve">Контрольное событие № 3 </t>
    </r>
    <r>
      <rPr>
        <sz val="9"/>
        <color indexed="8"/>
        <rFont val="Times New Roman"/>
        <family val="1"/>
        <charset val="204"/>
      </rPr>
      <t>Оказана адресная помощь нуждающимся в социальной поддержке (оплата стоимости медосмотра освободившимся, оплата проезда лицам БОМЖ)</t>
    </r>
  </si>
  <si>
    <t>По состоянию на 01.04.2024 заявлений не поступало</t>
  </si>
  <si>
    <t>Основное мероприятие 1.2. Осуществление социальных гарантий по жилищно-коммунальным услугам путем предоставления гражданам субсидий</t>
  </si>
  <si>
    <t>УКиНП; УО; ОЗиСЗН</t>
  </si>
  <si>
    <t>2.1.</t>
  </si>
  <si>
    <t>Мероприятие 1.2.1. На оплату жилого помещения и коммунальных услуг специалистам учреждений культуры</t>
  </si>
  <si>
    <t>Иванова О.В., руководитель УКиНП</t>
  </si>
  <si>
    <r>
      <t xml:space="preserve">Контрольное событие № 4 </t>
    </r>
    <r>
      <rPr>
        <sz val="9"/>
        <color indexed="8"/>
        <rFont val="Times New Roman"/>
        <family val="1"/>
        <charset val="204"/>
      </rPr>
      <t>Предоставлены меры социальной поддержки по ЖКУ специалистам сферы культуры не менее 29 человек</t>
    </r>
  </si>
  <si>
    <t>УКиНП АМО ГО "Усинск"</t>
  </si>
  <si>
    <t>Ежемесячно получают компенсацию 29 чел.</t>
  </si>
  <si>
    <t>2.2.</t>
  </si>
  <si>
    <t>Мероприятие 1.2.3. На оплату жилого помещения и коммунальных услуг специалистам учреждений образования</t>
  </si>
  <si>
    <t>Орлов Ю.А., руководитель УО</t>
  </si>
  <si>
    <r>
      <t xml:space="preserve">Контрольное событие № 5 </t>
    </r>
    <r>
      <rPr>
        <sz val="9"/>
        <color indexed="8"/>
        <rFont val="Times New Roman"/>
        <family val="1"/>
        <charset val="204"/>
      </rPr>
      <t>Предоставлены меры социальной поддержки по ЖКУ специалистам учреждений образования, не являющимся педагогическими работниками не менее 2 человек</t>
    </r>
  </si>
  <si>
    <t>УО АМО ГО "Усинск"</t>
  </si>
  <si>
    <t>Ежемесячно компенсацию по ЖКУ получают 2 человека</t>
  </si>
  <si>
    <t>2.3.</t>
  </si>
  <si>
    <t>Мероприятие 1.2.4. На оплату жилого помещения и коммунальных услуг специалистам государственных учреждений здравоохранения, вышедшим на пенсию и проживающим в сельских населенных пунктах и поселке городского типа</t>
  </si>
  <si>
    <r>
      <t xml:space="preserve">Контрольное событие № 6 </t>
    </r>
    <r>
      <rPr>
        <sz val="9"/>
        <color indexed="8"/>
        <rFont val="Times New Roman"/>
        <family val="1"/>
        <charset val="204"/>
      </rPr>
      <t>Предоставлены меры социальной поддержки специалистам государственных учреждений здравоохранения, вышедшим на пенсию и проживающим в сельских населенных пунктах не менее 10 человек</t>
    </r>
  </si>
  <si>
    <t>МСП получают ежемесячно 11 человек</t>
  </si>
  <si>
    <t>2.4.</t>
  </si>
  <si>
    <t>Мероприятие 1.2.5. На оплату жилого помещения и коммунальных услуг многодетным семьям, воспитывающим 5 и более несовершеннолетних детей</t>
  </si>
  <si>
    <r>
      <t xml:space="preserve">Контрольное событие № 7 </t>
    </r>
    <r>
      <rPr>
        <sz val="9"/>
        <color indexed="8"/>
        <rFont val="Times New Roman"/>
        <family val="1"/>
        <charset val="204"/>
      </rPr>
      <t>Предоставлены меры социальной поддержки по ЖКУ не менее 3-м многодетным семьям, имеющим 5 и более несовершеннолетних детей</t>
    </r>
  </si>
  <si>
    <t>МСП получают ежемесячно 4 семьи</t>
  </si>
  <si>
    <t>Основное мероприятие 1.3. Вовлечение населения и общественных некоммерческих организаций в социально-значимые общегородские мероприятия</t>
  </si>
  <si>
    <t xml:space="preserve">3.1 </t>
  </si>
  <si>
    <t>Мероприятие 1.3.1.Проведение мероприятий к знаменательным и памятным датам, в т.ч.:
-День памяти и скорби;  
-Встреча руководителей органов местного самоуправления муниципального округа «Усинск» Республики Коми с ветеранами в честь знаменательной даты;
-Международный день пожилых людей;
-Международный день инвалидов</t>
  </si>
  <si>
    <r>
      <t xml:space="preserve">Контрольное событие № 8 </t>
    </r>
    <r>
      <rPr>
        <sz val="9"/>
        <color indexed="8"/>
        <rFont val="Times New Roman"/>
        <family val="1"/>
        <charset val="204"/>
      </rPr>
      <t>Приняли участие в общегородских мероприятиях не менее 150 граждан из числа ветеранов, инвалидов, лиц пожилого возраста</t>
    </r>
  </si>
  <si>
    <t>Срок не наступил</t>
  </si>
  <si>
    <t>Во всех проводимых мероприятиях принимают участие не менее 10-20 и более граждан из числа ветеранов, инвалидов, пенсионеров</t>
  </si>
  <si>
    <r>
      <t xml:space="preserve">Контрольное событие № 9 </t>
    </r>
    <r>
      <rPr>
        <sz val="9"/>
        <color indexed="8"/>
        <rFont val="Times New Roman"/>
        <family val="1"/>
        <charset val="204"/>
      </rPr>
      <t>Организован сбор средств в Благотворительный марафон "Мы-наследники Великой Победы!"</t>
    </r>
  </si>
  <si>
    <t>Старт Марафону дан на заседании ОК "Победа" в апреле 2024г.</t>
  </si>
  <si>
    <r>
      <t xml:space="preserve">Контрольное событие № 10 </t>
    </r>
    <r>
      <rPr>
        <sz val="9"/>
        <color indexed="8"/>
        <rFont val="Times New Roman"/>
        <family val="1"/>
        <charset val="204"/>
      </rPr>
      <t>Организован выезд на кладбище ветеранов (пенсионеров) в День памяти и скорби</t>
    </r>
  </si>
  <si>
    <t>Выезд запланирован на 22 июня</t>
  </si>
  <si>
    <t>Основное мероприятие 1.4. Осуществление мероприятий, направленных на профилактику социально-значимых заболеваний</t>
  </si>
  <si>
    <r>
      <t xml:space="preserve">Контрольное событие № 11 </t>
    </r>
    <r>
      <rPr>
        <sz val="9"/>
        <color indexed="8"/>
        <rFont val="Times New Roman"/>
        <family val="1"/>
        <charset val="204"/>
      </rPr>
      <t xml:space="preserve">Контроль исполнения и предоставления отчетов по запросам органов исполнительной власти РК по реализации межведомственных планов  </t>
    </r>
  </si>
  <si>
    <t>Предоставление отчетной информации в ОИВ на поступившие запросы осуществляется в установленные сроки своевременно</t>
  </si>
  <si>
    <r>
      <t xml:space="preserve">Контрольное событие № 12 </t>
    </r>
    <r>
      <rPr>
        <sz val="9"/>
        <color indexed="8"/>
        <rFont val="Times New Roman"/>
        <family val="1"/>
        <charset val="204"/>
      </rPr>
      <t>Контроль исполнения мероприятий по вакцинации, медосмотрам и диспансеризации населения. Охват ДВН не менее 95%</t>
    </r>
  </si>
  <si>
    <t>Охват ДВН на 01.04.2024 - 21%</t>
  </si>
  <si>
    <t xml:space="preserve">Основное мероприятие 1.6. 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</t>
  </si>
  <si>
    <t>Белихина И.Л., и.о.руководителя УпЖВ</t>
  </si>
  <si>
    <t xml:space="preserve">УпЖВ АМО ГО "Усинск" </t>
  </si>
  <si>
    <t>Федеральный бюджет</t>
  </si>
  <si>
    <t>Региональный бюджет</t>
  </si>
  <si>
    <r>
      <t xml:space="preserve">Контрольное событие № 13 </t>
    </r>
    <r>
      <rPr>
        <sz val="9"/>
        <color indexed="8"/>
        <rFont val="Times New Roman"/>
        <family val="1"/>
        <charset val="204"/>
      </rPr>
      <t>Получат жилые помещения лица из числа, включенных в список детей-сирот и детей, оставшихся без попечения родителей, которые подлежат обеспечению жилыми помещениями муниципального специализированного жилищного фонда не менее 6 человек</t>
    </r>
  </si>
  <si>
    <t xml:space="preserve">По состоянию на 01.04.2024 приобретена 1 квартира, ключи вручены </t>
  </si>
  <si>
    <t xml:space="preserve">Основное мероприятие 1.7. Осуществление переданных государственных полномочий Республики Коми, предусмотренных пунктами 7 и 8 статьи 1 статьи Закона Республики Коми «О наделении органов местного самоуправления в Республике Коми отдельными государственными полномочиями Республики Коми» </t>
  </si>
  <si>
    <t>Белихина И.Л., и.о.руководителя УпЖВ;              Насибова Я.В., руководитель УФЭРиБУ</t>
  </si>
  <si>
    <t xml:space="preserve">УпЖВ, УФЭРиБУ АМО ГО «Усинск» </t>
  </si>
  <si>
    <r>
      <t xml:space="preserve">Контрольное событие № 14 </t>
    </r>
    <r>
      <rPr>
        <sz val="9"/>
        <color indexed="8"/>
        <rFont val="Times New Roman"/>
        <family val="1"/>
        <charset val="204"/>
      </rPr>
      <t xml:space="preserve">Расходы на канцтовары, зароботная плата, налоги в расчете на 1 чел. Согласно действующего Порядка от 01.12.2015г. № 115-РЗ. </t>
    </r>
  </si>
  <si>
    <t>Выплачена з/плата сотруднику УпЖВ за реализацию полномочий; оплачены услуги связи и приобретены канц.товары</t>
  </si>
  <si>
    <r>
      <t xml:space="preserve">Контрольное событие № 15 </t>
    </r>
    <r>
      <rPr>
        <sz val="9"/>
        <color indexed="8"/>
        <rFont val="Times New Roman"/>
        <family val="1"/>
        <charset val="204"/>
      </rPr>
      <t>Исполнение условий предоставления субвенций из республиканского бюджета Республики Коми на осуществление переданных государственных полномочий Республики Коми, предусмотренных пунктами 7 и 8 статьи 1 Закона РК "О наделении органов местного самсоуправленияв Республике Коми отдельными государственными полномочиями Республики Коми</t>
    </r>
  </si>
  <si>
    <t>средства субвенции использованы по целевому назначению, отчет об использовании средств субвенции направляется в установленные сроки</t>
  </si>
  <si>
    <t xml:space="preserve">Основное мероприятие 1.11.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</si>
  <si>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>УО А МО ГО "Усинск"</t>
  </si>
  <si>
    <r>
      <t xml:space="preserve">Контрольное событие № 16 </t>
    </r>
    <r>
      <rPr>
        <sz val="9"/>
        <color indexed="8"/>
        <rFont val="Times New Roman"/>
        <family val="1"/>
        <charset val="204"/>
      </rPr>
      <t>Предоставлены меры социальной поддержки по ЖКУ специалистам учреждений образования, являющимся педагогическими работниками не менее 130 человек</t>
    </r>
  </si>
  <si>
    <t>29.03.2024
ежемесячно предоставляются выплаты пед.работникам по ЖКУ в кол-ве 129 чел.</t>
  </si>
  <si>
    <r>
      <t xml:space="preserve">Контрольное событие № 17 </t>
    </r>
    <r>
      <rPr>
        <sz val="9"/>
        <color indexed="8"/>
        <rFont val="Times New Roman"/>
        <family val="1"/>
        <charset val="204"/>
      </rPr>
      <t>Исполнение условий предоставления субвенций из республиканского бюджета Республики Коми на осуществление переданных государственных полномочий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  </r>
  </si>
  <si>
    <t>29.03.2024
все сотрудники, подавшие заявления на компенсацию получают МСП; просроченная задолженность по выплатам отсутствует</t>
  </si>
  <si>
    <t>Основное мероприятие 1.12. Осуществление переданных государственных полномочий Республики Коми, предусмотренных пунктом 13 статьи 1 Закона Республики Коми «О наделении органов местного самоуправления в Республике Коми отдельными государственными полномочиями Республики Коми за счет средств субвенции республиканского бюджета Республики Коми»</t>
  </si>
  <si>
    <t xml:space="preserve">УпЖВ АМО ГО "Усинск" ,УФЭРиБУ АМО ГО «Усинск» </t>
  </si>
  <si>
    <r>
      <t xml:space="preserve">Контрольное событие № 18 </t>
    </r>
    <r>
      <rPr>
        <sz val="9"/>
        <color indexed="8"/>
        <rFont val="Times New Roman"/>
        <family val="1"/>
        <charset val="204"/>
      </rPr>
      <t xml:space="preserve">Расходы на канцтовары, зароботная плата, налоги в расчете на 1 чел. Согласно действующего Порядка от 01.12.2015г. № 115-РЗ. </t>
    </r>
  </si>
  <si>
    <t>29.03.2024
выплачена з/плата сотруднику УпЖВ за реализацию полномочий; приобретены канц.товары</t>
  </si>
  <si>
    <r>
      <t xml:space="preserve">Контрольное событие № 19 </t>
    </r>
    <r>
      <rPr>
        <sz val="9"/>
        <color indexed="8"/>
        <rFont val="Times New Roman"/>
        <family val="1"/>
        <charset val="204"/>
      </rPr>
      <t>Исполнение условий предоставления субвенций из республиканского бюджета Республики Коми на осуществление переданных государственных полномочий Республики Коми, предусмотренных пунктом 13 статьи 1 Закона РК "О наделении органов местного самсоуправленияв Республике Коми отдельными государственными полномочиями Республики Коми</t>
    </r>
  </si>
  <si>
    <t>Основное мероприятие 1.13. Осуществление переданных государственных полномочий Республики Коми, предусмотренных пунктом 14 статьи 1 Закона Республики Коми «О наделении органов местного самоуправления в Республике Коми отдельными государственными полномочиями Республики Коми за счет средств субвенции из республиканского бюджета Республики Коми»</t>
  </si>
  <si>
    <r>
      <t xml:space="preserve">Контрольное событие № 20 </t>
    </r>
    <r>
      <rPr>
        <sz val="9"/>
        <color indexed="8"/>
        <rFont val="Times New Roman"/>
        <family val="1"/>
        <charset val="204"/>
      </rPr>
      <t xml:space="preserve">Расходы на канцтовары, зароботная плата, налоги в расчете на 1 чел. Согласно действующего Порядка от 01.12.2015г. № 115-РЗ. </t>
    </r>
  </si>
  <si>
    <t>Насибова Я.В., руководитель УФЭРиБУ</t>
  </si>
  <si>
    <t>Расходы не производились</t>
  </si>
  <si>
    <r>
      <t xml:space="preserve">Контрольное событие № 21 </t>
    </r>
    <r>
      <rPr>
        <sz val="9"/>
        <color indexed="8"/>
        <rFont val="Times New Roman"/>
        <family val="1"/>
        <charset val="204"/>
      </rPr>
      <t>Исполнение условий предоставления субвенций из республиканского бюджета Республики Коми на осуществление переданных государственных полномочий Республики Коми, предусмотренных пунктом 14 статьи 1 Закона РК "О наделении органов местного самсоуправленияв Республике Коми отдельными государственными полномочиями Республики Коми</t>
    </r>
  </si>
  <si>
    <t xml:space="preserve">Подпрограмма 2 Доступная среда </t>
  </si>
  <si>
    <t xml:space="preserve">Основное мероприятие 2.1. Оценка состояния доступности приоритетных объектов и услуг и формирование нормативной правовой базы по обеспечению доступности приоритетных объектов и услуг в приоритетных сферах </t>
  </si>
  <si>
    <t>Руководители управлений: Орлов Ю.А.; Новоселов Т.А..; Иванова О.В.; Руководитель отдела Варенцова Н.А.</t>
  </si>
  <si>
    <t>ОЗиСЗН ; УО; УКиНП; УФКиС АМО ГО "Усинск"</t>
  </si>
  <si>
    <r>
      <t xml:space="preserve">Контрольное событие № 22 </t>
    </r>
    <r>
      <rPr>
        <sz val="9"/>
        <color indexed="8"/>
        <rFont val="Times New Roman"/>
        <family val="1"/>
        <charset val="204"/>
      </rPr>
      <t>Актуализация сведений об объектах на сайте «Карта доступности Республики Коми».</t>
    </r>
  </si>
  <si>
    <t>Актуализация сведений об объектах на сайте «Карта доступности Республики Коми производится ежеквартально</t>
  </si>
  <si>
    <r>
      <t xml:space="preserve">Контрольное событие № 23 </t>
    </r>
    <r>
      <rPr>
        <sz val="9"/>
        <color indexed="8"/>
        <rFont val="Times New Roman"/>
        <family val="1"/>
        <charset val="204"/>
      </rPr>
      <t>Проведение совещаний Совета по делам инвалидов при главе администрации округа «Усинск»не реже 1 раза в полугодие</t>
    </r>
  </si>
  <si>
    <t>По состоянию на 01.04.2024 заседания Совета по инвалидам не проводились</t>
  </si>
  <si>
    <t>Основное мероприятие 2.2. Адаптация зданий (помещений) образовательных организаций и предоставление образовательных услуг</t>
  </si>
  <si>
    <t>Орлов Ю.А., руководитель управления образования</t>
  </si>
  <si>
    <t>Управление образования администрации МО ГО "Усинск"</t>
  </si>
  <si>
    <r>
      <t xml:space="preserve">Контрольное событие № 24 </t>
    </r>
    <r>
      <rPr>
        <sz val="9"/>
        <color indexed="8"/>
        <rFont val="Times New Roman"/>
        <family val="1"/>
        <charset val="204"/>
      </rPr>
      <t>Проведена работа по актуализации паспортов доступности объектов образовательных организаций</t>
    </r>
  </si>
  <si>
    <t>Паспорта доступности актуализируются по мере необходимости</t>
  </si>
  <si>
    <t xml:space="preserve">Основное мероприятие 2.3. Адаптация объектов жилого фонда и жилой среды </t>
  </si>
  <si>
    <t>Голенастов В.А., руководитель управления ЖКХ</t>
  </si>
  <si>
    <t>УЖКХ АМО ГО «Усинск»</t>
  </si>
  <si>
    <r>
      <t xml:space="preserve">Контрольное событие № 25 </t>
    </r>
    <r>
      <rPr>
        <sz val="9"/>
        <color indexed="8"/>
        <rFont val="Times New Roman"/>
        <family val="1"/>
        <charset val="204"/>
      </rPr>
      <t xml:space="preserve">Произведены выезды муниципальной комиссии по обследованию жилых помещений инвалидов согласно поступивших заявлений от инвалидов об адаптации жилых помещений </t>
    </r>
  </si>
  <si>
    <t>Заявления в Комиссию в течение 1 квартала не поступали</t>
  </si>
  <si>
    <t>13</t>
  </si>
  <si>
    <t>Основное мероприятие 2.4. Адаптация объектов культуры и предоставление услуг в сфере культуры</t>
  </si>
  <si>
    <r>
      <t xml:space="preserve">Контрольное событие № 26 </t>
    </r>
    <r>
      <rPr>
        <sz val="9"/>
        <color indexed="8"/>
        <rFont val="Times New Roman"/>
        <family val="1"/>
        <charset val="204"/>
      </rPr>
      <t>Проведена работа по актуализации паспортов доступности учреждений культуры</t>
    </r>
  </si>
  <si>
    <t>14</t>
  </si>
  <si>
    <t>Основное мероприятие 2.5. Адаптация спортивных объектов и предоставление услуг в сфере физической культуры и спорта</t>
  </si>
  <si>
    <t>Новоселов Т.А., руководитель УФКиС</t>
  </si>
  <si>
    <r>
      <t xml:space="preserve">Контрольное событие № 27 </t>
    </r>
    <r>
      <rPr>
        <sz val="9"/>
        <color indexed="8"/>
        <rFont val="Times New Roman"/>
        <family val="1"/>
        <charset val="204"/>
      </rPr>
      <t>Проведена работа по актуализации паспортов доступности учреждений спорта</t>
    </r>
  </si>
  <si>
    <t>15</t>
  </si>
  <si>
    <t>Основное мероприятие 2.7. Адаптация объектов транспортной инфраструктуры и предоставление транспортных услуг</t>
  </si>
  <si>
    <t>Голенастов В.А., руководитель управления  ЖКХ                                                      Игумнова А.Л., руководитель отдела ТиС</t>
  </si>
  <si>
    <t>УЖКХ АМО ГО «Усинск»                                                             ОТиС АМО ГО "Усинск"</t>
  </si>
  <si>
    <r>
      <t xml:space="preserve">Контрольное событие № 28 </t>
    </r>
    <r>
      <rPr>
        <sz val="9"/>
        <color indexed="8"/>
        <rFont val="Times New Roman"/>
        <family val="1"/>
        <charset val="204"/>
      </rPr>
      <t>Проведено обследование тротуаров для улучшения переездов для МГН</t>
    </r>
  </si>
  <si>
    <t>Запланировано в летний период</t>
  </si>
  <si>
    <r>
      <t xml:space="preserve">Контрольное событие № 29 </t>
    </r>
    <r>
      <rPr>
        <sz val="9"/>
        <color indexed="8"/>
        <rFont val="Times New Roman"/>
        <family val="1"/>
        <charset val="204"/>
      </rPr>
      <t>Определение мест для указателей о парковочных местах для специальных автотранспортных средств инвалидов</t>
    </r>
  </si>
  <si>
    <r>
      <t xml:space="preserve">Контрольное событие № 30 </t>
    </r>
    <r>
      <rPr>
        <sz val="9"/>
        <color indexed="8"/>
        <rFont val="Times New Roman"/>
        <family val="1"/>
        <charset val="204"/>
      </rPr>
      <t>Проведение обследований на предмет необходимости устройства искусственных неровностей "Лежачий полицейский"</t>
    </r>
  </si>
  <si>
    <t>Основное мероприятие 2.8. Реализация народных проектов в сфере доступной среды, прошедших отбор в рамках проекта «Народный бюджет»</t>
  </si>
  <si>
    <t xml:space="preserve">16.1 </t>
  </si>
  <si>
    <t>Мероприятие 2.8.3.Реализация народных проектов в сфере доступной среды в образовательных организациях</t>
  </si>
  <si>
    <r>
      <t xml:space="preserve">Контрольное событие № 31  </t>
    </r>
    <r>
      <rPr>
        <sz val="9"/>
        <color indexed="8"/>
        <rFont val="Times New Roman"/>
        <family val="1"/>
        <charset val="204"/>
      </rPr>
      <t xml:space="preserve">В МБОУ "СОШ № 5" г. Усинска реализован проект "Школа для всех и для каждого" </t>
    </r>
  </si>
  <si>
    <t>Подписано соглашение на предоставление субсидии для реализации народных  проектов в сфере доступной среды. Денежные средства из республиканского бюджета Республики Коми поступили в бюджет МО "Усинск"</t>
  </si>
  <si>
    <t>Подпрограмма 3 Поддержка социально ориентированных некоммерческих организаций</t>
  </si>
  <si>
    <t>17</t>
  </si>
  <si>
    <t>Основное мероприятие 3.1. Предоставление финансовой поддержки социально ориентированным некоммерческим организациям</t>
  </si>
  <si>
    <r>
      <t xml:space="preserve">Контрольное событие № 32 </t>
    </r>
    <r>
      <rPr>
        <sz val="9"/>
        <color indexed="8"/>
        <rFont val="Times New Roman"/>
        <family val="1"/>
        <charset val="204"/>
      </rPr>
      <t>Проведен муниципальный конкурс проектов СОНКО на предоставление субсидий в виде гранта из бюджета муниципального округа "Усинск" Республики Коми</t>
    </r>
  </si>
  <si>
    <t>Выполнено в срок</t>
  </si>
  <si>
    <t>31.03.2024г.</t>
  </si>
  <si>
    <t>Прием заявок осуществлялся в период с 15 по 29 февраля 2024г. Итоги рассмотрены (протокол от 11.03.2024)</t>
  </si>
  <si>
    <r>
      <t xml:space="preserve">Контрольное событие № 32 </t>
    </r>
    <r>
      <rPr>
        <sz val="9"/>
        <color indexed="8"/>
        <rFont val="Times New Roman"/>
        <family val="1"/>
        <charset val="204"/>
      </rPr>
      <t xml:space="preserve">Оказана финансовая поддержка в виде гранта на муниципальный конкурс не менее 2 СОНКО </t>
    </r>
  </si>
  <si>
    <t>Денежные средства перечислены в апреле 2024г.</t>
  </si>
  <si>
    <t>18</t>
  </si>
  <si>
    <t>Основное мероприятие 3.2. Предоставление имущественной поддержки социально ориентированным некоммерческим организациям</t>
  </si>
  <si>
    <t>Сулейманова Н.А., председатель КУМИ</t>
  </si>
  <si>
    <t>КУМИ АМО ГО "Усинск"</t>
  </si>
  <si>
    <r>
      <rPr>
        <i/>
        <sz val="9"/>
        <color indexed="8"/>
        <rFont val="Times New Roman"/>
        <family val="1"/>
        <charset val="204"/>
      </rPr>
      <t xml:space="preserve">Контрольное событие № 33 </t>
    </r>
    <r>
      <rPr>
        <sz val="9"/>
        <color indexed="8"/>
        <rFont val="Times New Roman"/>
        <family val="1"/>
        <charset val="204"/>
      </rPr>
      <t>Предоставление СОНКО в пользование на правах аренды, либо в безвозмездное пользование недвижимого имущества, находящегося в муниципальной собственности</t>
    </r>
  </si>
  <si>
    <t>2018 год
новых заявлений от СОНКО не поступало; пролонгация ранее заключенных договоров (3 СОНКО)</t>
  </si>
  <si>
    <t>19</t>
  </si>
  <si>
    <t>Основное мероприятие 3.3. Предоставление информационной поддержки социально ориентированным некоммерческим организациям</t>
  </si>
  <si>
    <t>Нагога Е.С., начальник отдела пресс-службы</t>
  </si>
  <si>
    <t>Отдел пресс-службы МЦУ АМО ГО "Усинск"</t>
  </si>
  <si>
    <r>
      <rPr>
        <i/>
        <sz val="9"/>
        <color indexed="8"/>
        <rFont val="Times New Roman"/>
        <family val="1"/>
        <charset val="204"/>
      </rPr>
      <t>Контрольное событие № 34</t>
    </r>
    <r>
      <rPr>
        <sz val="9"/>
        <color indexed="8"/>
        <rFont val="Times New Roman"/>
        <family val="1"/>
        <charset val="204"/>
      </rPr>
      <t xml:space="preserve"> Размещение на официальных сайтах учреждений, а также в социальных сетях информации, касающейся деятельности СОНКО</t>
    </r>
  </si>
  <si>
    <t>Пресс-службой на регулярной основе осуществляется размещение информации о деятельности Совета ветеранов, Общества инвалидов</t>
  </si>
  <si>
    <t>20</t>
  </si>
  <si>
    <t>Основное мероприятие 3.4. Предоставление консультационной поддержки социально ориентированным некоммерческим организациям</t>
  </si>
  <si>
    <t>Варенцова Н.А., руководитель ОЗиСЗН                    Белоус М.Е., руководитель УПиКР</t>
  </si>
  <si>
    <t>ОЗиСЗН АМО ГО "Усинск"                     УПиКР АМО ГО "Усинск"</t>
  </si>
  <si>
    <r>
      <t xml:space="preserve">Контрольное событие № 35 </t>
    </r>
    <r>
      <rPr>
        <sz val="9"/>
        <color indexed="8"/>
        <rFont val="Times New Roman"/>
        <family val="1"/>
        <charset val="204"/>
      </rPr>
      <t>Проведение специалистами структурных подразделений администрации консультаций членов СОНКО по вопросам, находящимся в их компетенции</t>
    </r>
  </si>
  <si>
    <t xml:space="preserve">специалистами администрации на постоянной основе осуществляется консультация членов СОНКО по вопросам, находящимся в их компетенции </t>
  </si>
  <si>
    <t>Итого по подпрограмме 3</t>
  </si>
  <si>
    <t>Всего по программе:</t>
  </si>
  <si>
    <r>
      <rPr>
        <b/>
        <sz val="12"/>
        <color indexed="8"/>
        <rFont val="Times New Roman"/>
        <family val="1"/>
        <charset val="204"/>
      </rPr>
      <t xml:space="preserve">Вывод об эффективности реализации муниципальной программы за отчетный квартал:  </t>
    </r>
    <r>
      <rPr>
        <sz val="12"/>
        <color indexed="8"/>
        <rFont val="Times New Roman"/>
        <family val="1"/>
        <charset val="204"/>
      </rPr>
      <t xml:space="preserve">
эффективность муниципальной программы "Социальная защита населения" составляет 10,66% (ВМ-2, М-25, ВК-3, К-35, ОС-3721,4 тыс.руб, С-22651,2 тыс.руб.). Соответственно программу можно считать эффективной   </t>
    </r>
  </si>
  <si>
    <t>Руководитель отдела здравоохранения и социальной защиты населения</t>
  </si>
  <si>
    <t>Н.А. Варенцова</t>
  </si>
  <si>
    <t>Тел. 28130, доб.144</t>
  </si>
  <si>
    <t xml:space="preserve">Мониторинг реализации муниципальной программы </t>
  </si>
  <si>
    <t>«Развитие системы муниципального управления» по состоянию на 31.03.2024 год</t>
  </si>
  <si>
    <t>Расходы на реализацию  основного мероприятия, мероприятия программы, тыс.руб</t>
  </si>
  <si>
    <t>Мероприятие 1.5 ул. Парковая, д. 3</t>
  </si>
  <si>
    <t>Контрольное событие: Выполнены работы по благоустройству дворовых территорий: ул.Парквоая д.3</t>
  </si>
  <si>
    <t>Благоустройство территории выполнено в 2020году</t>
  </si>
  <si>
    <t>Мероприятие 1.6 ул.Нефяников, д. 42</t>
  </si>
  <si>
    <t>Контрольное событие: Выполнены работы по благоустройству дворовых территорий: ул.Нефтяников д.42</t>
  </si>
  <si>
    <t>Мероприятие 1.7 ул. Нефтяников, д. 40/1</t>
  </si>
  <si>
    <t>Контрольное событие: Выполнены работы по благоустройству дворовых территорий: ул. Нефтяников д.40/1</t>
  </si>
  <si>
    <t>Мероприятие 1.8 ул. Воркутинская, д.9</t>
  </si>
  <si>
    <t>Контрольное событие: Выполнены работы по благоустройству дворовой территории по ул. Воркутинская, д.9</t>
  </si>
  <si>
    <t xml:space="preserve">Рассматривается вопрос о предоставлении дополнительных денежных ассигнований из местного бюджета для выполнения работ по благоустройству дворовой территории </t>
  </si>
  <si>
    <t>Мероприятие 1.9 ул. Воркутинская, д 11</t>
  </si>
  <si>
    <t>Контрольное событие: Выполнены работы по благоустройству дворовой территории по ул. Воркутинская, д.11</t>
  </si>
  <si>
    <t>Рассматривается вопрос о предоставлении дополнительных денежных ассигнований из местного бюджета для выполнения работ по благоустройству дворовой территории</t>
  </si>
  <si>
    <t>Подпрограмма 1 «Управление муниципальным имуществом»</t>
  </si>
  <si>
    <t>Объем средств предусмотренный на реализацию МП:</t>
  </si>
  <si>
    <t>Основное мероприятие 1.1.
Регистрация права обственности на объектымуниципальной собственности
муниципального округа «Усинск»</t>
  </si>
  <si>
    <t>КУМИ</t>
  </si>
  <si>
    <t>Мероприятие 2.1 Сквер напротив дома 36 по ул. Нефтяников</t>
  </si>
  <si>
    <t>Контрольное событие: Выполнены работы по благоустройству общественных территорий: Сквер напротив дома 36 по ул. Нефтяников</t>
  </si>
  <si>
    <t>Благоустройство территории выполнено в 2018 году</t>
  </si>
  <si>
    <t>2.2</t>
  </si>
  <si>
    <t>Мероприятие 2.2 Детская площадка по ул. Молодёжная, д. 9</t>
  </si>
  <si>
    <t>Контрольное событие: Выполнены работы по благоустройству общественных территорий: Детская площадка по ул. Молодёжная, д. 9</t>
  </si>
  <si>
    <t>Благоустройство территории выполнено в 2019 году</t>
  </si>
  <si>
    <t>2.3</t>
  </si>
  <si>
    <t>Мероприятие 2.3 Детская спортивно-игровая площадка возле дома № 19 по ул. Ленина (1 и 2 этап)</t>
  </si>
  <si>
    <t>Контрольное событие: Выполнены работы по благоустройству общественных территорий: Детская спортивно-игровая площадка во дворе дома № 19 по ул. Ленина (1 этап)</t>
  </si>
  <si>
    <t>Благоустройство территории выполнено в 2020 году</t>
  </si>
  <si>
    <t>2.4</t>
  </si>
  <si>
    <t>Мероприятие 2.4 Территория, прилегающая к памятнику "Три поколения"</t>
  </si>
  <si>
    <t>Контрольное событие: Выполнены работы по благоустройству общественных территорий: Территория, прилегающая к памятнику "Три поколения"</t>
  </si>
  <si>
    <t>2.5</t>
  </si>
  <si>
    <t>Мероприятие 2.5 ул.Мира,территория возле городского бассейна</t>
  </si>
  <si>
    <t>Контрольное событие: Выполнены работы по благоустройству общественных территорий: Территория возле бассейна</t>
  </si>
  <si>
    <t>2.6</t>
  </si>
  <si>
    <t>Мероприятие 2.6  Сквер "Рябиновый сад"</t>
  </si>
  <si>
    <t>Контрольное событие: Выполнены работы по благоустройству общественных территорий: Сквер "Рябиновый сад"</t>
  </si>
  <si>
    <t>Контрольное событие 1: Регистрация права на объекты недвижимости муниципального округа «Усинск» не менее 85 объектов</t>
  </si>
  <si>
    <t>01.01.2024
Регистрация права собственности на объекты муниципальной собственности муниципального округа «Усинск»</t>
  </si>
  <si>
    <t>Зарегистрировано на право собственности 0 объектов муниципальной собственности муниципального округа «Усинск», согласно заключенного контракта срок исполнения до 31.08.2024 года</t>
  </si>
  <si>
    <t>Объем освоенных денежных средств за отчетный квартал:</t>
  </si>
  <si>
    <t>Основное мероприятие 1.2.
Предоставление земельных участков в аренду, постоянное (бессрочное) пользование, безвозмездное срочное пользование</t>
  </si>
  <si>
    <t>Контрольное событие 2: Проведение межевания, постановка на государственный кадастровый учет земельных участков, расположенных на территории муниципального округа «Усинск», ежегодно не менее 25</t>
  </si>
  <si>
    <t xml:space="preserve">01.01.2024
Проведение межевания, постановка на государственный кадастровый учет земельных участков, расположенных на территории муниципального округа «Усинск»
</t>
  </si>
  <si>
    <t xml:space="preserve">01.01.2024
Поставлено на государственный кадастровый учет 2 земельных участка, расположенных на территории муниципального округа «Усинск»
</t>
  </si>
  <si>
    <t>Контрольное событие 3: Земельные участки предоставлены в аренду, постоянное (бессрочное) пользование, безвозмездное срочное пользование</t>
  </si>
  <si>
    <t>01.01.2024
Предоставление земельных участков в аренду, постоянное (бессрочное) пользование, безвозмездное срочное пользование</t>
  </si>
  <si>
    <r>
      <rPr>
        <sz val="18"/>
        <rFont val="Times New Roman"/>
        <family val="1"/>
        <charset val="204"/>
      </rPr>
      <t>01.01.2024</t>
    </r>
    <r>
      <rPr>
        <sz val="18"/>
        <color theme="1"/>
        <rFont val="Times New Roman"/>
        <family val="1"/>
        <charset val="204"/>
      </rPr>
      <t xml:space="preserve">
Предоставлено 27 земельных участоков в аренду, для постоянного (бессрочного) пользование, безвозмездного срочного пользования</t>
    </r>
  </si>
  <si>
    <t>Основное мероприятие 1.3.
Передача муниципального имущества в аренду, безвозмездное пользование, доверительное управление, закрепление в оперативное управление, хозяйственное ведение</t>
  </si>
  <si>
    <t>КУМИ;
УЖКХ;
Администрация муниципального округа «Усинск»
Республики Коми</t>
  </si>
  <si>
    <t>Контрольное событие 4: Проведение оценки муниципального имущества для дальнейшей аренды или продажи не менее 200 объектов</t>
  </si>
  <si>
    <t>01.01.2024
Проведена оценка муниципального имущества для дальнейшей аренды или продажи</t>
  </si>
  <si>
    <t>01.01.2024
Проведена оценка 13 объектов муниципального имущества для дальнейшей аренды или продажи</t>
  </si>
  <si>
    <t>Контрольное событие 5: Получение доходов от использования муниципального имущества</t>
  </si>
  <si>
    <t>01.01.2024
Получение доходов от использования муниципального имущества</t>
  </si>
  <si>
    <t>01.01.2024
Получены доходы от использования муниципального имущества в размере
35 696 629 рублей 42 коп.</t>
  </si>
  <si>
    <t>Основное мероприятие 1.4.
Обеспечение выполнения подпрограммы «Управление муниципальным имуществом»</t>
  </si>
  <si>
    <t>Контрольное событие 6: Осуществлено проверок целевого использования и сохранности муниципального имуществане менее 100; приватизировано объектов недвижимости муниципального имущества не менее 85% от Прогнозного плана приватизации</t>
  </si>
  <si>
    <t>01.01.2024
Обеспечение деятельности Комитета по управлению муниципальным имуществом администрации муниципального округа «Усинск» Республики Коми</t>
  </si>
  <si>
    <t>Осуществлено 0 проверок целевого использования муниципального имущества</t>
  </si>
  <si>
    <t>Контрольное событие 7: Приватизировано объектов недвижимости муниципального имущества не менее 85% от Прогнозного плана приватизации</t>
  </si>
  <si>
    <t>Приватизирован 0 объектов муниципального имущества, (0%)</t>
  </si>
  <si>
    <t>Основное мероприятие 1.5.
Выполнение обязательств, связанных с управлением муниципальным имуществом</t>
  </si>
  <si>
    <t>Контрольное событие 8: Оплата по выставленным счетам за коммунальные услуги по управлению многоквартирными домами в части пустующего муниципального фонда, не менее 95%</t>
  </si>
  <si>
    <t>01.01.2024
Оплата коммунальных услуг в части пустующего муниципального фонда и услуг по управлению многоквартирными домами в части муниципального фонда</t>
  </si>
  <si>
    <t>01.01.2024
Осуществлена оплата за коммунальные услуги в размере 1,4 млн. руб. (41%)</t>
  </si>
  <si>
    <t>Основное мероприятие 1.10.
Разработка генеральных планов, правил землепользования и застройки и документации по планировке территорий муниципальных образований</t>
  </si>
  <si>
    <t>Отдел архитектуры администрации муниципального округа «Усинск»
Республики Коми</t>
  </si>
  <si>
    <t>Контрольное событие 9: Направление запросов и получение коммерческих предложений по разработке генеральных планов и правил землепользования и застрооки населенных пунктов муниципального округа «Усинск»
Республики Коми, разработка технического задания, заключение договоров на проектные работы</t>
  </si>
  <si>
    <t>01.01.2024
Получены коммерческие предложения по разработке генеральных планов и правил землепользования и застрооки населенных пунктов муниципального округа «Усинск» Республики Коми
Разработано техническое задание
Заключен договор на проектные работы</t>
  </si>
  <si>
    <t>01.01.2024
Получены коммерческие предложения по разработке генеральных планов и правил землепользования и застрооки населенных пунктов муниципального округа «Усинск»
Республики Коми</t>
  </si>
  <si>
    <t>Контрольное событие 10: Разработка проекта генеральных планов населенных пунктов и правил землепользования и застройка муниципального округа «Усинск»
Республики Коми</t>
  </si>
  <si>
    <t>01.01.2024
Разработан проект генеральных планов населенных пунктов и правил землепользования и застройки муниципального округа «Усинск»
Республики Коми</t>
  </si>
  <si>
    <t>01.01.2024
Осуществляется разработка проекта генеральных планов населенных пунктов и правил землепользования и застройка муниципального округа «Усинск»
Республики Коми на основании контракта от 05.03.2024 г. №71/24</t>
  </si>
  <si>
    <t>Контрольное событие 11: Согласование с федеральным органом проекты генеральных планов и правил землепользования и застройки муниципального округа «Усинск»
Республики Коми</t>
  </si>
  <si>
    <t>01.01.2024
Согласованы с федеральным органом проекты генеральных планов и правил землепользования и застройки муниципального округа «Усинск»
Республики Коми</t>
  </si>
  <si>
    <t>В 1 квартале 2024 года согласование с федеральным органом проекты генеральных планов и правил землепользования и застройки муниципального округа «Усинск»
Республики Коми не проводилось</t>
  </si>
  <si>
    <t>Контрольное событие 12: Утверждение проекта решения по разработке генеральных планов и правил землепользования и застройки на сессии депутатов муниципального округа «Усинск»
Республики Коми</t>
  </si>
  <si>
    <t xml:space="preserve">01.01.2024
Утвержден на сессии депутатов муниципального округа «Усинск»
Республики Коми проект решения по разработке генеральных планов и правил землепользования и застройки </t>
  </si>
  <si>
    <t>В 1 квартале 2024 года проект решения по разработке генеральных планов и правил землепользования и застройки не утверждался на сессии депутатов муниципального округа «Усинск»</t>
  </si>
  <si>
    <t>Подпрограмма 2 «Управление муниципальными финансами и муниципальным долгом»</t>
  </si>
  <si>
    <t>Основное мероприятие 2.1.
Использование механизмов и инструментов эффективного управления муниципальными финансами</t>
  </si>
  <si>
    <t>Финансовое управление администраци
муниципального округа «Усинск»
Республики Коми</t>
  </si>
  <si>
    <t>Контрольное событие 13: Разработано, согласовано и утверждено постановление администрации муниципального округа «Усинск» Республики Коми «Об основных напрвлениях бюджетной политики на 2025 и плановый период 2026 и 2027 годы»</t>
  </si>
  <si>
    <t>01.10.2024
Разработка, согласование и утверждение постановления администрации муниципального округа «Усинск» Республики Коми «Об основных направлениях бюджетной и налоговой политики на 2025 и плановый период 2026 и 2027 годы»</t>
  </si>
  <si>
    <t>В 1 квартале не осуществлялись разработка, согласование и утверждение постановление администрации муниципального округа «Усинск» Республики Коми «Об основных направлениях бюджетной и налоговой политики на 2025 и плановый период 2026 и 2027 годы»</t>
  </si>
  <si>
    <t>8.</t>
  </si>
  <si>
    <t>Основное мероприятие 2.2.
Организация и обеспечение бюджетного процесса в муниципальном округе «Усинск»</t>
  </si>
  <si>
    <t>Контрольное событие 14: Проект решения о бюджете на 2025 год и плановый период 2026 и 2027 годы подготовлен в соответствии с требованиями бюджетного законодательства, представлен на рассмотрение и утвержден в установленные сроки</t>
  </si>
  <si>
    <t>01.01.2024
Подготовка и представление в Совет муниципального округа «Усинск»
Республики Коми проекта решения Совета муниципального округа «Усинск»
Республики Коми на 2025 год и плановый период 2026 и 2027 годы</t>
  </si>
  <si>
    <t>В 1 квартале не осуществлялись подготовка и представление в Совет муниципального округа «Усинск»
Республики Коми проекта решения Совета муниципального округа «Усинск»
Республики Коми на 2025 год и плановый период 2026 и 2027 годы</t>
  </si>
  <si>
    <t>9.</t>
  </si>
  <si>
    <t>Основное мероприятие 2.3.
Обслуживание муниципального долга</t>
  </si>
  <si>
    <t>Финансовое управление администраци
муниципального округа «Усинск»
Республики Коми
Администрация муниципального округа «Усинск»
Республики Коми</t>
  </si>
  <si>
    <t>Контрольное событие 15: Осуществление расчетов по обслуживанию муниципального долга - погашение процентов за пользование кредитами и своевременным погашением основного долга кредитам</t>
  </si>
  <si>
    <t>01.01.2024
Осуществление расчетов по обслуживанию муниципального долга - погашение процентов за пользование кредитами и своевременным погашением основного долга по кредитам</t>
  </si>
  <si>
    <t>01.01.2024
Расчеты по обслуживанию муниципального долга и процентов за пользование кредитами осуществлены.   Суммы основного долга по кредитам своевременно погашены</t>
  </si>
  <si>
    <t>10.</t>
  </si>
  <si>
    <t>Основное мероприятие 2.4.
Руководство и управление в сфере установленных функций органов администрации в части обспечения деятельности аппарата Финуправления АМО «Усинск»</t>
  </si>
  <si>
    <t>Контрольное событие 16: Обеспечение деятельности Финуправления  администраци
муниципального округа «Усинск»
Республики Коми</t>
  </si>
  <si>
    <t xml:space="preserve">01.01.2024
Обеспечение деятельности финансового управления администрации </t>
  </si>
  <si>
    <t>01.01.2024
Деятельность финансового управления администраци
муниципального округа «Усинск»
Республики Коми обеспечена</t>
  </si>
  <si>
    <t>Подпрограмма 3 «Обеспечение реализации муниципальной программы»</t>
  </si>
  <si>
    <t>11.</t>
  </si>
  <si>
    <t>Основное мероприятие 3.1.
Расходы на оплату труда и начисления на выплаты по оплате труда администрации муниципального округа «Усинск»</t>
  </si>
  <si>
    <t>Администрация муниципального округа «Усинск»
Республики Коми</t>
  </si>
  <si>
    <t>Контрольное событие 17: Обязательства по выплате заработной платы и оплате страховых и налоговых платежей выполнены</t>
  </si>
  <si>
    <t>01.01.2024
Оплата расходов на обеспечение деятельности Главы муниципального округа «Усинск»
Республики Коми - главы администрации и на функционирование аппарата администрации</t>
  </si>
  <si>
    <t>01.01.2024
Оплата расходов на обеспечение деятельности Главы муниципального округа «Усинск»
Республики Коми - главы администрации в 1 квартале 2024 года на сумму -
1 564,61 млн. рублейи; на функционирование аппарата администрации -
35 148,08 млн. рублей</t>
  </si>
  <si>
    <t>12.</t>
  </si>
  <si>
    <t>Основное мероприятие 3.2.
Функционирование территориальных органов администрации муниципального округа «Усинск»</t>
  </si>
  <si>
    <t>Территориальные органы администраци
муниципального округа «Усинск» Республики Коми</t>
  </si>
  <si>
    <t>пгт. Парма</t>
  </si>
  <si>
    <t>с. Мутный Материк</t>
  </si>
  <si>
    <t>с. Усть-Лыжа</t>
  </si>
  <si>
    <t>с. Усть-Уса</t>
  </si>
  <si>
    <t>с. Колва</t>
  </si>
  <si>
    <t>с. Щельябож</t>
  </si>
  <si>
    <t>Контрольное событие 18: Обязательства по оплате расходов на функционирование территориальных органов исполнены</t>
  </si>
  <si>
    <t>01.01.2024
Обеспечение бесперебойного функционирования территориальных органов администрации муниципального округа «Усинск» Республики Коми</t>
  </si>
  <si>
    <t>01.01.2024
Обеспечено бесперебойное функционирование территориальных органов администрации
муниципального округа «Усинск» Республики Коми</t>
  </si>
  <si>
    <t>13.</t>
  </si>
  <si>
    <t>Основное мероприятие 3.4.
Выплата пенсий за выслугу лет муниципальными служащими</t>
  </si>
  <si>
    <t>Администрация муниципального округа «Усинск» Республики Коми</t>
  </si>
  <si>
    <t>Контрольное событие 19: Выплата пенсий за выслугу лет не менее 60 муниципальным служащим</t>
  </si>
  <si>
    <t>01.01.2024
Выплата пенсий муниципальным служащим за выслугу лет</t>
  </si>
  <si>
    <t>01.01.2024
На конец марта пенсия выплачивается 63 муниципальным служащим за выслугу лет</t>
  </si>
  <si>
    <t>14.</t>
  </si>
  <si>
    <t>Основное мероприятие 3.5.
Обеспечение деятельности органов местного самоуправления и муниципальных учреждений</t>
  </si>
  <si>
    <t>Контрольное событие 20: Обязательства по оплате расходов на обеспечение деятельности органов местного самоуправления исполнены</t>
  </si>
  <si>
    <t>01.01.2024
Обеспечение деятельности администрации муниципального округа «Усинск» Республики Коми</t>
  </si>
  <si>
    <t>01.01.2024
Оказаны услуги для нужд администрации</t>
  </si>
  <si>
    <t>15.</t>
  </si>
  <si>
    <t>Основно мероприятие 3.6.
Представительские и прочие расходы, членские взносы</t>
  </si>
  <si>
    <t>Управление правовой и кадровой работы администрации муниципального округа «Усинск» Республики Коми</t>
  </si>
  <si>
    <t>Контрольное событие 21: Оплата членских взносов выполнена</t>
  </si>
  <si>
    <t>01.01.2024
Выполнение обязательств по представительским расходам</t>
  </si>
  <si>
    <t>01.01.2024
Выполнены обязательства по представительским расходам</t>
  </si>
  <si>
    <t>Контрольное событие 22: Приобретение почетных грамот, папки для почетных грамот, подарки 90-летним, организация питания, проведение заседаний, совещаний и тд.</t>
  </si>
  <si>
    <t>01.01.2024
В 1 квартале 2024 года закупка папок для почетных грамот не производитлась. Закупка бутиллированной питьевой воды планируется в 4 квартале. Приобретение подарков в 2024 году не запланировано по причине остатков запасов с 2023 года. В 1 квартале осуществлялась закупка цветов на сумму -
36 800 рублей
На организацию питания было потрачено - 65 370,40  рублей</t>
  </si>
  <si>
    <t>16.</t>
  </si>
  <si>
    <t>Основное мероприятие 3.8.
Осуществление деятельности по обращению с животными без владельцев</t>
  </si>
  <si>
    <t>УЖКХ</t>
  </si>
  <si>
    <t>Контрольное событие 23: Выплата заработной платы</t>
  </si>
  <si>
    <t>01.01.2024
Осуществление переданных государственных полномочий Республики Коми</t>
  </si>
  <si>
    <t>01.01.2024
Выплата заработной платы в рамках переданных полномочий</t>
  </si>
  <si>
    <t>Контрольное событие 24: Выполнение работ в соответствии с техническим заданием (улучшение санитарно-эпидемиологического благополучия населения; снижение количества граждан, постарадавших от укусов безнадзорных животных)</t>
  </si>
  <si>
    <t>01.01.2024
Выплата заработной платы/аванса сотрудникам занятых отловом и содержанием безнадзорных животных</t>
  </si>
  <si>
    <t>17.</t>
  </si>
  <si>
    <t>Основное мероприятие 3.9.
Осуществление государственных полномочий по составлению (изменению) списков кандидатов в присяжные заседатели федеральных судов общей юрисдикции в РФ</t>
  </si>
  <si>
    <t>Контрольное событие 25: Исполнение государственных полномочий по составлению (изменению) списков кандидатов в присяжные заседатели фдеральных судов общей юрисдикции в РФ</t>
  </si>
  <si>
    <t>01.01.2024
Осуществлена передача государственных полномочий Республики Коми</t>
  </si>
  <si>
    <t>18.</t>
  </si>
  <si>
    <t>Основное мероприятие 3.10.
Осуществление переданных государственных полномочий в соответствии с пунктом 4 статьи 1 Закона Республики Коми «О наделении органов местного самоуправления в Республики Коми отдельными государственными полномочиями Республики Коми»</t>
  </si>
  <si>
    <t>Контрольное событие 26: Государственные полномочия в соответствии с пунктом 4 статьи 1 Закона Республики Коми «О наделении органов местного самоуправления в Республики Коми отдельными государственными полномочиями Республики Коми» исполнены</t>
  </si>
  <si>
    <t>19.</t>
  </si>
  <si>
    <t>Основное мероприятие 3.12.
Осуществление государственных полномочий Республики Коми, предусмотренных пунктами 11 и 12 статьи 1 статьи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</si>
  <si>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Контрольное событие 27: Государственные полномочия Республики Коми, предусмотренные пунктами 11 и 12 статьи 1 статьи Закона Республики Коми «О наделении органов местного самоуправления в Республики Коми отдельными государственными полномочиями Республики Коми» исполнены</t>
  </si>
  <si>
    <t>20.</t>
  </si>
  <si>
    <t>Основное событие 3.15.
Создание условий для обеспечения населения услугами бытового обслуживания</t>
  </si>
  <si>
    <t>Администрация с. Усть-Уса</t>
  </si>
  <si>
    <t>Контрольное событие 28: Обязательства по содержанию общественной бани в с. Усть-Уса выполнены в полном объеме</t>
  </si>
  <si>
    <t>01.01.2024
Обеспечение деятельности общественной бани в с. Усть-Уса</t>
  </si>
  <si>
    <t>01.01.2024
Обеспечена деятельность общественной бани в с. Усть-Уса</t>
  </si>
  <si>
    <t>Подпрограмма 4 «Информационное общество»</t>
  </si>
  <si>
    <t>21.</t>
  </si>
  <si>
    <t>Основное мероприятие 4.1.
Обеспечение информационной безопасности в администрации муниципального округа «Усинск»</t>
  </si>
  <si>
    <t>Отдел информационных технологий администрации муниципального округа «Усинск» Республики Коми</t>
  </si>
  <si>
    <t>Контрольное событие 29: Лицензии на использование антивируса «Касперский» продлены</t>
  </si>
  <si>
    <t>01.08.2024
Ежегодное продление лицензий антивируса «Касперский»</t>
  </si>
  <si>
    <t>В 1 квартале продление лицензий антивируса «Касперский» не осуществлялось</t>
  </si>
  <si>
    <t>22.</t>
  </si>
  <si>
    <t>Основное мероприятие 4.2.
Развитие единого электронного документооборота администрации муниципального округа «Усинск»</t>
  </si>
  <si>
    <t>Контрольное событие 30: Бесперебойное функционирование системы электронного документооборота "Дело-веб"</t>
  </si>
  <si>
    <t xml:space="preserve">01.01.2024
 Сопровождение системы электронного
 документооборота «Дело-веб»
</t>
  </si>
  <si>
    <t>14.09.2023
Заключен контракт на  сопровождение системы электронного
 документооборота «Дело-веб»</t>
  </si>
  <si>
    <t>23.</t>
  </si>
  <si>
    <t>Основное мероприятие 4.3.
Рзвитие локальной вычислительной сети администрации муниципального округа «Усинск»</t>
  </si>
  <si>
    <t>Контрольное событие 31: Программное обеспечение отечественного производителя приобретено</t>
  </si>
  <si>
    <t>01.01.2024
Приобретение программного обеспечения для перехода на отечественное ПО; 
Обновление и поддержка программных комплексов;
Ремонт и обслуживание оргтехники, приобретение картриджей и расходных материалов</t>
  </si>
  <si>
    <t>Приобретено программное обеспечение для перехода на отечественное ПО в полном объеме в 3 квартале 2023 года.
Обновление и поддержка программных комплексов запланировано в августе 2024 года.</t>
  </si>
  <si>
    <t>Контрольное событие 32: Ежегодное техническое обслуживание 1С «Бухгалтерия», программного комплекса «СБИС», правовой справочной системы «Консультант плюс», программного комплекса «Технокад» выполнено</t>
  </si>
  <si>
    <t xml:space="preserve">01.01.2024
Обновление и поддержка программных комплексов
</t>
  </si>
  <si>
    <t>18.09.2023
Ежегодное техническое обслуживание
1С бухгалтерия,
СБИС,
Консультант плюс,
ТехноКад</t>
  </si>
  <si>
    <t>Контрольное событие 33: Ремонт и обслуживание оргтехники, приобретение картриджей и расходных материалов для оргтехники выполнено</t>
  </si>
  <si>
    <t xml:space="preserve">01.01.2024
Ремонт и обслуживание оргтехники, приобретение картриджей и расходных материалов
</t>
  </si>
  <si>
    <t>14.09.2023
Заключен договор на ремонт и обслуживание оргтехники, приобретение картриджей и расходных материалов для оргтехники</t>
  </si>
  <si>
    <t>24.</t>
  </si>
  <si>
    <t>Основное мероприятие 4.4.
Исполнение обязательств по опубликованию нормативных актов муниципального округа «Усинск» и обеспечению открытости деятльности органов местного самоуправления</t>
  </si>
  <si>
    <t>МАУ «МИЦ «Усинск» администрации
МО ГО «Усинск»</t>
  </si>
  <si>
    <t>Контрольное событие 34: Исполнение муниципального задания на 2024 год и плановый период 2025 и 2026 годов в полном объеме</t>
  </si>
  <si>
    <t>01.01.2024
Исполнение обязательств по выполнению муниципального задания на 2024 год и плановый период 2025 и 2026 годов</t>
  </si>
  <si>
    <t>01.01.2023
В ходе исполнения обязательств по выполнению муниципального задания была изготовлена печатная продукция площадью
176 627,21 кв. см. тиражом объемом 1000 экз.</t>
  </si>
  <si>
    <t>25.</t>
  </si>
  <si>
    <t>Основное мероприятие 4.5.
Размещение информационных материалов о деятельности администрации в СМИ</t>
  </si>
  <si>
    <t>Муниципальный центр управления администрации муниципального округа «Усинск» Республики Коми</t>
  </si>
  <si>
    <t>Контрольное событие 35: Размещение информационных материалов о деятельности администрации в полном объеме и в установленные сроки</t>
  </si>
  <si>
    <t xml:space="preserve">01.01.2024
Размещение информационных материалов о деятельности администрации </t>
  </si>
  <si>
    <t>01.01.2024
За 3 месяца на постоянной основе размещались информационные материалы о деятельности администрации</t>
  </si>
  <si>
    <t>26.</t>
  </si>
  <si>
    <t>Основное мероприятие 4.6.
Предоставление муниципальных услуг в электронном виде</t>
  </si>
  <si>
    <t>Управление экономического развития, прогнозирования и инвестиционной политики администрации муниципального округа «Усинск» Республики Коми</t>
  </si>
  <si>
    <t>Контрольное событие 36: Предоставление муниципальных услуг не менее 65</t>
  </si>
  <si>
    <t>01.01.2024
Предоставление муниципальных услуг</t>
  </si>
  <si>
    <t>01.01.2024
В соответствии с утвержденным перечнем муниципальных услуг на 31.04.2024 г. количество муниципальных услуг - 73</t>
  </si>
  <si>
    <t>Задача 4. Содействие в поддержании и улучшении санитарного состояния территорий муниципального образования</t>
  </si>
  <si>
    <t>Основное мероприятие 6 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(COVID-19)</t>
  </si>
  <si>
    <t>6.1</t>
  </si>
  <si>
    <t>Мероприятие 6.1.Проведение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(COVID-19), в том числе за счет субсидии из республиканского бюджета Республики Коми</t>
  </si>
  <si>
    <t>Выполнение мероприятий по дезинфекции открытых территорий (объектов) в населенных пунктах в целях недопущения распространения новой коронавирусной инфекции (COVID-19)</t>
  </si>
  <si>
    <t>Контрольное событие: Проведение дезинфекции в целях недопущения распространения новой коронавирусной инфекции (COVID-19) общественных территорий прилегающая к памятнику «Три поколения», ул. Мира, территория возле городского бассейна;, элементов дорожной сети (остановочные комплексы, пешеходные дорожка</t>
  </si>
  <si>
    <t>Мероприятие выполнено в 2020 г.</t>
  </si>
  <si>
    <t>27.</t>
  </si>
  <si>
    <t>Основное мероприятие 4.7.
Контроль эффективности и проведение аттестации объектов информатизации, предназначенных для обработки сведений, составляющих государственную тайну</t>
  </si>
  <si>
    <t>Сектор по режимно-секретной работе администрации муниципального округа «Усинск» Республики Коми</t>
  </si>
  <si>
    <t>Контрольное событие 37: Закупка не менее двух автоматизированных рабочих мест в соответствии с новыми указаниями ФСТЭК России</t>
  </si>
  <si>
    <t>01.01.2024
Закупка техники и установочных программ, проведение специальных проверок и специальных исследований, а так же составление организационно-распорядительных документов</t>
  </si>
  <si>
    <t>В 1 квартале не осуществлялась закупка техники и установочных программ</t>
  </si>
  <si>
    <t>Вывод об эффективности реализации муниципальное программы за отчетный квартал: 13,33%  (((1/27) + (6/37) + (80 299,64/405159,60))/3*100)</t>
  </si>
  <si>
    <t>Руководитель Управления экономического развития, прогнозирования и инвестиционной политики</t>
  </si>
  <si>
    <t>/Л.В. Кравчун/</t>
  </si>
  <si>
    <t>"____" ____________2024 г.</t>
  </si>
  <si>
    <t>Исп. Пронина Н.В.</t>
  </si>
  <si>
    <t>28-8-91</t>
  </si>
  <si>
    <t>«Формирование комфортной городской среды муниципального  округа "Усинск" Републики Коми за I квартал 2024 год</t>
  </si>
  <si>
    <t>Основное мероприятие 2 Благоустройство общественных территорий муниципального округа "Усинск" Республики Коми</t>
  </si>
  <si>
    <t>Голенастов В.А.-руководитель Управления жилищно-коммунального хозяйства администрации муниципального округа "Усинск" Республики Коми</t>
  </si>
  <si>
    <t>Мероприятие 2.13. Сквер «Первостроителю»</t>
  </si>
  <si>
    <t>Контрольное событие№ 1: Реализованы мероприятия по благоустройству общественной территории согласно актов выполненных работ</t>
  </si>
  <si>
    <t xml:space="preserve">  Выполняется</t>
  </si>
  <si>
    <t>01.01.2024г   Выполнение работ по благоустройству  общественных территорий</t>
  </si>
  <si>
    <t>Заключен договор № 17 от 06.02.2024г ООО "Вариант" Приобретение и поставка плитки тротуарной "Флорентийская" для благоустройства общественной территории сквер "Первостроителю" в городе Усинске РК</t>
  </si>
  <si>
    <t>Проблемы, возникшие в ходе реализации мероприятия отсутствуют</t>
  </si>
  <si>
    <t>Мероприятие 2.14. Тропа здоровья      (I этап)</t>
  </si>
  <si>
    <t>Контрольное событие№2:Реализованы мероприятия по благоустройству общественной территории согласно актов выполненных работ</t>
  </si>
  <si>
    <t xml:space="preserve"> Выполняется</t>
  </si>
  <si>
    <t>01.01.2024г Выполнение работ по благоустройству  общественных территорий</t>
  </si>
  <si>
    <t xml:space="preserve">Заключен договор № 03073000415240000120001 от 12.03.2024г </t>
  </si>
  <si>
    <t>Основное мероприятие 5  Вовлечение заинтересованных граждан, организаций в реализацию мероприятий по благоустройству нуждающихся в благоустройстве территорий общего пользования муниципального округа «Усинск» Республики Коми, а также дворовых территорий</t>
  </si>
  <si>
    <t>Контрольное событие № 3: Проведена работа по вовлечению населения, предприятий и организаций в социально-значимые мероприятия повышения качества городской среды(благоустройство территорий)</t>
  </si>
  <si>
    <t xml:space="preserve">01.01.2024г               Выполнение 
запланированных 
мероприятий по 
благоустройству, на предоставление 
субсидий федерального 
и республиканского 
бюджетов на 
реализацию 
мероприятий по 
благоустройству
</t>
  </si>
  <si>
    <t xml:space="preserve"> В январе, феврале 2024 года проведены общественные обсуждения, в которых приняло участие 35 граждан и заседание межведомственной комиссии 19 человек. Также проведены встречи с заинтересованными лицами даны консультации 150 человек. </t>
  </si>
  <si>
    <t>Вывод об эффективности реализации муниципальное программы за отчетный квартал: эффективная ((0/3) + (0/3) + (598,7/10636,7)) / 3 * 100 =2 %</t>
  </si>
  <si>
    <t xml:space="preserve">Руководитель УЖКХ администрации округа "Усинск"                    </t>
  </si>
  <si>
    <t>В.А.Голенастов</t>
  </si>
  <si>
    <t>(подпись)</t>
  </si>
  <si>
    <t>Исполнитель: В.Н. Ломакина 26-9-34</t>
  </si>
  <si>
    <t>«Энергосбережение и повышение энергетической эффективности»  на 1 квартал 2024 года  (по состоянию на 01 апреля 2024 года)</t>
  </si>
  <si>
    <t xml:space="preserve">Основное мероприятие 1. Оснащение приборами учета коммунальных ресурсов </t>
  </si>
  <si>
    <t>Голенастов В.А.-руководитель Управления жилищно-коммунального хозяйства администрации муниципального округа "Усинск"</t>
  </si>
  <si>
    <t>Мероприятие 1.1. Оснащение общедомовыми приборами учета коммунальных ресурсов в части муниципальной доли</t>
  </si>
  <si>
    <t>Контрольное событие № 1: Установлены общедомовые приборы учета коммунальных ресурсов (узел учета тепловой энергии) в МКД</t>
  </si>
  <si>
    <t>01.01.2024 г        Рациональное использование энергетических ресурсов</t>
  </si>
  <si>
    <t xml:space="preserve"> Произведена работа по установке общедомовых узлов учета тепловой энергии  в 9 многоквартийных домах по следующим адресам:ул.Молодежная д.3, д.35;Ул.Нефтяников д.42, д.44; ул.Парковая д.5, д.5а, д.9; ул.Пионерская д.3 ;ул.Строителей д.4.</t>
  </si>
  <si>
    <t>Мероприятие 1.2 Оснащение индивидуальными приборами учета коммунальных ресурсов в муниципальных жилых квартирах</t>
  </si>
  <si>
    <t xml:space="preserve">Контрольное событие № 2: Установлены индивидуальные приборы учета коммунальных ресурсов в муниципальных жилых квартирах ;возмещены затраты по установке индивидуальных приборов учета (электроэнергии);возмещены затраты на установленные индивидуальные приборы учета  ХВС и ГВС </t>
  </si>
  <si>
    <t>01.03.2024 г                            Рациональное использование энергетических ресурсов</t>
  </si>
  <si>
    <t xml:space="preserve"> Компенсация расходов по установке (замене), метрологической поверке индивидуальных приборов учета (ул. 60 лет Октября, д.6, кв. 436А)</t>
  </si>
  <si>
    <t>Основное мероприятие 2. Энергоаудит систем тепло- и водоснабжения на территории МО "Усинск"</t>
  </si>
  <si>
    <t>Снижение расходов энергетических ресурсов</t>
  </si>
  <si>
    <t>Мероприятие 2.1 Актуализация схемы теплоснабжения муниципального  округа «Усинск» (с электронной моделью)</t>
  </si>
  <si>
    <t>Контрольное событие № 3 Осуществлены мероприятия по разработке схемы теплоснабжения МО "Усинск"</t>
  </si>
  <si>
    <t>01.01.2024 г                       Снижение расходов энергетических ресурсов</t>
  </si>
  <si>
    <t xml:space="preserve">   Заключен договор № 6 от 26.01.2024 г. на оказание  услуг актуализации схемы теплоснабжения "Усинск"</t>
  </si>
  <si>
    <t>Мероприятие 2.2 Актуализация схемы водоснабжения МО "Усинск" (с электронной моделью)</t>
  </si>
  <si>
    <t>Контрольное событие № 4: Осуществлены мероприятия по разработке схемы водоснабжения МО "Усинск"</t>
  </si>
  <si>
    <t>01.06.2024г                   Снижение расходов энергетических ресурсов</t>
  </si>
  <si>
    <t>Заключен договор № 7 от 31.01.2024 г. на оказание услуг по разработке схемы водоснабжения и водоотведения муниципальнолго округа "Усинск" Републики Коми</t>
  </si>
  <si>
    <t>Основное мероприятие 9.
Энергосбережение и повышение энергетической эффективности систем коммунальной инфраструктуры, направленных в том числе на развитие жилищно-коммунального хозяйства</t>
  </si>
  <si>
    <t xml:space="preserve">Голенастов В.А.-руководитель Управления жилищно-коммунального хозяйства администрации муниципального округа "Усинск"" </t>
  </si>
  <si>
    <t>финансирование не предусмотрено</t>
  </si>
  <si>
    <t>Контрольное событие № 5: Реализованы мероприятия  по энергосбережению, повышению энергетической эффективности  систем коммунальной инфраструктуры</t>
  </si>
  <si>
    <t>Руководитель Управления жилищно-коммунального хозяйства администрации муниципального округа "Усинск" Республики Коми  Голенастов В.А.</t>
  </si>
  <si>
    <t>01.03.2024г                         Снижение тарифов на коммунальные ресурсы, качественное и надежное снабжение коммунальными ресурсами</t>
  </si>
  <si>
    <t>Информирование руководителей управляющих организаций, собственников помещений в МКД, бюджетных учреждений, организаций коммунального комплекса о необходимости проведения мероприятий по энергосбережению и повышению энергетической эффективности</t>
  </si>
  <si>
    <t xml:space="preserve">Основное мероприятие 10. Стимулирование производителей и потребителей энергетических ресурсов, организаций, осуществляющих передачу энергетических ресурсов, проведению мероприятий по энергосбережению, повышению энергетической эффективности и сокращению потерь энергетических ресурсов </t>
  </si>
  <si>
    <t xml:space="preserve">Контрольное событие № 6:Реализованы мероприятия  по энергосбережению, повышению энергетической эффективности и сокращению потерь энергетических ресурсов </t>
  </si>
  <si>
    <t>01.01.2024г                Информирование организаций коммунального комплекса о необходимости энергосбережения и повышения энергетической эффективности в системах коммунальной инфраструктуры. Проведение информационно-разъяснительной работы с ресурсоснабжающими организациями</t>
  </si>
  <si>
    <t>Проведены семинары, "круглые столы" с участием главных распорядителей бюджетных средств, организаций коммунального комплекса, представителей управляющих организаций, ТСЖ по вопросу энергосбережения и повышения энергетической эффективности</t>
  </si>
  <si>
    <t>Основное мероприятие 11. Выявление бесхозных объектов недвижимого имущества, используемых для передачи энергетических ресурсов (включая газоснабжение, тепло- и электроснабжение), организация постановки таких объектов на учет в качестве безхозяйные объектов недвижимого имущества и последующее признание права муниципальной собственности на такие безхозяйные объекты недвижимого имущества</t>
  </si>
  <si>
    <t>КУМИ администрации муниципального округа "Усинск"  Республики Коми Сулейманова Н.А.</t>
  </si>
  <si>
    <t>Контрольное событие № 7:Реализованы мероприятия по постановки таких объектов на учет в качестве безхозяйных объектов недвижимого имущества и последующее признание права муниципальной собственности</t>
  </si>
  <si>
    <t xml:space="preserve">01.06.2024г            Осуществление постановки на учет безхозяйных объектов недвижимого имущества, используемых для передачи энергетических ресурсов          </t>
  </si>
  <si>
    <t>30.09.2024 г</t>
  </si>
  <si>
    <t>Основное мероприятие 12. Организация управления безхозяйными объектами недвижимого имущества, используемыми для передачи энергетических ресурсов, с момента выявления таких объектов, в том числе определения источника компенсации возникающих при их эксплуатации нормативных потерь энергетических ресурсов (включая тепловую энергию), в частности за счет включения расходов на компенсацию указанных потерь в тариф организации, управляющей такими объектами, в соответствии с законодательством Российской Федерации кие безхозяйные объекты недвижимого имущества</t>
  </si>
  <si>
    <t>Контрольное событие №7:Реализованы мероприятия по  выявлениютаких объектов, в том числе определения источника компенсации возникающих при их эксплуатации нормативных потерь энергетических ресурсов.</t>
  </si>
  <si>
    <t>01.06.2024г              Осуществление организации управления безхозяйных объектов недвижимого имущества</t>
  </si>
  <si>
    <t>Основное мероприятие 5. Энергосбережение и повышение энергетической эффективности в образовательных учреждениях.</t>
  </si>
  <si>
    <t xml:space="preserve">Орлов Ю.А.- руководитель Управление образования администрации муниципального округа "Усинск" </t>
  </si>
  <si>
    <t>Управление культуры и национальной политики администрации МО ГО "Усинск"</t>
  </si>
  <si>
    <t xml:space="preserve">Увеличение эффективности реализуемых мероприятий в области энергосбережения и повышения энергетической эффективности </t>
  </si>
  <si>
    <t>Мероприятие 5.2. Установка приборов учета тепла  в образовательных учреждениях.</t>
  </si>
  <si>
    <t>Орлов Ю.А.- руководитель Управление образования администрации муниципального округа "Усинск"</t>
  </si>
  <si>
    <t>Контрольное событие № 8: Осуществлены мероприятия по актуализации "Энергосбережение и повышение энергетической эффективности в образовательных учреждениях" МО "Усинск"</t>
  </si>
  <si>
    <t xml:space="preserve">01.01.2024 г                      Увеличение эффективности реализуемых мероприятий в области энергосбережения и повышения энергетической эффективности </t>
  </si>
  <si>
    <t xml:space="preserve">   В 1 квартале 2024 г. в МБОУ "СОШ" с. Усть-Уса, МБДОУ "ДС" с. Усть-Уса, МАДОУ "ДС № 10" г. Усинска установлен прибор учета тепла. В 2 образовательных организациях: МБОУ "ООШ" с. Усть-Лыжа, МБДОУ "ДС" с. Мутный Материк  установка приборов учета тепла запланирована на июнь-июль 2024 года (субсидии доведены до образовательных организаций)</t>
  </si>
  <si>
    <t>Основное мероприятие 7. Организация функционирования системы автоматизированного учета потребления органами местного самоуправления  и муниципальными учреждениями энергетических ресурсов посредством обеспечения дистанционного сбора, анализа и передачи в адрес ресурсоснабжающих организаций соответствующих данных</t>
  </si>
  <si>
    <t>Контрольное событие № 9:Осуществлены мероприятия по анализу и передаче данных в адрес ресурсоснабжающих организаций</t>
  </si>
  <si>
    <t>01.01.2024г                        Дистанционный сбор, анализ и передача данных в адрес ресурсоснабжающих организаций</t>
  </si>
  <si>
    <t>Муниципальные учреждения оборудованы счетчиками потребления энергетических ресурсов (ХВС,ГВС,ЭЭ) Ежемесячная передача ответственными сотрудниками в адрес ресурсников.Переодический контроль сотрудниками ресурсоснабжающих организаций.</t>
  </si>
  <si>
    <t>Контрольное событие № 4: Осуществлены мероприятия по актуализации "Энергосбережение и повышение энергетической эффективности в образовательных учреждениях" МО "Усинск"</t>
  </si>
  <si>
    <t>Контрольное событие №8:Реализованы мероприятия по постановки таких объектов на учет в качестве безхозяйных объектов недвижимого имущества и последующее признание права муниципальной собственности</t>
  </si>
  <si>
    <t xml:space="preserve">Основное мероприятие 13.
Энергосбережение и повышение энергетической эффективности жилищного фонда, в том числе по проведению энергоэффективного капитального ремонта общего имущества в многоквартирных домах
</t>
  </si>
  <si>
    <t xml:space="preserve">Контрольное событие № 10:Реализованы мероприятия по информированию населения о возможных типовых решениях повышения энергетической эффективности и энергосбережения </t>
  </si>
  <si>
    <t>01.01.2024 г      Информирование населения о возможных типовых решениях повышения энергетической эффективности и энергосбережения (установка датчиков движения, замена ламп на энергоэффективные, использование  энергосберегающих бытовых приборов)</t>
  </si>
  <si>
    <t>Информирование с помощью печатной продукции (листовоки
в почтовые ящики), содержащей сведения о возможностях экономии и
снижения платежей, требований законодательства и запретов.</t>
  </si>
  <si>
    <t>Основное мероприятие 15.
Информационное обеспечение, в том числе информирование потребителей энергетических ресурсов о мероприятиях и о способах энергосбережения и повышения энергетической эффективности</t>
  </si>
  <si>
    <t xml:space="preserve">Контрольное событие № 11:Реализованы мероприятия по информированию населения о возможных типовых решениях повышения энергетической эффективности и энергосбережения </t>
  </si>
  <si>
    <t>Информирование с помощью печатной продукции (листовоки
в почтовые ящики), Подготовка и размещение материалов в средствах массовой информации по теме "Энергосбережение и энергоэффективность"</t>
  </si>
  <si>
    <t>Всего МБ</t>
  </si>
  <si>
    <t>Руководитель УЖКХ  администрации округа "Усинск"</t>
  </si>
  <si>
    <t>В.А. Голенастов</t>
  </si>
  <si>
    <t xml:space="preserve">Исп. В.Н.Ломакина </t>
  </si>
  <si>
    <t>тел.26934</t>
  </si>
  <si>
    <t>Приложение 3</t>
  </si>
  <si>
    <t>к Методическим указаниям</t>
  </si>
  <si>
    <t>по разработке и реализации</t>
  </si>
  <si>
    <t>муниципальных программ</t>
  </si>
  <si>
    <t>муниципального образования</t>
  </si>
  <si>
    <t>городского округа "Усинск"</t>
  </si>
  <si>
    <r>
      <t>"</t>
    </r>
    <r>
      <rPr>
        <u/>
        <sz val="14"/>
        <color theme="1"/>
        <rFont val="Times New Roman"/>
        <family val="1"/>
        <charset val="204"/>
      </rPr>
      <t>Устойчивое развитие сельских территорий</t>
    </r>
    <r>
      <rPr>
        <sz val="14"/>
        <color theme="1"/>
        <rFont val="Times New Roman"/>
        <family val="1"/>
        <charset val="204"/>
      </rPr>
      <t>"</t>
    </r>
  </si>
  <si>
    <t>(наименование муниципальной программы)</t>
  </si>
  <si>
    <t>по состоянию на 31.03.2024 года</t>
  </si>
  <si>
    <t>источник финансирования</t>
  </si>
  <si>
    <t>план на отчетную дату</t>
  </si>
  <si>
    <t>кассовое исполнение на отчетную дату</t>
  </si>
  <si>
    <r>
      <t>Подпрограмма 1 "С</t>
    </r>
    <r>
      <rPr>
        <u/>
        <sz val="14"/>
        <color theme="1"/>
        <rFont val="Times New Roman"/>
        <family val="1"/>
        <charset val="204"/>
      </rPr>
      <t>оциальное развитие села"</t>
    </r>
  </si>
  <si>
    <t>Основное мероприятие 1.2.
Решение вопросов местного значения</t>
  </si>
  <si>
    <t>Фащенко Г.В., руководитель Управление территориального развития, экологии и природопользования</t>
  </si>
  <si>
    <t xml:space="preserve">Контрольное событие N 1
Организация семинаров-совещаний </t>
  </si>
  <si>
    <t>01.01.2024
Организация 4 семинаров-совещаний</t>
  </si>
  <si>
    <t>31.03.2024
проведение 2 семинара совещания</t>
  </si>
  <si>
    <t>Основное мероприятие 1.4. 
Реализация мероприятий по благоустройству сельских территорий</t>
  </si>
  <si>
    <t>Контрольное событие № 2 
Реализация не менее одного мероприятия по благоустройству сельских территорий</t>
  </si>
  <si>
    <t>не актуально</t>
  </si>
  <si>
    <t>01.01.2024
1.Реконструкция остановочного комплекса в пст. Усадор
2. Реконструкция мемориального комплекса участникам ВОв в д. Денисовка</t>
  </si>
  <si>
    <t xml:space="preserve">31.03.2024
</t>
  </si>
  <si>
    <t>Проекты не прошли республиканский отбор</t>
  </si>
  <si>
    <t>Основное мероприятие 1.5.
Реализация народного проекта сфере торговли, прошедших отбор в рамках проекта  «Народный бюджет»</t>
  </si>
  <si>
    <t>Кравчун Л.В., руководитель Управления экономического развития, прогнозирования и инвестиционной политики</t>
  </si>
  <si>
    <t>МБ 200,0
РБ 1400,0</t>
  </si>
  <si>
    <t>Контрольное событие N 3
Реализация не менее одного народного проекта в сфере торговли</t>
  </si>
  <si>
    <t>01.01.2024
Ремонт магазина в д. Денисовка</t>
  </si>
  <si>
    <t>31.03.2024
Заключено Соглашение между Минсельхозом РК и Администрацией муниципального округа  "Усинск" Республики Коми от 14.03.2024 № 2</t>
  </si>
  <si>
    <r>
      <t xml:space="preserve">Подпрограмма 2 </t>
    </r>
    <r>
      <rPr>
        <u/>
        <sz val="14"/>
        <color theme="1"/>
        <rFont val="Times New Roman"/>
        <family val="1"/>
        <charset val="204"/>
      </rPr>
      <t>"Развитие агропромышленного кормплекса"</t>
    </r>
  </si>
  <si>
    <t>Основное мероприятие 2.1. 
Реализация народных проектов в сфере агропромышленного комплекса, прошедших отбор в рамках проекта "Народный бюджет"</t>
  </si>
  <si>
    <t>РБ 1397,5
МБ 199,6</t>
  </si>
  <si>
    <t>Контрольное событие № 4
Реализация не менее одного народного проекта в сфере АПК</t>
  </si>
  <si>
    <t>01.01.2024
Приобретение оборудования в цех по переработке молока в д. Денисовка и д. Захарвань</t>
  </si>
  <si>
    <t xml:space="preserve">31.03.2024
Заключено Соглашение между Минсельхозом РК и Администрацией муниципального округа  "Усинск" Республики Комиот 18.03.2024 № 6 </t>
  </si>
  <si>
    <t>Вывод об эффективности реализации муниципальной программы за отчетный квартал: 0%</t>
  </si>
  <si>
    <t>Исполняющий обязанности руководителя УТРЭиП                                                                                                                      Н.Ю. Шаркова</t>
  </si>
  <si>
    <t>Исп. Канева А.С.</t>
  </si>
  <si>
    <t>Приложение</t>
  </si>
  <si>
    <t>Мониторинг реализации муниципальной программы "Развитие образования"</t>
  </si>
  <si>
    <t xml:space="preserve">Наименование муниципальной программы, основного мероприятия,  контрольного события муниципальной программы (подпрограммы муниципальной программы) программы, подпрограммы муниципальной программы(ведомственной целевой программы, основного мероприятия)
</t>
  </si>
  <si>
    <t>Дата наступления и содержание мероприятия,                                                                                      контрольного события в отчетном периоде</t>
  </si>
  <si>
    <t>Источник                                         финансирования</t>
  </si>
  <si>
    <t>План на 01.04.2024</t>
  </si>
  <si>
    <t>Кассовое исполнение на 01.04.2024</t>
  </si>
  <si>
    <t xml:space="preserve">Подпрограмма 1 Развитие дошкольного, общего и дополнительного образования детей </t>
  </si>
  <si>
    <t xml:space="preserve">Основное мероприятие   1.1 Развитие форм и моделей предоставления дошкольного образования
</t>
  </si>
  <si>
    <t>Ю.А. Орлов, Руководитель Управления образования администрации округа «Усинск»</t>
  </si>
  <si>
    <t xml:space="preserve">Федеральный бюджет      
</t>
  </si>
  <si>
    <t>Республиканский бюджет                                  Республики Коми</t>
  </si>
  <si>
    <t>Контрольное  событие № 2.  Обеспечены местами в ДОО 100%  детей в возрасте до 3-х лет от  общей численности  детей, поставленных  на учет для предоставления места в ДОО</t>
  </si>
  <si>
    <t>31.12.2024  Созданы условия для детей в возрасте до трех лет в дошкольных образовательных организациях и обеспечен 100% охват дошкольным образованием детей в возрасте от 1 до 6 лет</t>
  </si>
  <si>
    <t>01.04.2024  100% детей в возрасте до 3-х лет от  общей численности  детей, поставленных  на учет для предоставления места в ДОО обеспечены местами. Дети необеспеченные местами в ДОО отсутствуют.</t>
  </si>
  <si>
    <t>Основное мероприятие 1.2 Реализация отдельных мероприятий регионального проекта «Поддержка семей, имеющих детей»</t>
  </si>
  <si>
    <t>Контрольное  событие № 1 Количество услуг психолого-педагогической, методической и консультативной помощи родителям ежегодно будет увеличиваться на 10.</t>
  </si>
  <si>
    <t>31.12.2024  Оказаны услуги психолого-педагогической, методической и консультативной помощи родителям (законным представителям) детей.</t>
  </si>
  <si>
    <t>01.04.2024  За первый квартал 2024 г. было оказано 138 услуг психолого-педагогической, методической и консультативной помощи родителям (законным представителям). Всего с нарастающим итогом оказано 4421 услуга.</t>
  </si>
  <si>
    <t xml:space="preserve">Основное мероприятие 1.3   Реализация отдельных мероприятий регионального проекта «Современная школа»                  </t>
  </si>
  <si>
    <t>Контрольное  событие № 3.  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до 2026 года увеличится с 1  до 9</t>
  </si>
  <si>
    <t>30.09.2024 Обновлены содержание и методы обучения предметной области «Технология» и других предметных областей</t>
  </si>
  <si>
    <t>30.09..2024  Планируется создание центра на базе МБОУ «ООШ» д. Денисовка и МБОУ «ООШ» д. Захарвань. Открытие к 1 сентября</t>
  </si>
  <si>
    <t>Основное мероприятие 1.4 Развитие системы оценки качества образования</t>
  </si>
  <si>
    <t>Контрольное  событие № 5. Доля выпускников муниципальных общеобразовательных организаций, не получивших аттестат о среднем общем образовании составит  0,3 (не более 1 человека)</t>
  </si>
  <si>
    <t>31.12.2024 Повышено качество образования, выраженное в получении документа об уровне образования всеми  выпускниками 11 (12) классов муниципальных общеобразовательных организаций</t>
  </si>
  <si>
    <t>31.12.2024  Контрольное событие будет исполнено во 2 квартале 2024 года</t>
  </si>
  <si>
    <t xml:space="preserve">Основное мероприятие 1.5 Реализация отдельных мероприятий регионального проекта «Успех каждого ребёнка»             </t>
  </si>
  <si>
    <t xml:space="preserve">Контрольное событие № 4. 100% общеобразовательных организаций примут участие во Всероссийском проекте "Билет в будущее" </t>
  </si>
  <si>
    <t>31.12.2024  Увеличение числа обучающихся, участников мероприятий различных уровней, Всероссийских проектов</t>
  </si>
  <si>
    <t>31.12.2024  Контрольное событие будет исполнено в 4 квартале 2024 года (итоги будут подведены в декабре)</t>
  </si>
  <si>
    <t>Основное мероприятие 1.6 Создание условий для выявления и поддержки одаренных детей</t>
  </si>
  <si>
    <t>Контрольное событие № 6. 100% выполнение мероприятий, включенных в План работы муниципального ресурсного центра по работе с одаренными детьми</t>
  </si>
  <si>
    <t>31.12.2024 Увеличение количества обучающихся, принимающих участие в муниципальных, республиканских, всероссийских олимпиадах, конкурсах, конференциях, соревнованиях, фестивалях.    
Популяризация видов спорта, привлечение учащихся к занятиям физической культурой и спортом. 
Обеспечение занятости обучающихся во внеурочное время.
Развитие творческих способностей обучающихся</t>
  </si>
  <si>
    <t>01.04.2024   Проведены отдельные мероприятия, включенные в план работы муниципального ресурсного центра, обучающиеся приняли участие в региональном этапе всероссийской олимпиады школьников, мероприятиях регионального центра выявления, поддержки и развития одаренных детей "Академия юных талантов", мероприятия, направленные на выявление и поддежку одаренных детей: муницпальный конкурс хоровых коллективов "Звонике голоса", муницпальный фестиваль школьных театральных коллективов, муниципальные фестивали-конкурсы "Радуга" и "Театральная шкатулка среди воспитанников дошкльных образовательных организаций. Реализован муницпальный проект "Шаг в профессию". Закуплена наградная атрибутика для проведения спортивных мероприятий, в том числе спартакиады школьных спортивных клубов "За здоровую Республику Коми в ХХI веке.. Так же планируется проведение Регионального этапа Всероссийских спортивных игр школьников «Президентские спортивные игры» в мае.</t>
  </si>
  <si>
    <t xml:space="preserve">Основное мероприятие 1.7 Реализация отдельных мероприятий региональных проектов «Учитель будущего», «Социальные лифты для каждого»                 </t>
  </si>
  <si>
    <t>Контрольное  событие №7. Организация и проведение муниципального профессионального конкурса педагогического мастерства "Педагог года". Обеспечение участия педагогов в республиканских профессиональных конкурсах</t>
  </si>
  <si>
    <t>31.12.2024 Повышение профессионального мастерства педагогических работников</t>
  </si>
  <si>
    <t>01.04.2024 В январе-феврале проведен муниципальный профессиональный конкурс "Педагог года". Количество участников - 22. Педагоги приняли участие в республиканских конкурсах "Учитель года", "Воспитатель года", "Педагог-психолог Республики Коми", "Учитель-дефектолог".  Запланированны мероприятия продолжаются реализововаться в течении года.</t>
  </si>
  <si>
    <t xml:space="preserve">Основное мероприятие 1.8 Создание условий для модернизации инфраструктуры образовательных организаций            </t>
  </si>
  <si>
    <t>1.8.1</t>
  </si>
  <si>
    <t>Мероприятие 1.8.1 Проведение текущего ремонта в образовательных организациях и обустройство прилегающих территорий</t>
  </si>
  <si>
    <t>31.12.2024  В образовательных организациях проведен текущий ремонт и обустройство прилегающих территорий</t>
  </si>
  <si>
    <t xml:space="preserve">01.04.2024  В образовательных организациях ведется работа по подготовке документации на аукционы для проведения текущего ремонта </t>
  </si>
  <si>
    <t>1.8.2</t>
  </si>
  <si>
    <t>Мероприятие 1.8.2 Обеспечение  доступа к сети интернет образовательных организаций</t>
  </si>
  <si>
    <t xml:space="preserve">31.12.2024 В образовательных организациях обеспечен доступ к сети интернет </t>
  </si>
  <si>
    <t>01.04.2024  Все образовательные организации  обеспечены доступом к сети интернет, а так же планируется обеспечение доступом до конца года</t>
  </si>
  <si>
    <t>Контрольное  событие № 8.  Все общеобразовательные организации  (100%)  ежегодно будут обеспечены современными условиями обучения</t>
  </si>
  <si>
    <t>31.12.2024 Уменьшение физического износа и разрушение зданий (помещений)  образовательных организаций. Соблюдение требований санитарных норм и правил образовательными организациями и муниципальным учреждением</t>
  </si>
  <si>
    <t>01.04.2024  К началу учебного года все общеобразовательные организации будут обеспечены современными условиями обучения на 100%</t>
  </si>
  <si>
    <t xml:space="preserve">Основное мероприятие 1.10  Укрепление материально-технической базы и создание безопасных условий в организациях в сфере образования       </t>
  </si>
  <si>
    <t>Контрольное событие № 9. Оказание услуг физической охраны объекта, обеспечение внутриобъектового и пропускного режимов</t>
  </si>
  <si>
    <t xml:space="preserve">31.12.2024 Повышение качества предоставляемых услуг.
Повышение уровня удовлетворенности населения качеством образования
</t>
  </si>
  <si>
    <t xml:space="preserve">01.04.2024 Во всех городских общеобразовательных организациях (в 8 объектах) заключены договора с подрядной организацией на оказание  услуг физической охраны объекта, обеспечение внутриобъектового и пропускного режимов. А так же планируется оказание данных услуг до конца года
</t>
  </si>
  <si>
    <t>Контрольное событие № 10.  Проведение текущих ремонтов, приобретение оборудования для пищеблоков в целях их приведения в соответствие с санитарно-эпидемиологическими требованиями</t>
  </si>
  <si>
    <t>31.12.2024  Проведение текущего ремонта и приобретение оборудования для пищеблоков</t>
  </si>
  <si>
    <t>31.12.2024  Данные мероприятия запланированы во 2-3 квартал 2024 года</t>
  </si>
  <si>
    <t>Контрольное событие № 11.  Выполнение мероприятий по обеспечению комплексной безопасности</t>
  </si>
  <si>
    <t>31.12.2024  Установка   автоматической системы пожарной сигнализации, оповещения и управления эвакуацией людей при пожаре в МБОУ "ООШ" д. Денисовка</t>
  </si>
  <si>
    <t>Основное мероприятие  1.11 Реализация народных проектов в сфере образования, прошедших отбор в рамках проекта "Народный бюджет"</t>
  </si>
  <si>
    <t>Контрольное событие № 12.  Реализовано не менее одного проекта народного бюджета, прошедшего отбор</t>
  </si>
  <si>
    <t xml:space="preserve">30.09.2024 Повышение качества предоставляемых услуг </t>
  </si>
  <si>
    <t>30.09.2024 Планиируется реализация 3 народных проектов в сфере образования, прошедших в рамках проекта «Народный бюджет»и 4 пилотных проектов «Народный бюджет в школе» к сентябрю</t>
  </si>
  <si>
    <t xml:space="preserve">
</t>
  </si>
  <si>
    <t xml:space="preserve">Основное мероприятие  1.12 Создание условий функционирования современной образовательной среды </t>
  </si>
  <si>
    <t>Контрольное  событие № 13.  В 1 общеобразовательной организациии созданы условия функционирования современной образовательной среды</t>
  </si>
  <si>
    <t>30.09.2024 Уменьшение физического износа и разрушение зданий (помещений)  образовательных организаций. Соблюдение требований санитарных норм и правил образовательными организациями и муниципальным учреждением</t>
  </si>
  <si>
    <t>30.09.2024 Проведены работы по замене деревянных оконных блоков на пластиковые в МБОУ «ООШ» д. Захарвань, в МБОУ «СОШ» с. Мутный Материк прподолжаются работы по установке оконных блоков</t>
  </si>
  <si>
    <t xml:space="preserve">Подпрограмма 2 Отдых детей и трудоустройство подростков </t>
  </si>
  <si>
    <t>2.1</t>
  </si>
  <si>
    <t>Основное мероприятие 2.1 Организация отдыха детей</t>
  </si>
  <si>
    <t>2.1.1</t>
  </si>
  <si>
    <t>Мероприятие 2.1.1 Организация отдыха детей в загородных лагерях за пределами муниципального округа «Усинск» Республики Коми</t>
  </si>
  <si>
    <t>31.12.2024 Организация отдыха детей в загородных лагерях за пределами муниципального округа «Усинск» Республики Коми</t>
  </si>
  <si>
    <t>31.12.2024  Оздоровительная кампания детей начнет работу со II квартала 2024 года</t>
  </si>
  <si>
    <t>2.1.2</t>
  </si>
  <si>
    <t>Мероприятие 2.1.2 Организация отдыха детей на территории муниципального округа «Усинск» Республики Коми</t>
  </si>
  <si>
    <t>31.12.2024 Организация отдыха детей на территории муниципального округа «Усинск» Республики Коми</t>
  </si>
  <si>
    <t>31.12.2024 Оздоровительная кампания детей начнет работу со II квартала 2024 года. Во всех общеобразовательных организациях в марте работали лагеря с дневным пребыванием детей с общим охватом 850 учащихся. В рамках работы лагеря на базе МБОУ «СОШ №2»  г. Усинска была организована профильная профориентационная   смена «КВН (команда вожатых-наставников)» для учащихся психолого-педагогических классов (20 человек)</t>
  </si>
  <si>
    <t>Контрольное событие № 14.  Обеспечение охвата детей отдыхом, в том числе находящихся в трудной жизненной ситуации, не ниже показателей предшествующего периода</t>
  </si>
  <si>
    <t>31.12.2024 3 Обеспечение охвата детей отдыхом, в том числе находящихся в трудной жизненной ситуации, не ниже показателей предшествующего периода</t>
  </si>
  <si>
    <t xml:space="preserve">Основное    мероприятие  2.2 Организация временного трудоустройства подростков                 </t>
  </si>
  <si>
    <t>Контрольное  событие № 15.  Обеспечение трудовой занятости детей в возрасте от 14 до 18 лет, не ниже показателей предшествующего периода</t>
  </si>
  <si>
    <t>31.08.2024 Обеспечение трудовой занятости детей в возрасте от 14 до 18 лет, не ниже показателей предшествующего периода</t>
  </si>
  <si>
    <t>31.08.2024 Обеспечение трудовой занятости детей в возрасте от 14 до 18 лет планируется в июне на 126 мест и в августе на 20 мест</t>
  </si>
  <si>
    <t>Подпрограмма 3 Дети и молодёжь</t>
  </si>
  <si>
    <t>3.1</t>
  </si>
  <si>
    <t>Основное мероприятие 3.1 Реализация отдельных мероприятий регионального проекта «Социальная активность» и регионального проекта «Развитие системы поддержки молодежи («Молодежь России»)»</t>
  </si>
  <si>
    <t>3.1.1</t>
  </si>
  <si>
    <t>Мероприятие 3.1.1 Организация и проведение муниципальных мероприятий, направленных на развитие добровольчества, пропаганды семейных ценностей, ЗОЖ, развитие творческого потенциала молодежи</t>
  </si>
  <si>
    <t>31.12.2024  Организация и проведение муниципальных мероприятий, направленных на развитие добровольчества, пропаганды семейных ценностей, ЗОЖ, развитие творческого потенциала молодежи</t>
  </si>
  <si>
    <t>01.04.2024 В 1 квартале организованы и проведены мероприятия: Кибертурнир "КРЫЛЬЯ", Арт-выставка "Красота. Арктика. Дом", Ярмарка "Мастерицы севера", Акция "Дарите женщинам цветы" ( 8 Марта),  спортивная игра «Снежная битва». Планируется дальнейшее проведение мероприятий до конца года</t>
  </si>
  <si>
    <t>3.1.2</t>
  </si>
  <si>
    <t>Мероприятие 3.1.2 Участие в республиканских и российских мероприятиях, направленных на развитие молодежи</t>
  </si>
  <si>
    <t>31.12.2024       Участие в республиканских и российских мероприятиях, направленных на развитие молодежи</t>
  </si>
  <si>
    <t>31.12.2024 Участие в мероприятиях запланировано на IV квартал 2024 года</t>
  </si>
  <si>
    <t>3.1.3</t>
  </si>
  <si>
    <t>Мероприятие 3.1.3 Поддержка социальных инициатив молодежи (Проектный комитет, премия «УСПЕХ»)</t>
  </si>
  <si>
    <t>31.12.2024       Увеличение количества социальных инициатив молодежи</t>
  </si>
  <si>
    <t>31.12.2024 Проведение мероприятия запланировано на IV квартал 2024 года</t>
  </si>
  <si>
    <t>Контрольное  событие № 16.
Ежегодное увеличение числа молодежи, участвующей в добровольческой деятельности на 0,5% от общего количества молодежи в возрасте от 14 до 35 лет.</t>
  </si>
  <si>
    <t>31.12.2024 Увеличение числа детей и молодежи, участвующей в добровольческой деятельности, в деятельности общественных объединений</t>
  </si>
  <si>
    <t>31.12.2024 Показатели будут достигнуты в IV квартале</t>
  </si>
  <si>
    <t>3.2</t>
  </si>
  <si>
    <t>Основное мероприятие 3.2 Проведение мероприятий военно-патриотической и гражданско-патриотической направленности</t>
  </si>
  <si>
    <t>3.2.1</t>
  </si>
  <si>
    <t>Мероприятие 3.2.1 Проведение муниципальных мероприятий патриотической направленности, в т.ч. для молодежи допризывного и призывного возраста</t>
  </si>
  <si>
    <t>31.12.2024       Проведение муниципальных мероприятий патриотической направленности</t>
  </si>
  <si>
    <t xml:space="preserve">01.04.2024 С 01 по 29 февраля 2024 во всех образовательных организациях прошел месячник патриотического воспитания «Учусь Отчизну защищать». В рамках месячника проведены уроки мужества, беседы «У Отчизны героев не счесть», «Защитники Отечества», классные часы «Святое дело Родине служить!» и «День памяти воинов интернационалистов», фестиваль патриотической песни, в том числе с приглашением представителей ветеранских общественных организаций «Союз Афганистана, Чечни и локальных войн», МОО СВДВ «Союз десантников Усинска», участников специальной военной операции. 15 февраля 2024 года на базе общеобразовательных организаций МБОУ «СОШ №1» г. Усинска, МАОУ «Лицей» г. Усинска, МБОУ «СОШ № 4 с  углубленным изучением отдельных предметов» г. Усинска, МБОУ «СОШ № 5» г. Усинска, МБОУ «ООШ» с. Усть-Лыжа, МБОУ «НШДС» д. Новикбож были организованы Вахты памяти с возложением цветов у мемориальных досок выпускникам общеобразовательных организаций, погибшим при исполнении воинского долга. Юнармейский отряд «Твердыня» МБОУ «СОШ №2» г. Усинска, учащиеся кадетских классов МБОУ «СОШ №5» г. Усинска приняли участие в торжественном митинге у памятника – мемориала «Защитники Отечества», посвященном Дню памяти о россиянах, исполнявших служебный долг за пределами Отечества, охват составил 55 человек.
17 февраля 2024 года на базе МБОУ «СОШ №5» г. Усинска в рамках реализации всероссийского патриотического проекта  прошло торжественное открытие «Парты Героя»  им. Александра Ерыженского, Евгения Климовца и Николая Попова, погибших при исполнении воинского и служебного долга. 
29 февраля 2024 года в МБОУ «НШДС» д. Новикбож прошло торжественное открытие юнармейского отряда «Дружина», в ряды которого вступили 14 учащиеся 2 и 4 классов школы – сада. Также в рамках месяца в юнармейское движение вступили учащиеся МБОУ «СОШ №2» г. Усинска, МАОУ «Лицей» г. Усинска, МБОУ «СОШ» с. Щельябож, охват составил -29 человек. В период с 19 января по 26 февраля 2024 года среди юнармейский отрядов общеобразовательных организаций была проведена муниципальная акция «Юнармейский десант», общий охват составил -226 человек. 23 марта 2024 года прошел муниципальный фестиваль «Юнармейская семья», в фестивале приняло участие 5 семей юнармейцев.
</t>
  </si>
  <si>
    <t>3.2.2</t>
  </si>
  <si>
    <t>Мероприятие 3.2.2 Участие в республиканских, межрегиональных, всероссийских мероприятиях патриотической направленности, в т.ч. для молодежи допризывного возраста</t>
  </si>
  <si>
    <t>31.12.2024                Участие в республиканских, межрегиональных, всероссийских мероприятиях патриотической направленности</t>
  </si>
  <si>
    <t>31.12.2024 Мероприятие будет реализовано в 4 квартале 2024 года</t>
  </si>
  <si>
    <t>3.2.3</t>
  </si>
  <si>
    <t>Мероприятие 3.2.3 Проведение муниципальных мероприятий, направленных на формирование системы профилактики экстремизма и терроризма, предупреждения межнациональных (межэтнически) конфликтов</t>
  </si>
  <si>
    <t>31.12.2024 Проведение муниципальных мероприятий, направленных на формирование системы профилактики экстремизма и терроризма, предупреждения межнациональных (межэтнических) конфликтов</t>
  </si>
  <si>
    <t xml:space="preserve">01.04.2024 В период с января по март 2024 года среди учащихся общеобразовательных организаций проведено более 35 различных мероприятий по профилактики идеологии терроризма и проявления экстремизма: классные часы «Что такое терроризм?», «Разрешение конфликтов», беседы «Встреча с незнакомцем», «Что значит уважать другого», «Мы все разные, но мы едины», «Экстремизму и терроризму - НЕТ!».    В дошкольных образовательных организациях были организованы конкурсы рисунков «Твори добро», «Пусть всегда будет солнце», «Я рисую мир», «Вместе - против терроризма», мастер - классы «Голубь мира», «Белый голубь - символ мира»,  флешмоб «Танец дружбы». Общий охват составил - 5359 учащихся,  1903 дошкольника </t>
  </si>
  <si>
    <t>Контрольное  событие № 17. Муниципальный план мероприятий патриотического воспитания граждан на территории муниципального образования городского округа  «Усинск» реализован в полном объеме.</t>
  </si>
  <si>
    <t>31.12.2024 Увеличение числа учащихся, участников мероприятий патриотической  направленности различных уровней</t>
  </si>
  <si>
    <t>31.12.2024 Контрольное событие будет исполнено до конца года на 100%</t>
  </si>
  <si>
    <t>3.3</t>
  </si>
  <si>
    <t>Основное мероприятие 3.3 Реализация отдельных мероприятий регионального проекта «Патриотическое воспитание граждан Российской Федерации»</t>
  </si>
  <si>
    <t>Контрольное  событие № 18. Обеспечение деятельности советников директора по  воспитанию и взаимодействию с детскими общественными объединениями в общеобразовательных организациях</t>
  </si>
  <si>
    <t>31.12.2024 В муниципальных общеобразовательных организациях проведены мероприятия по обеспечению деятельности советников директора по воспитанию и взаимодействию с детскими общественными объединениями</t>
  </si>
  <si>
    <t>01.04.2024 В рамках субсидии введена с 1 сентября 2023 года  в 13 общеобразовательных организациях должность педагогического работника с наименованием «советник директора по воспитанию и взаимодействию с детскими общественными объединениями» и произведена оплата труда работникам за 1 квартал, замещающих данную должность</t>
  </si>
  <si>
    <t xml:space="preserve">Подпрограмма 4 Обеспечение реализации муниципальной программы </t>
  </si>
  <si>
    <t>4.1</t>
  </si>
  <si>
    <t>Основное мероприятие 4.1 Обеспечение присмотра и ухода за детьми, включая организацию их питания и режима дня</t>
  </si>
  <si>
    <t>Мероприятие 4.1.1 Обеспечение присмотра и ухода за детьми</t>
  </si>
  <si>
    <t>31.12.2024 Выполнение муниципального задания</t>
  </si>
  <si>
    <t>01.04.2024 Доведение средств на выполнение муниципального задания на оказание муниципальных услуг по присмотру и уходу за детьми на территории муниципального округа  "Усинск" за 1 квартал составляет  25,5%. К концу года показатель будет выполнен на 100%.</t>
  </si>
  <si>
    <t>Мероприятие 4.1.2 Осуществление бесплатного питания льготной категории  детей, посещающих образовательные организации, реализующие образовательную программу дошкольного образования</t>
  </si>
  <si>
    <t>31.12.2024 Льготная категория детей обеспечена бесплатным питанием</t>
  </si>
  <si>
    <t>01.04.2024 Бесплатным питанием льготной категории  детей, посещающих образовательные организации, реализующие образовательную программу дошкольного образования обеспечены  на 100%. А так же планируется оказание данных услуг до конца года</t>
  </si>
  <si>
    <t>Контрольное  событие № 19. Ежегодное выполнение муниципального задания на оказание муниципальных услуг по присмотру и уходу за детьми на территории муниципального образования  "Усинск" в полном объёме</t>
  </si>
  <si>
    <t>31.12.2024  Удовлетворение потребности населения в получении дошкольного образования</t>
  </si>
  <si>
    <t>01.04.2024   Выполнение муниципального задания на оказание муниципальных услуг по по присмотру и уходу за детьми исполнено на 25,5%. К концу года показатель будет исполнено на 100%</t>
  </si>
  <si>
    <t>4.2</t>
  </si>
  <si>
    <t>Основное мероприятие 4.2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</si>
  <si>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Контрольное  событие № 20. 100% обеспечение выплаты начисленной компенсации всем родителям (законным представителям) в целях материальной поддержки воспитания детей, посещающих муниципальные дошкольные образовательные организации по итогам года</t>
  </si>
  <si>
    <t>31.12.2024  Создание качественных условий образовательной деятельности</t>
  </si>
  <si>
    <t>01.04.2024 За 1 квартал все родители (законные представители) в целях материальной поддержки воспитания детей, посещающих муниципальные дошкольные образовательные организации  беспечены выплатами начисленной компенсации.</t>
  </si>
  <si>
    <t>4.3</t>
  </si>
  <si>
    <t>Основное мероприятие 4.3 Реализация муниципальными дошкольными и муниципальными общеобразовательными организациями в Республике Коми образовательных программ</t>
  </si>
  <si>
    <t>Контрольное  событие № 21.  Выполнение мониторингов, майских указов Президента РФ, достижение показателя среднемесячной заработной платы  согласно постановлению № 1353 от 27.06.2013 г.</t>
  </si>
  <si>
    <t>01.04.2024 Выполнение мониторингов, майских указов Президента РФ. Достижение показателя среднемесячной заработной платы педагогических работников согласно постановлению № 1353 от 27.06.2013 составило по дошкольному образованию - 100,5%, по общему образованию - 100,3%.</t>
  </si>
  <si>
    <t>4.4</t>
  </si>
  <si>
    <t>Основное мероприятие 4.4 Организация питания обучающихся 1 - 4 классов в муниципальных образовательных организациях, реализующих образовательную программу начального общего образования</t>
  </si>
  <si>
    <t>Контрольное  событие № 22. Охват горячим питанием учащихся 1-4 классов в образовательных организациях составит 100% .  Количество детей, обучающихся в 1 - 4 классах в муниципальных образовательных организациях, реализующих образовательную программу начального общего образования в муниципальном образовании, охваченных питанием на 2024 год - 2 414 чел.</t>
  </si>
  <si>
    <t>31.12.2024 Создание качественных условий образовательной деятельности</t>
  </si>
  <si>
    <t>01.04.2024 Во всех общеобразовательных организациях организовано питание обучающихся 1-4 классов, 100% охват.</t>
  </si>
  <si>
    <t>4.5</t>
  </si>
  <si>
    <t>Основное мероприятие 4.5 Предоставление общего образования</t>
  </si>
  <si>
    <t>4.5.1</t>
  </si>
  <si>
    <t>Мероприятие 4.5.1 Обеспечение осуществления общего образования</t>
  </si>
  <si>
    <t>01.04.2024 Доведение средств на выполнение муниципального задания на оказание муниципальных услуг по предоставлению общего образования на территории муниципального округа  "Усинск" за 1 квартал составляет 29,1%. К концу года показатель будет выполнен на 100%.</t>
  </si>
  <si>
    <t>4.5.2</t>
  </si>
  <si>
    <t xml:space="preserve">Мероприятие 4.5.2 Организация питания обучающихся льготной категории и воспитанников пришкольных интернатов </t>
  </si>
  <si>
    <t>01.04.2024 Питанием обучающихся льготной категории и воспитанников пришкольных интернатов обеспечено 100%</t>
  </si>
  <si>
    <t>4.5.3</t>
  </si>
  <si>
    <t>Мероприятие 4.5.3 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</si>
  <si>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31.12.2024 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</si>
  <si>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01.04.2024 Выплатами ежемесячного денежного вознаграждения за классное руководство обеспечено 100% педагогических работников общеобразовательных организаций</t>
  </si>
  <si>
    <t>4.5.4</t>
  </si>
  <si>
    <t>Мероприятие 4.5.4 Организация бесплатного горячего питания обучающихся, получающих начальное общее образование в образовательных организациях</t>
  </si>
  <si>
    <t>31.12.2024 Организация бесплатного горячего питания обучающихся, получающих начальное общее образование в образовательных организациях</t>
  </si>
  <si>
    <t>01.04.2024  Бесплатным горячим питанием обучающихся, получающих начальное общее образование в образовательных организациях обеспечено 100%</t>
  </si>
  <si>
    <t>Контрольное  событие № 23. Ежегодное выполнение муниципального задания на оказание муниципальных услуг по предоставлению общего образования на территории муниципального образования  "Усинск" в полном объёме</t>
  </si>
  <si>
    <t>31.12.2024  Выполнено муниципальное задание на оказание муниципальных услуг</t>
  </si>
  <si>
    <t>01.04.2024 Выполнение муниципального задания на оказание муниципальных услуг по предоставлению общего образования на территории муниципального округа "Усинск исполнено на 29,1%. К концу года показатель будет исполнено на 100%</t>
  </si>
  <si>
    <t>Контрольное  событие № 24. Обеспечение выплат ежемесячного денежного вознаграждения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полном объёме</t>
  </si>
  <si>
    <t>01.04.2024 Выплатами ежемесячного денежного вознаграждения за классное руководство обеспечено 100% педагогических работников общеобразовательных организаций (259 педагогов)</t>
  </si>
  <si>
    <t>Контрольное  событие № 25. Обеспечение бесплатным горячимм питанием обучающихся, получающих начальное общее образование в образовательных организациях в полном объёме</t>
  </si>
  <si>
    <t>01.04.2024 Бесплатным горячим питанием обучающихся, получающих начальное общее образование в образовательных организациях обеспечено 100%</t>
  </si>
  <si>
    <t>4.6</t>
  </si>
  <si>
    <t>Основное мероприятие 4.6 Мероприятия, связанные с повышением оплаты труда отдельных категорий работников в сфере образования</t>
  </si>
  <si>
    <t>Ю.А. Орлов, Руководитель Управления образования администрации округа «Усинск»;                  О.В. Иванова, Руководитель Управления культуры и национальной политики администрации округа «Усинск»; ТА. Новоселов, Руководитель Управления физической культуры и спорта администрации округа «Усинск»</t>
  </si>
  <si>
    <t xml:space="preserve">Контрольное событие № 26  Выполнение мониторингов, майских указов Президента РФ, достижение показателя среднемесячной заработной платы  согласно постановлению № 1353 от 27.06.2013 г.              </t>
  </si>
  <si>
    <t>31.12.2024 Выплата заработной платы педагогическим работникам дополнительного образования</t>
  </si>
  <si>
    <t>01.04.2024 Выполнение мониторингов, майских указов Президента РФ. Достижение показателя среднемесячной заработной платы педагогических работников согласно постановлению № 1353 от 27.06.2013 по дополнительному образованию на территории муниципального округа «Усинск» Республики Коми составило - 99,3%. К концу года показатель будет выполнен на 100%.</t>
  </si>
  <si>
    <t xml:space="preserve">Контрольное событие № 27.  Доведение размеров оплаты труда работников муниципальных учреждений в сфере образования до МРОТ              </t>
  </si>
  <si>
    <t>31.12.2024 Доведен размер оплаты труда работников до МРОТ</t>
  </si>
  <si>
    <t xml:space="preserve">01.04.2024 Доведение размеров оплаты труда работников муниципальных учреждений в сфере образования до МРОТ составило 100%              </t>
  </si>
  <si>
    <t>4.7</t>
  </si>
  <si>
    <t>Основное мероприятие 4.7 Организация предоставления дополнительного образования детям</t>
  </si>
  <si>
    <t>4.7.1</t>
  </si>
  <si>
    <t>Мероприятие 4.7.1 Обеспечение предоставления дополнительного  образования</t>
  </si>
  <si>
    <t>31.12.2024 Обеспечение предоставления дополнительного  образования</t>
  </si>
  <si>
    <t>01.04.2024 Доведение средств на выполнение муниципального задания на оказание работ, услуг на территории муниципального образования "Усинск" за 1 квартал составляет 31,9%. К концу года показатель будет выполнен на 100%.</t>
  </si>
  <si>
    <t>4.7.2</t>
  </si>
  <si>
    <t>Мероприятие 4.7.2 Обеспечение персонифицированного финансирования дополнительного образования детей</t>
  </si>
  <si>
    <t>31.12.2024 Обеспечено персонифицированное финансирование  дополнительного образования детей</t>
  </si>
  <si>
    <t xml:space="preserve">01.04.2024 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группы, составила 90,8% </t>
  </si>
  <si>
    <t>Контрольное  событие № 28. Ежегодное выполнение муниципального задания на оказание муниципальных услуг по реализации дополнительных общеразвивающих программ и работ дополнительного  образования на территории муниципального образования  "Усинск" в полном объёме</t>
  </si>
  <si>
    <t>01.04.2024 Выполнение муниципального задания на оказание муниципальных услуг по реализации дополнительных общеразвивающих программ и работ дополнительного  образования исполнено на 31,9%. К концу года показатель будет исполнено на 100%</t>
  </si>
  <si>
    <t>Контрольное  событие № 29. Обеспечение персонифицированного финансирования дополнительного образования детей. К 2026 г. не менее  7 % детей в возрасте от 5 до 18 лет будут использовать сертификаты дополнительного образования в статусе сертификатов персонифицированного финансирования</t>
  </si>
  <si>
    <t>01.04.2024 Доля детей в возрасте от 5 до 18 лет, что составила 90,8%, от  общей численности детей этой возрастной группы, посещают объединения дополнительного образования по сертификату персонифицированного финансирования</t>
  </si>
  <si>
    <t>4.8</t>
  </si>
  <si>
    <t>Основное мероприятие 4.8 Обеспечение деятельности МБУ «Молодежный центр»</t>
  </si>
  <si>
    <t>Контрольное  событие № 30. Ежегодное выполнение муниципального задания на оказание работ в МБУ «Молодежный центр» в полном объёме</t>
  </si>
  <si>
    <t>31.12.2024 Выполнено муниципальное задание на оказание работ</t>
  </si>
  <si>
    <t>01.04.2024 Доведение средств на выполнение муниципального задания на оказание работ, услуг на территории муниципального образования "Усинск" за 1 квартал составляет 24,3%. К концу года показатель будет выполнен на 100%.</t>
  </si>
  <si>
    <t>4.9</t>
  </si>
  <si>
    <t xml:space="preserve">Основное мероприятие 4.9 Функционирование аппарата Управления образования администрации округа «Усинск» </t>
  </si>
  <si>
    <t>Контрольное  событие № 31. Выплата заработной платы специалистам, согласно Положению по оплате труда специалистов общего обеспечения  деятельности администрации, территориальных органов, самостоятельных функциональных органов администрации муниципального округа «Усинск» Республики Коми в установленные сроки</t>
  </si>
  <si>
    <t>31.12.2024 Выплата заработной платы специалистам УО</t>
  </si>
  <si>
    <t>01.04.2024 Выплата заработной платы специалистам, согласно Положению по оплате труда и в установленные сроки</t>
  </si>
  <si>
    <t>4.10</t>
  </si>
  <si>
    <t>Основное мероприятие 4.10 Обеспечение деятельности  Управления образования</t>
  </si>
  <si>
    <t xml:space="preserve">Контрольное  событие № 32.  Обеспечение бесперебойной деятельности Управления образования    </t>
  </si>
  <si>
    <t>31.12.2024 Выплата заработной платы работникам УО, оплата за содержание здания УО</t>
  </si>
  <si>
    <t>01.04.2024 Обеспечено бесперебойной деятельности Управления образования на 100%</t>
  </si>
  <si>
    <t>4.11</t>
  </si>
  <si>
    <t>Основное мероприятие 4.11 Обеспечение выполнения обязательств по гарантиям и компенсациям работников</t>
  </si>
  <si>
    <t>Контрольное  событие № 33.  Ежегодно 100% выполнение обязательств по выплате проезда к месту использования отпуска и обратно и выплатам, связанных с переездом на новое место жительство</t>
  </si>
  <si>
    <t xml:space="preserve">31.12.2024                                  Оплата проезда к месту использования отпуска и обратно </t>
  </si>
  <si>
    <t>31.12.2024  Обязательства по выплате проезда к месту использования отпуска и обратно, согласно авансовых отчетов будут выполнены в полном объеме во втором и третьем кварталах.</t>
  </si>
  <si>
    <t>Итого по подпрограмме 4</t>
  </si>
  <si>
    <t>Всего по Программе:</t>
  </si>
  <si>
    <t>Вывод об эффективности реализации муниципальной программы за отчетный период: 39,7 %  (11/26+18/33+436070,9/2019295,9)/3*100 = 39,7)</t>
  </si>
  <si>
    <t>Бабенко О.М.</t>
  </si>
  <si>
    <t>29-2-65</t>
  </si>
  <si>
    <t>контрольные события выполнено 18 из 33 = 18/33 = 0,55</t>
  </si>
  <si>
    <t>мероприятия выполнены 11 из 26 = 11/26 = 0,42</t>
  </si>
  <si>
    <t>436070,9/2019295,9 = 0,22</t>
  </si>
  <si>
    <t xml:space="preserve"> Первый заместитель главы администрации МО "Усинск"</t>
  </si>
  <si>
    <t xml:space="preserve">     Т.А. Анисимова</t>
  </si>
  <si>
    <t>Мониторинг
реализации муниципальной программы "Профилактика правонарушений и обеспечение общественной безопасности на территории муниципального образования городского округа «Усинск» на 2021 - 2025 годы" по состоянию на 31.03.2024 г.</t>
  </si>
  <si>
    <t xml:space="preserve">Программа "Профилактика правонарушений и обеспечение общественной безопасности на территории муниципального образования городского округа «Усинск» на 2021 - 2025 годы" </t>
  </si>
  <si>
    <t xml:space="preserve">Подпрограмма 1 «Профилактика преступлений и иных правонарушений» </t>
  </si>
  <si>
    <t xml:space="preserve">Основное мероприятие 1.1.
Организационное и информационное обеспечение деятельности заседаний межведомственной комиссии по вопросам укрепления и профилактики правонарушений на территории МО ГО «Усинск»
</t>
  </si>
  <si>
    <t xml:space="preserve">Белоус М.Е.,
руководитель УПиКР
</t>
  </si>
  <si>
    <t>Контрольное событие № 1
Организация и проведение 4 заседаний межведомственной комиссии по вопросам укрепления правопорядка и профилактики правонарушений на территории МО ГО «Усинск», в соотвествии с утвержденным планом работы.</t>
  </si>
  <si>
    <t xml:space="preserve">Белоус М.Е.
Руководитель УПиКР
</t>
  </si>
  <si>
    <t>31.12.2024
Проведение не менее 4 заседаний межведомственной комиссии по вопросам укрепления правопорядка и профилактики правонарушений на территории муниципального округа «Усинск» Республики Коми, в соответствии с утвержденным планом работы</t>
  </si>
  <si>
    <t>Проведено 1 заседание межведомственной комиссии: 20.03.2024</t>
  </si>
  <si>
    <t xml:space="preserve">Основное мероприятие 1.2.
Осуществление органом местного самоуправления отдельных государственных полномочий Республики Коми в сфере административной ответственности, предусмотренной Законом Республики Коми «Об административной ответственности в Республики Коми» 
</t>
  </si>
  <si>
    <t>Контрольное событие № 2
Составление не менее 10 протоколов должностными лицами, уполномоченными составлять протоколы об административной ответственности, предусмотренной Законом Республики Коми «Об административной ответственности в Республики Коми»</t>
  </si>
  <si>
    <t>31.12.2024
Должностными лицами, уполномоченными составлять протоколы об административной ответственности, предусмотренной Законом Республики Коми от 30.12.2003 г. № 95-РЗ «Об административной ответственности в Республике Коми» составлено не менее 10 протоколов</t>
  </si>
  <si>
    <t>Протоколы об административной ответственности должностными лицами не составлялись</t>
  </si>
  <si>
    <t>Основное мероприятие 1.3.
Содействие созданию народной дружины в муниципальном образовании городского округа «Усинск», координация деятельности народной дружины, включенных в Региональный реестр народных дружин и общественных объединений правоохранительной направленности в Республики Коми</t>
  </si>
  <si>
    <t>Богачев А.В.                                Начальник Управления ГОиЧС</t>
  </si>
  <si>
    <t xml:space="preserve">Контрольное событие № 3
Организация и проведение не менее 3 заседаний штаба по координации деятельности добровольной народной дружины муниципального образования городского округа «Усинск» 
</t>
  </si>
  <si>
    <t>Богачев А.В.,                               начальник управления ГОиЧС</t>
  </si>
  <si>
    <t>31.12.2024
Организация и проведенение не менее 3 заседаний штаба народных дружин в муниципальном округа «Усинск»</t>
  </si>
  <si>
    <t>Проведено 1 заседание штаба: 18.03.2024</t>
  </si>
  <si>
    <t>Контрольное событие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Информирование о формах участия граждан в охране общественного порядка</t>
  </si>
  <si>
    <t>Богачев А.В., начальник Управления ГОиЧС</t>
  </si>
  <si>
    <t>31.12.2024
Информирование о формах участия граждан в охран
общественного порядка</t>
  </si>
  <si>
    <t>Размещено 42 статьи и проведено 4 беседы</t>
  </si>
  <si>
    <t>Основное мероприятие 1.4.
Организация и проведение мероприятий, направленных на  профилактику краж имущества всех форм собственности граждан, в том числе от не правомерного завладения транспортными средствами или их кражи</t>
  </si>
  <si>
    <t>Химичук Т.Ю., начальнк МЦУ АМО ГО "Усинск"</t>
  </si>
  <si>
    <t>Контрольное событие № 5
Размещение памяток на официальном сайте администрации направленных на сохранность личного имущества граждан, в том числе от неправомерного завладением транспортными средствами или их кражи</t>
  </si>
  <si>
    <t>Химичук Т.Ю., начальнк МЦУ АМО ГО "Усинск".</t>
  </si>
  <si>
    <t>31.12.2024
Ежеквартальное размещение памяток на официальном сайте администрации направленных на сохранность личного имущества граждан</t>
  </si>
  <si>
    <t>Памятки о сохраненности личного имущества размещаются на официальном сайте Администрации МО "Усинск", на официальных страницах ВКонтакте, Одноклассниках, Телеграмме. Всего за 1 квартал 2024 г. размещено 77 статей</t>
  </si>
  <si>
    <t>Основное мероприятие 1.5.
Предоставление помещения для работы на обслуживаемом административном участке муниципального округа «Усинск» Республики Коми участковым уполномоченным полиции</t>
  </si>
  <si>
    <t>Контрольное событие № 6
Проведение ремонтных работ участковых пунктов с целью приведения их в нормативное состояние</t>
  </si>
  <si>
    <t>31.12.2024
Организация участковых пунктов полиции согласно требованиям, указанным в Приложении № 3 к Инструкции по исполнению участковым уполномоченным полиции служебных обязанностей на обслуживаемом административном участке</t>
  </si>
  <si>
    <t>Всего необходимо привести в нормативное состояние 3 помещения участковых пунктов. Количество помещений приведенных в нормативное состояние от общего количества предоставленных помещений в 1 квартале 2024 г. составило 0</t>
  </si>
  <si>
    <t xml:space="preserve">Подпрограмма 2 «Профилактика повторных преступлений» </t>
  </si>
  <si>
    <t xml:space="preserve">Основное мероприятие 2.1.
Оказание психологической и правовой помощи осужденным, освободившимся из мест лишения свободы с дополнительным наказанием, или при замене неотбытой части наказания, и осужденных к наказанию, не связанному с лишением свободы
</t>
  </si>
  <si>
    <t>Белоус М.Е.,
руководитель УПиКР</t>
  </si>
  <si>
    <t xml:space="preserve">Контрольное событие № 7
Организовано содействие по оказанию психологической и правовой помощи не менее 2,7% осужденным, освободившихся из мест лишения свободы с дополнительным наказанием, или при замене неотбытой части наказания, и осужденных к наказанию, не связанному с лишением свободы  
</t>
  </si>
  <si>
    <t xml:space="preserve">31.12.2024
Психологическая и правовая помощь осужденным, освободившихся из мест лишения свободы с дополнительным наказанием, или при замене неотбытой части наказания, и осужденных к наказанию, не связанному с лишением свободы
</t>
  </si>
  <si>
    <t>Осужденные граждане, освободившиеся из мест лишения свободы с дополнительным наказанием, или при замене неотбытой части наказания, и осужденые к наказанию, не связанному с лишением свободы обратились: 
- за психологической помощью - 0 чел.; 
- за правовой помощью - 1 чел.</t>
  </si>
  <si>
    <t>Подпрограмма 3 «Профилактика безнадзорности, правонарушений и преступлений несовершеннолетних»</t>
  </si>
  <si>
    <t xml:space="preserve">Основное мероприятие 3.1.
Организация и проведение мероприятий, направленных на профилактику социально негативных явлений среди несовершеннолетних и молодежи 
</t>
  </si>
  <si>
    <t>Орлов Ю.А.,  руководитель Управления образования АМО ГО «Усинск»</t>
  </si>
  <si>
    <t xml:space="preserve">Контрольное событие № 8
100% охват учащихся тематическими мероприятиями с привлечением заинтересованных структур и ведомств  
</t>
  </si>
  <si>
    <t>31.12.2024
Сниженние количества преступлений и правонарушений несовершеннолетними учащимися</t>
  </si>
  <si>
    <t>Организация и проведение мероприятий, направленных на профилактику социально негативных явлений среди несовершеннолетних и молодежи. Охват учащихся тематическими мероприятиями составляет 57%</t>
  </si>
  <si>
    <t xml:space="preserve">Основное мероприятие 3.2.
Организация занятости несовершеннолетних, состоящих на профилактических  учетах, в организованные формы досуга на базе общеобразовательных организаций и  образовательных  организаций дополнительного образования
</t>
  </si>
  <si>
    <t>Контрольное событие № 9
100% охват учащихся тематическими мероприятиями с привлечением заинтересованных структур и ведомств</t>
  </si>
  <si>
    <t>Охват вовлеченности учащихся к внеурочной занятости составляет 93%</t>
  </si>
  <si>
    <t xml:space="preserve">Основное мероприятие 3.3.
Пропаганда здорового образа жизни в образовательных организациях среди несовершеннолетних и молодежи
</t>
  </si>
  <si>
    <t>Контрольное событие № 10
100 % охват учащихся 1-11 классов общеобразовательных организаций мероприятиями, направленными на пропаганду здорового образа жизни</t>
  </si>
  <si>
    <t>Охват учащихся 1-11 классов мероприятиями, направленными на пропаганду здорового образа жизни составляет 100%</t>
  </si>
  <si>
    <t xml:space="preserve">Основное мероприятие 4.1.
Формирование негативного отношения учащейся молодежи к употреблению алкоголя, наркотических и психотропных  веществ 
</t>
  </si>
  <si>
    <t xml:space="preserve">Контрольное событие № 11
Охват учащейся молодежи (в возрасте от 7 до 30 лет) профилактическими мероприятиями, направленными на противодействие употреблению спиртными напитками, наркотическими средствами, психотропными и сильнодействующими веществами, не менее 75,2% 
</t>
  </si>
  <si>
    <t>Охват учащейся молодежи профилактическими мероприятиями, направленными на противодействие употреблению спиртными напитками, наркотическими средствами, психотропными и сильнодействующими веществами составляет 77%</t>
  </si>
  <si>
    <t>Вывод об эффектвности реализации муниципальной программы за отчетный квартал:</t>
  </si>
  <si>
    <t>((2/10)+(2/11)+(0/134,8))/3*100=12,7%</t>
  </si>
  <si>
    <t>Руководитель управления праовой и кадровой работы</t>
  </si>
  <si>
    <t>М.Е. Белоус</t>
  </si>
  <si>
    <t>Исп. Веремчук В.В. 89129592814</t>
  </si>
  <si>
    <t>Мониторинг
реализации муниципальной программы
"Обеспечение безопасности жизнедеятельности населения"
по состоянию на I квартал 2024 года</t>
  </si>
  <si>
    <t>№ 
п/п</t>
  </si>
  <si>
    <t>Дата наступления и содержания мероприятия, контрольного события в отчётном периоде</t>
  </si>
  <si>
    <t>План на отчётную дату</t>
  </si>
  <si>
    <t>Кассовое исполнение на отчётную дату</t>
  </si>
  <si>
    <t>Итого по муниципальной программе за отчётный квартал:</t>
  </si>
  <si>
    <t>Подпрограмма 1 «Обеспечение пожарной безопасности и безопасности людей на водных объектах»</t>
  </si>
  <si>
    <t>Основное мероприятие 1.1. Реализация государственной политики в области пожарной безопасности и требований законодательных и иных нормативно-правовых актов в области обеспечения безопасности.</t>
  </si>
  <si>
    <t>Белопольский А.В.
Начальник Управления ГО и ЧС</t>
  </si>
  <si>
    <r>
      <t>Контрольное событие № 1:</t>
    </r>
    <r>
      <rPr>
        <sz val="10"/>
        <color theme="1"/>
        <rFont val="Times New Roman"/>
        <family val="1"/>
        <charset val="204"/>
      </rPr>
      <t>Утверждение плана оснвных мероприятий муниципального округа "Усинск" Республики Коми в области гражданской обороны, предупреждение и ликвидация чрезвычайных ситуаций, обеспечение пожарной безопасности и безопасности людей на водных объектах на 2024 г.</t>
    </r>
  </si>
  <si>
    <t>01.01.2024 г.
Разработка нормативно-правовых документов в области обеспечения безопасности в 1 квартале</t>
  </si>
  <si>
    <t>01.01.2024 г.
Главой городского округа - руководителем администрации утвержден План основных мероприятий МО "Усинск" в области гражданской обороны, предупреждения и ликвидации чрезвычайных ситуаций, обеспечения пожарной безопасности и безопасности людей на водных объектах (от 21.12.2023 г.)</t>
  </si>
  <si>
    <t>Основное мероприятие 1.2. Оснащение современным противопожарным оборудованием (средствами защиты, эвакуации и пожаротушения) и обеспечение его безопасной работы.</t>
  </si>
  <si>
    <t>Белопольский А.В.., 
начальник 
Управление ГО и ЧС
Орлов Ю.А., 
руководитель
Управление образования
Иванова О.В.,
руководитель
Управление культуры и национальной политики
 Территориальные органы
Администрация 
МО "Усинск"
 Зубкова О.П. 
начальник Административно-хозяйственного отдела</t>
  </si>
  <si>
    <r>
      <rPr>
        <i/>
        <sz val="10"/>
        <rFont val="Times New Roman"/>
        <family val="1"/>
        <charset val="204"/>
      </rPr>
      <t>Контрольное событие № 1:</t>
    </r>
    <r>
      <rPr>
        <sz val="10"/>
        <rFont val="Times New Roman"/>
        <family val="1"/>
        <charset val="204"/>
      </rPr>
      <t xml:space="preserve"> Установка противопожарных дверей в 1 ОО</t>
    </r>
  </si>
  <si>
    <t>Орлов Ю.А., 
руководитель
Управление образования</t>
  </si>
  <si>
    <t>Выполнено</t>
  </si>
  <si>
    <t>01.01.2024 г.
Установка противопожарных дверей в 1 ОО на сумму 24,0 тыс.руб. (1 квартал)</t>
  </si>
  <si>
    <t>01.01.2024 г.
Заключен договор в МБОУ "СОШ № 2" г. Усинска на установку противопожарных дверей, оплата произведена на сумму 24,0 тыс.руб.</t>
  </si>
  <si>
    <r>
      <rPr>
        <i/>
        <sz val="10"/>
        <rFont val="Times New Roman"/>
        <family val="1"/>
        <charset val="204"/>
      </rPr>
      <t>Контрольное событие № 2:</t>
    </r>
    <r>
      <rPr>
        <sz val="10"/>
        <rFont val="Times New Roman"/>
        <family val="1"/>
        <charset val="204"/>
      </rPr>
      <t xml:space="preserve"> Обслуживание пожарной автоматики с передачей сигнала о пожаре на пульт ЕДДС-01</t>
    </r>
  </si>
  <si>
    <t xml:space="preserve"> 01.01.2024 г.
Обслуживание пожарной автоматики с передачей сигнала о пожаре на пульт ЕДДС-01 - 30 ОО на сумму 
1 245,750 тыс. руб. (1,2,3,4 квартал)</t>
  </si>
  <si>
    <t>01.01.2024 г.
Проводится обслуживание пожарной автоматики с передачей сигнала о пожаре на пульт ЕДДС-01.
В 1 квартале обслуживание пожарной автоматики с передачей сигнала о пожаре на пульт ЕДДС-01 произведено на сумму 241,55 тыс.руб.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</si>
  <si>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3: </t>
    </r>
    <r>
      <rPr>
        <sz val="10"/>
        <color theme="1"/>
        <rFont val="Times New Roman"/>
        <family val="1"/>
        <charset val="204"/>
      </rPr>
      <t>Проведение замеров сопротивления изоляции электросетей и контура заземления в ОО</t>
    </r>
  </si>
  <si>
    <t>с 01.04.2024 г.
Проведение замеров сопротивления изоляции электросетей и сопротивления контура заземления в 18 ОО на сумму 477,1 тыс.руб.  (2,3 квартал)</t>
  </si>
  <si>
    <t>с 01.04.2023 г.
Проведение замеров сопротивления изоляции электросетей и контура заземления во 2,3 кварталах.
Заключение договоров в 10 ОО (МАУДО "ЦДОД" г. Усинска, МБДОУ "ДСОВ № 7" г. Усинска, МАДОУ "ДС № 10" г. Усинска, МБДОУ "ДС № 14" г. Усинска, МАДОУ "ДС № 23" г. Усинска, МБДОУ "ДС" с. Щельябож, МБОУ "СОШ" с. Мутный Материк, МБОУ "СОШ" с. Щельябож, МБОУ "ООШ" д. Денисовка, МБОУ "ООШ" д. Захарвань на сумму 477,1,0 т.р. апрель-май 2024)</t>
  </si>
  <si>
    <r>
      <t xml:space="preserve">Контрольное событие № 4: 
</t>
    </r>
    <r>
      <rPr>
        <sz val="10"/>
        <color theme="1"/>
        <rFont val="Times New Roman"/>
        <family val="1"/>
        <charset val="204"/>
      </rPr>
      <t>Испытание внутреннего противопожарного водопровода в ОО</t>
    </r>
  </si>
  <si>
    <t>01.01.2024 г.
Проверка работоспособности сетей внутреннего противопожарного водопровода в ОО на сумму 465,0 тыс.руб. (1,2,3,4 квартал)</t>
  </si>
  <si>
    <t>01.01.2024 г.
Проведены работы за 1 полугодие (весна) в 18 ОО. В  МБДОУ "ДС" с. Усть-Уса работы выпонены на сумму 9,0 тыс.руб., но не произведена оплата. В ОО организована работа по проведение работ за 2 полугодие (осень).
Заключены договора за 1 полугодие в 5 ОО (МАОУ "НОШ № 7 имени В.И. Ефремовой" г. Усинска, МАДОУ "ДС № 12" г. Усинска,  МАДОУ "ДСОВ № 22" г. Усинска, МБОУ "СОШ" с. Усть-Уса, МАУДО "ЦДОД" г. Усинска) и  Управлении образования на сумму 73,5 т.р. В 10 ОО и МБУ "Молодежный центр"договора будут заключены в соответсвии с график проведения работ (апрель-май), за 2 полугодие - в 15 ОО, МБУ "Молодежный центр" и Управлении образования сентябрь-ноябрь 2024.</t>
  </si>
  <si>
    <r>
      <t xml:space="preserve">Контрольное событие № 5: 
</t>
    </r>
    <r>
      <rPr>
        <sz val="10"/>
        <color theme="1"/>
        <rFont val="Times New Roman"/>
        <family val="1"/>
        <charset val="204"/>
      </rPr>
      <t>Испытание наружных маршевых и наружных вертикальных пожарных лестниц</t>
    </r>
  </si>
  <si>
    <r>
      <t xml:space="preserve"> 01.04.2024 г.
Испытание наружных маршевых и наружных вертикальных пожарных лестниц на сумму </t>
    </r>
    <r>
      <rPr>
        <sz val="10"/>
        <rFont val="Times New Roman"/>
        <family val="1"/>
        <charset val="204"/>
      </rPr>
      <t>12,0 тыс.руб. (2,3 квартал)</t>
    </r>
  </si>
  <si>
    <t>с 01.04.2023 г.
Испытание наружных маршевых и наружных вертикальных пожарных лестниця во 2,3 кварталах.</t>
  </si>
  <si>
    <r>
      <t xml:space="preserve">Контрольное событие № 6: 
</t>
    </r>
    <r>
      <rPr>
        <sz val="10"/>
        <color theme="1"/>
        <rFont val="Times New Roman"/>
        <family val="1"/>
        <charset val="204"/>
      </rPr>
      <t>Установка дополнительных пожарных извещателей</t>
    </r>
  </si>
  <si>
    <t>01.01.2024 г.
Установка дополнительных пожарных извещателей в 2 ОО на сумму 31,1 тыс.руб. (1 квартал)</t>
  </si>
  <si>
    <t>01.01.2024 г. 
Заключен договор в МБОУ "СОШ № 2" г. Усинска, МБОУ "СОШ" с. Усть-Уса и выполнена установка дополнительных пожарных извещателей на сумму 26,1 тыс.руб.</t>
  </si>
  <si>
    <r>
      <t xml:space="preserve">Контрольное событие № 7: 
</t>
    </r>
    <r>
      <rPr>
        <sz val="10"/>
        <color theme="1"/>
        <rFont val="Times New Roman"/>
        <family val="1"/>
        <charset val="204"/>
      </rPr>
      <t>Приобретение аккумуляторов для автоматической пожарной сигнализации в 1 ОО</t>
    </r>
  </si>
  <si>
    <t>01.01.2024 г.
Приобретение аккумуляторов для автоматической пожарной сигнализации в 1 ОО на сумму 70,0 тыс.руб. (1 квартал)</t>
  </si>
  <si>
    <t>01.01.2024 г. 
Заключен договор в МБОУ "СООШ" пгт. Парма и приобретены аккумуляторы для автоматической пожарной сигнализации в 1 ОО на сумму 70,0 тыс. руб.</t>
  </si>
  <si>
    <r>
      <t xml:space="preserve">Контрольное событие № 8: 
</t>
    </r>
    <r>
      <rPr>
        <sz val="10"/>
        <color theme="1"/>
        <rFont val="Times New Roman"/>
        <family val="1"/>
        <charset val="204"/>
      </rPr>
      <t>Установка аварийного освещения в 2 ОО</t>
    </r>
  </si>
  <si>
    <t>01.01.2024
Установка аварийного освещения в 2 ОО на сумму 177,65 тыс.руб. (1,2,3 квартал)</t>
  </si>
  <si>
    <t>01.01.2024 г.
Заключение договоров в МБОУ "ООШ" д. Захарвань и МБОУ "ООШ" д. Денисовка, выполнение работ запланировано во 2 квартале</t>
  </si>
  <si>
    <r>
      <t xml:space="preserve">Контрольное событие № 9: 
</t>
    </r>
    <r>
      <rPr>
        <sz val="10"/>
        <color theme="1"/>
        <rFont val="Times New Roman"/>
        <family val="1"/>
        <charset val="204"/>
      </rPr>
      <t>Приобретение первичных средств пожаротушения в 12 ОО</t>
    </r>
  </si>
  <si>
    <t>01.01.2024 г.
Приобретение первичных средств пожаротушения (огнетушителей) в 12 ОО на сумму 192,3 тыс.руб. (1,2,3,4 квартал)</t>
  </si>
  <si>
    <t>01.01.2024 г.
Заключены договора в 6 ОО (МАОУ "Лицей" г. Усинска, МБОУ "СОШ" с. Усть-Уса, МБОУ "ООШ"Денисовка, МАДОУ "ДС №12" г. Усинска, МАДОУ "ДСКВ № 16" г. Усинска, МБДОУ "ДСОВ № 20" г. Усинска) на сумму 111,3 т.р. В 6 ОО заключаются, срок  апрель-май 2024</t>
  </si>
  <si>
    <r>
      <t xml:space="preserve">Контрольное событие № 10: 
</t>
    </r>
    <r>
      <rPr>
        <sz val="10"/>
        <color theme="1"/>
        <rFont val="Times New Roman"/>
        <family val="1"/>
        <charset val="204"/>
      </rPr>
      <t>Приобретение средств индивидуальной защиты органов дыхания в 1 ОО</t>
    </r>
  </si>
  <si>
    <t>01.01.2024 г.
Приобретение средств индивидуальной защиты органов дыхания в 1 ОО на сумму 8,6 тыс.руб. (2,3,4 квартал)</t>
  </si>
  <si>
    <t>01.01.2024 г. 
Заключение договора в МБОУ "СОШ" с. Щельябож на сумму 8,6 т.р. Приобретение планируется во 2 квартале 2024 г.</t>
  </si>
  <si>
    <t>Контрольное событие № 11: 
Приобретение планов эвакуации в 1 ОО</t>
  </si>
  <si>
    <t>01.01.2024 г.
Приобретение планов эвакуации в 1 ОО на сумму 50,0 тыс.руб. (2,3 квартал)</t>
  </si>
  <si>
    <t>01.01.2024 г.
Заключение договора в МАОУ "Лицей"на сумму 50,0 т.р. Приобретение запланировано в апреле 2024 г.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</si>
  <si>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6: </t>
    </r>
    <r>
      <rPr>
        <sz val="10"/>
        <color theme="1"/>
        <rFont val="Times New Roman"/>
        <family val="1"/>
        <charset val="204"/>
      </rPr>
      <t xml:space="preserve">Приобретение пожарных рукавов </t>
    </r>
  </si>
  <si>
    <t>01.01.2024 г.
Приобретение пожарных рукавов в МБУ "ЦОДОК" г. Усинска - 12,6 тыс.руб.                      
 (1,2 квартал)</t>
  </si>
  <si>
    <t>01.01.2024 г.
За 1 квартал приобретены пожарные рукава в количестве 3 шт. в МБУ "ЦОДОК" г. Усинска (договор от 24.01.2024 № 20-ЭТА/П с ООО "ЭнергоТелеАвтоматика"), оплата произведена на сумму 12,6 тыс.руб.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</si>
  <si>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6: </t>
    </r>
    <r>
      <rPr>
        <sz val="10"/>
        <color theme="1"/>
        <rFont val="Times New Roman"/>
        <family val="1"/>
        <charset val="204"/>
      </rPr>
      <t>Приобретение средств индивидуальной защиты органов дыхания в 14 ОО.</t>
    </r>
  </si>
  <si>
    <t>01.01.2024 г.
Приобретение средств индивидуальной защиты органов дыхания в 14 ОО на сумму 111,8 тыс.руб. (1,2,3,4 квартал)</t>
  </si>
  <si>
    <t>01.01.2024 г.
Заключены договора в 10 ОО (МБДОУ "ДСОВ № 7" г. Усинска, МБДОУ "ДСОВ № 8" г. Усинска, МАДОУ "ДС № 12" г. Усинска, МАДОУ "ДСКВ № 16" г. Усинска, МБДОУ "ДСОВ № 20" г. Усинска, МБДОУ "ДСОВ № 24" г. Усинска, МБДОУ "ЦРРДС" г. Усинска, МБДОУ "ДС" с. Усть-Уса, МБДОУ "ДС" с. Щельябож, МБДОУ "ДС" с. Мутный Материк) на сумму 77,4 тыс.руб. В 4 ОО заключаются, срок апрель 2024
1 квартал - 45,5 тыс.руб.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</si>
  <si>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7: </t>
    </r>
    <r>
      <rPr>
        <sz val="10"/>
        <color theme="1"/>
        <rFont val="Times New Roman"/>
        <family val="1"/>
        <charset val="204"/>
      </rPr>
      <t xml:space="preserve">Приобретение планов эвакуации в 4 ОО. </t>
    </r>
  </si>
  <si>
    <t>с 01.04.2024 г.
Приобретение планов эвакуации в 4 ОО на сумму 90,0 тыс.руб. (2,3 квартал)</t>
  </si>
  <si>
    <t>с 01.04.2024 г.
Заключены договора в 3 ОО (МБОУ "ООШ" д. Захарвань, МАДОУ "ДСКВ № 16" г. Усинска, МБДОУ "ЦРРДС" г. Усинска) на сумму 80,0 тыс.руб.
Планируется приобретение во 2 квартале.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</si>
  <si>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6: </t>
    </r>
    <r>
      <rPr>
        <sz val="10"/>
        <color theme="1"/>
        <rFont val="Times New Roman"/>
        <family val="1"/>
        <charset val="204"/>
      </rPr>
      <t>Приобретение средств индивидуальной защиты органов дыхания в 17 ОО.</t>
    </r>
  </si>
  <si>
    <t>01.01.2024 г.
Приобретение средств индивидуальной защиты органов дыхания в 17 ОО на сумму 127,6 тыс.руб. (1,2,3,4 квартал)</t>
  </si>
  <si>
    <t>Приобретены СИЗ в 15 ОО. В связи с экономией с мероприятия приобретение пожарных рукавов, и планов эвакуации организована работа по заключению договора в МАДОУ "ДСКВ № 16" г. Усинска и МБОУ "ООШ" д. Захарвань</t>
  </si>
  <si>
    <t>с 01.04.2024 г.
Приобретение планов эвакуации в 4 ОО на сумму 87,45 тыс.руб. (2,3 квартал)</t>
  </si>
  <si>
    <t>Приобретены планы эвакуации в 2 ОО.  В МАДОУ "ДСКВ № 16" г. Усинска  заключается договор на сумму.</t>
  </si>
  <si>
    <r>
      <rPr>
        <i/>
        <sz val="10"/>
        <color theme="1"/>
        <rFont val="Times New Roman"/>
        <family val="1"/>
        <charset val="204"/>
      </rPr>
      <t>Контрольное событие № 7:</t>
    </r>
    <r>
      <rPr>
        <sz val="10"/>
        <color theme="1"/>
        <rFont val="Times New Roman"/>
        <family val="1"/>
        <charset val="204"/>
      </rPr>
      <t xml:space="preserve"> Замеры сопротивления</t>
    </r>
  </si>
  <si>
    <t>с 01.04.2024 г.
Замеры сопротивления - 332,301 тыс.руб. МБУК "УЦБС", МБУК "УДК", МБУК "ЦКС"(филиалы с. Щельябож, с. Мутный-Материк), МБУК "УМВЦ "Вортас" (2,3 квартал)</t>
  </si>
  <si>
    <t xml:space="preserve">с 01.04.2023 г.
Проведение замеров сопротивления во 2,3 кварталах.
В 1 квартале заключен договор от 10.04.2024 № 134 с ИП Крымова В.М. на замеры сопротивления в Библиотеке №9 с. Усть-Лыжа на сумму 18,0 тыс.руб. - МБУК "УЦБС". В рамках договора от 23.01.2024 № 130 с ИП Крымова В.М. запланированы работы на июнь-июль 2024г. на замеры сопротивления в ДК с. Мутный Материк на сумму 44,921 тыс.руб. Заключен договор от 24.01.2024 № 90 с ИП Крымова В.М. на проведение замеров сопротивления (запланированы на июнь-июль 2024г.) на сумму 163,380 тыс.руб. и проведена работа по замерам сопротивления на сумму 106,0 тыс.руб.
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</si>
  <si>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8: </t>
    </r>
    <r>
      <rPr>
        <sz val="10"/>
        <color theme="1"/>
        <rFont val="Times New Roman"/>
        <family val="1"/>
        <charset val="204"/>
      </rPr>
      <t>Проведение проверки работоспособности сетей внутреннего противопожарного водовода</t>
    </r>
  </si>
  <si>
    <t>с 01.04.2024 г.
Проведение проверки работоспособности сетей внутреннего противопожарного водовода - 66,0 тыс. руб 
(60,0 тыс.руб.- МБУК "УДК", 
6,0 тыс.руб. - МБУК "УМВЦ "Вортас")
(2,3 квартал)</t>
  </si>
  <si>
    <t xml:space="preserve">с 01.04.2023 г.
Планируется проверка работоспособности сетей во 2,3 кварталах.
В 1 квартале: МБУК "УДК" заключен договор от 23.01.2023 № 19-ЭТА/ОУ с ООО "ЭнергоТелеАвтоматика" на проведение проверки работоспособности сетей внутреннего противопожарного водовода на сумму 60,0 ты.руб.(работы запланированы 2 раза в год на апрель и октябрь 2024г.).
МБУК "УМВЦ "ВОРТАС" заключен договор от 18.03.2024 № 41-ЭТА/ОУ с ООО "ЭнергоТелеАвтоматика" на проведение проверки работоспособности сетей внутреннего противопожарного водовода на сумму 3,0 ты.руб.(исполнено в полном объеме).
МБУК "УМВЦ "ВОРТАС" заключен договор от 21.03.2024 № 02/24 с ООО "ЭТЛ".  Проведение проверки работоспособности сетей внутреннего противопожарного водовода запланировано на октябрь 2024г. на сумму 3,0 тыс.руб.
</t>
  </si>
  <si>
    <r>
      <rPr>
        <i/>
        <sz val="10"/>
        <color theme="1"/>
        <rFont val="Times New Roman"/>
        <family val="1"/>
        <charset val="204"/>
      </rPr>
      <t>Контрольное событие № 9:</t>
    </r>
    <r>
      <rPr>
        <sz val="10"/>
        <color theme="1"/>
        <rFont val="Times New Roman"/>
        <family val="1"/>
        <charset val="204"/>
      </rPr>
      <t xml:space="preserve"> Перекатка пожарных рукавов на новое ребро.</t>
    </r>
  </si>
  <si>
    <t>с 01.04.2024 г.
Перекатка пожарных рукавов на новое ребро  (2 шт) - 1,0 тыс.руб.(МБУК "УМВЦ "Вортас") (2,3 квартал).</t>
  </si>
  <si>
    <t>с 01.04.2023 г.
Планируется перекатка пожарных рукавов во 2,3 кварталах.
В рамках договора МБУК "УМВЦ "ВОРТАС" от 18.03.2024 № 41-ЭТА/ОУ с ООО "ЭнергоТелеАвтоматика" проведена работа по перекатке пожарных рукавов на новое ребро в количестве 2 шт. на сумму 1,0 тыс.руб.</t>
  </si>
  <si>
    <r>
      <rPr>
        <i/>
        <sz val="10"/>
        <color theme="1"/>
        <rFont val="Times New Roman"/>
        <family val="1"/>
        <charset val="204"/>
      </rPr>
      <t>Контрольное событие № 10:</t>
    </r>
    <r>
      <rPr>
        <sz val="10"/>
        <color theme="1"/>
        <rFont val="Times New Roman"/>
        <family val="1"/>
        <charset val="204"/>
      </rPr>
      <t xml:space="preserve"> Приведение в нормативное состояние пожарного водоёма</t>
    </r>
  </si>
  <si>
    <t xml:space="preserve">с 01.04.2024 г.
Приведение в нормативное состояние пожарного водоёма в п. Усадор - 3000,0 тыс. руб.
(2,3 квартал)
</t>
  </si>
  <si>
    <t xml:space="preserve">с 01.04.2024 г.
Планируется произвести монтаж резервуара в п. Усадор.во 2,3 кварталах.
</t>
  </si>
  <si>
    <r>
      <rPr>
        <i/>
        <sz val="10"/>
        <color theme="1"/>
        <rFont val="Times New Roman"/>
        <family val="1"/>
        <charset val="204"/>
      </rPr>
      <t>Контрольное событие № 11:</t>
    </r>
    <r>
      <rPr>
        <sz val="10"/>
        <color theme="1"/>
        <rFont val="Times New Roman"/>
        <family val="1"/>
        <charset val="204"/>
      </rPr>
      <t xml:space="preserve"> Обогрев пожарного водоёма</t>
    </r>
  </si>
  <si>
    <t>с 01.04.2024 г.
Обогрев пожарного водоёма
 - 58,5 тыс.руб. (1,4 квартал). Заключение договора с ООО "УТК" - 45,0 тыс.руб. и оплата кредиторской задолженности - 13,5 тыс.руб.</t>
  </si>
  <si>
    <t xml:space="preserve"> Заключен договор с ООО "УТК" на обогрев пожарного водоёма на сумму 13,5 тыс.руб. 
В 1 квартале оплачена кредиторская задолженность по договору № 497/23 от 17.04.2023 с ООО "УТК" на теплоснабжение в размере 13,5 тыс. руб.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</si>
  <si>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12:  </t>
    </r>
    <r>
      <rPr>
        <sz val="10"/>
        <color theme="1"/>
        <rFont val="Times New Roman"/>
        <family val="1"/>
        <charset val="204"/>
      </rPr>
      <t>Техническое обслуживание и ремонт пожарной сигнализации и систем пожаротушения</t>
    </r>
  </si>
  <si>
    <t>с 01.01.2024 г.
Техническое обслуживание и ремонт пожарной сигнализации и систем пожаротушения - 132,0 тыс. руб. (1,2,3,4 квартал)</t>
  </si>
  <si>
    <t>с 01.04.2024 г.
В рамках договора № 3К 14-2024-АМО от 13.02.2024 проводится тех. обслуживание и ремонт пож. сигнализации с ООО "Современные охранные системы". Оплата за 1 квартал 30,0 тыс.руб.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</si>
  <si>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13: </t>
    </r>
    <r>
      <rPr>
        <sz val="10"/>
        <color theme="1"/>
        <rFont val="Times New Roman"/>
        <family val="1"/>
        <charset val="204"/>
      </rPr>
      <t>Техническое обслуживание огнетушителей</t>
    </r>
  </si>
  <si>
    <t>с 01.07.2024 г.
Техническое обслуживание огнетушителей - 8,4 тыс. руб. (3,4 квартал)</t>
  </si>
  <si>
    <t xml:space="preserve">с 01.07.2024 г.
Планируется техническое обслуживание огнетушителей.в 3,4 кварталах.
Заключен договор от 27.11.2023 № 230/2023 с ООО "Пожарная охрана" на оказание услуг по техническому обслуживанию огнетушителей. Оплата за 1 квартал составляет 7,020 тыс.руб.
</t>
  </si>
  <si>
    <r>
      <rPr>
        <i/>
        <sz val="10"/>
        <color theme="1"/>
        <rFont val="Times New Roman"/>
        <family val="1"/>
        <charset val="204"/>
      </rPr>
      <t>Контрольное событие № 14:</t>
    </r>
    <r>
      <rPr>
        <sz val="10"/>
        <color theme="1"/>
        <rFont val="Times New Roman"/>
        <family val="1"/>
        <charset val="204"/>
      </rPr>
      <t xml:space="preserve"> Перекатка пожарных руковов на новое ребро. Определение давления во внутреннем противопожарном водопроводе</t>
    </r>
  </si>
  <si>
    <t>с 01.04.2024 г.,
с 01.10.2024 г.
Перекатка пожарных руковов на новое ребро. Определение давления во внутреннем противопожарном водопроводе - 12,0 тыс. руб. (2,4 квартал)</t>
  </si>
  <si>
    <t xml:space="preserve">с 01.01.2024 г.,
с 01.07.2024 г.
В рамках договора № 249/2023 от 09.12.2023 с ИП Герасимовым С.Н. проводится перекатка пожарных рукавов и определение давления.
Период выполнения работ - 2 раза в год (июнь и декабрь).
В 1 квартале произведена оплата на сумму 7,650 тыс.руб.
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</si>
  <si>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15: </t>
    </r>
    <r>
      <rPr>
        <sz val="10"/>
        <color theme="1"/>
        <rFont val="Times New Roman"/>
        <family val="1"/>
        <charset val="204"/>
      </rPr>
      <t>Техническое обслуживание пожарной сигнализации в здании администрации.</t>
    </r>
  </si>
  <si>
    <t>01.01.2024 г.
Техническое обслуживание и ремонт пожарной сигнализации в здании администрации - 102,0 тыс. руб.(1,2,3,4 квартал)
Проверка пожарной сигнализации и оплата работ производится ежеквартально.</t>
  </si>
  <si>
    <t xml:space="preserve">01.01.2024 г.
В рамках договора с ИП Рогозин П.Н. проводится тех. обслуживание пожарной сигнализации в здании администрации. За 1 квартал произведена оплата на сумму 19,5 тыс. руб.
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</si>
  <si>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16: </t>
    </r>
    <r>
      <rPr>
        <sz val="10"/>
        <color theme="1"/>
        <rFont val="Times New Roman"/>
        <family val="1"/>
        <charset val="204"/>
      </rPr>
      <t>Техническое обслуживание пожарной сигнализации в здании администрации.</t>
    </r>
  </si>
  <si>
    <t>01.01.2024 г.
Техническое обслуживание пожарной сигнализации в здании администрации - 21,6 тыс. руб.(1,2,3,4 квартал)
Проверка пожарной сигнализации и оплата работ производится ежеквартально.</t>
  </si>
  <si>
    <t>01.01.2024 г.
В рамках договора от 09.01.2024 № 08-ЭТА/ТО-апс проводится тех. обслуживание пожарной сигнализации. За 1 квартал оплата произведена на сумму 3,6 тыс.руб.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</si>
  <si>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17: </t>
    </r>
    <r>
      <rPr>
        <sz val="10"/>
        <color theme="1"/>
        <rFont val="Times New Roman"/>
        <family val="1"/>
        <charset val="204"/>
      </rPr>
      <t>Проведение замеров сопротивления изоляции электросетей.</t>
    </r>
  </si>
  <si>
    <t>с 01.04.2024
Проведение замеров сопротивления изоляции элекросетей  - 36,3 тыс. руб. 
(2 квартал).</t>
  </si>
  <si>
    <t xml:space="preserve">с 01.04.2024 г.
В рамках договора  № 125 от 15.05.2024 проведены замеры сопротивления изоляции электросетей 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</si>
  <si>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17: </t>
    </r>
    <r>
      <rPr>
        <sz val="10"/>
        <color theme="1"/>
        <rFont val="Times New Roman"/>
        <family val="1"/>
        <charset val="204"/>
      </rPr>
      <t>Техническое обслуживание пожарной сигнализации в здании администрации.</t>
    </r>
  </si>
  <si>
    <t>01.01.2024 г.
Техническое обслуживание пожарной сигнализации - 40,8 тыс. руб. (1,2,3,4 квартал)
Проверка пожарной сигнализации и оплата работ производится ежеквартально.</t>
  </si>
  <si>
    <t>01.04.2024 г.
В рамках договора от 09.01.2024 № 86 с ИП Крымова В.М. проводится тех. обслуживание пожарной сигнализации. Оплата не производилась.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</si>
  <si>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18: </t>
    </r>
    <r>
      <rPr>
        <sz val="10"/>
        <color theme="1"/>
        <rFont val="Times New Roman"/>
        <family val="1"/>
        <charset val="204"/>
      </rPr>
      <t>Техническое обслуживание пожарной сигнализации в здании администрации.</t>
    </r>
  </si>
  <si>
    <t xml:space="preserve">
01.01.2024 г.
Техническое обслуживание пожарной сигнализации - 32,0 тыс. руб. (1,2,3,4 квартал)
Проверка пожарной сигнализации и оплата работ производится ежеквартально.</t>
  </si>
  <si>
    <t>01.04.2024 г.
 В рамках договора от 01.01.2024 № 114  с ИП Крымова В.М. проводится тех. обслуживание пожарной сигнализации. Оплата не производилась.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</si>
  <si>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19: </t>
    </r>
    <r>
      <rPr>
        <sz val="10"/>
        <color theme="1"/>
        <rFont val="Times New Roman"/>
        <family val="1"/>
        <charset val="204"/>
      </rPr>
      <t>Техническое обслуживание пожарной сигнализации в здании администрации.</t>
    </r>
  </si>
  <si>
    <t>01.01.2024 г.
Техническое обслуживание пожарной сигнализации - 32,0 тыс. руб. (1,2,3,4 квартал) Проверка пожарной сигнализации и оплата работ производится ежеквартально.</t>
  </si>
  <si>
    <t>01.04.2024 г.
В рамках договора от 13.07.2023 № 54 ИП Крымова В.С проводится тех. обслуживание пожарной сигнализации. За 1 квартал произведена оплата в размере 8,0 тыс.руб.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</si>
  <si>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17: </t>
    </r>
    <r>
      <rPr>
        <sz val="10"/>
        <color theme="1"/>
        <rFont val="Times New Roman"/>
        <family val="1"/>
        <charset val="204"/>
      </rPr>
      <t>Обустройство минерализованной полосы.</t>
    </r>
  </si>
  <si>
    <t>Ершова К.В., и.о. руководителя территориального органа
Администрация 
с. Колва</t>
  </si>
  <si>
    <t>с 01.10.2024 г.
Договор на обустройство минерализованной полосы заключен в апреле 2024 на территории с. Колва - 65,0 тыс.руб. (4 квартал).</t>
  </si>
  <si>
    <t>с 01.10.2024 г.
Проведены работы по обустройству минерализованной полосы в апреле 2024 г.
(2 квартал)</t>
  </si>
  <si>
    <t>Рочева Н.А., руководитель территориального органа
Администрация
с. Щельябож</t>
  </si>
  <si>
    <t>с 01.10.2024 г.
Обустройство минерализованной полосы на территории с. Щельябож - 118,3 тыс.руб.
(4 квартал).</t>
  </si>
  <si>
    <t>с 01.10.2024 г.
Проведены работы по расчистке и вспашке минерализованной полосы по границам населённого пункта. 
(2 квартал)</t>
  </si>
  <si>
    <t>Полетова Т.Н.,
руководитель территориального органа
Администрация 
с. Усть-Уса</t>
  </si>
  <si>
    <t>с 01.04.2024 г.
Обустройство минерализованной полосы на территории с. Усть-Уса
(2 квартал).</t>
  </si>
  <si>
    <t>с 01.04.2024 г.
Работы по обустройству минерализованной полосы на территории с. Усть-Уса были проведены в рамках соглашения о социальном партнерстве с ООО "Лукойл-Коми"</t>
  </si>
  <si>
    <r>
      <rPr>
        <i/>
        <sz val="10"/>
        <color theme="1"/>
        <rFont val="Times New Roman"/>
        <family val="1"/>
        <charset val="204"/>
      </rPr>
      <t>Контрольное событие № 19:</t>
    </r>
    <r>
      <rPr>
        <sz val="10"/>
        <color theme="1"/>
        <rFont val="Times New Roman"/>
        <family val="1"/>
        <charset val="204"/>
      </rPr>
      <t xml:space="preserve"> Обогрев пожарного водоёма </t>
    </r>
  </si>
  <si>
    <t>с 01.04.2024 
Обогрев пожарного водоёма расположенного по адресу: г. Усинск, пгт. Парма ул. Геофизиков 50 - 342,886 тыс.руб. (2,4 квартал).</t>
  </si>
  <si>
    <t>с 01.04.2024
В рамках договора от 30.03.2024 № 496/23 с ООО "УТК" организована работа по обогреву пож. водоёма</t>
  </si>
  <si>
    <t>с 01.04.2024
Обогрев пожарного водоёма расположенного по адресу: г. Усинск, с. Колва - 63,293 тыс.руб.(2,4 квартал).</t>
  </si>
  <si>
    <t>с 01.04.2024
В рамках договора с ООО "УТК" организована работа по обогреву пож. водоёма</t>
  </si>
  <si>
    <r>
      <t xml:space="preserve">Контрольное событие № 20: 
</t>
    </r>
    <r>
      <rPr>
        <sz val="10"/>
        <color theme="1"/>
        <rFont val="Times New Roman"/>
        <family val="1"/>
        <charset val="204"/>
      </rPr>
      <t>Обустройство минерализованной полосы</t>
    </r>
  </si>
  <si>
    <t xml:space="preserve">01.10.2024 г.
Обустройство минерализованной полосы - 87,5 тыс. руб. (4 квартал) </t>
  </si>
  <si>
    <t>01.10.2024 г.
Обустройство минерализованной полосы запланировано в 4 квартале.</t>
  </si>
  <si>
    <r>
      <t xml:space="preserve">Контрольное событие № 21: 
</t>
    </r>
    <r>
      <rPr>
        <sz val="10"/>
        <color theme="1"/>
        <rFont val="Times New Roman"/>
        <family val="1"/>
        <charset val="204"/>
      </rPr>
      <t>Обустройство минерализованной полосы</t>
    </r>
  </si>
  <si>
    <t xml:space="preserve">01.10.2024 г.
Обустройство минерализованной полосы - 116,3 тыс. руб. (4 квартал) </t>
  </si>
  <si>
    <r>
      <t xml:space="preserve">Контрольное событие № 22: 
</t>
    </r>
    <r>
      <rPr>
        <sz val="10"/>
        <color theme="1"/>
        <rFont val="Times New Roman"/>
        <family val="1"/>
        <charset val="204"/>
      </rPr>
      <t>Приобретение пожарных рукавов</t>
    </r>
  </si>
  <si>
    <t>01.01.2024 г.
Приобретение пожарных рукавов для мотопомп 10 шт. - 54 тыс.руб.                      
 (1,2 квартал)</t>
  </si>
  <si>
    <t>01.01.2024 г.
Приобретение пожарных рукавов для мотопомп в 1 квартале не проводилось.</t>
  </si>
  <si>
    <r>
      <t xml:space="preserve">Контрольное событие № 23: 
</t>
    </r>
    <r>
      <rPr>
        <sz val="10"/>
        <color theme="1"/>
        <rFont val="Times New Roman"/>
        <family val="1"/>
        <charset val="204"/>
      </rPr>
      <t>Обогрев пожарного водоёма</t>
    </r>
  </si>
  <si>
    <t>01.01.2024 г.
Обогрев пожарного водоёма  - 51,1 тыс.руб.                      
 (1,4 квартал)</t>
  </si>
  <si>
    <t>01.01.2024 г.
Заключен договор от 09.01.2024 № 289/23 с ООО "УТК" на теплоснабжение пожарных водоемов за 1 квартал произведена оплата на сумму 8,374 тыс. руб.</t>
  </si>
  <si>
    <r>
      <t xml:space="preserve">Контрольное событие № 24: 
</t>
    </r>
    <r>
      <rPr>
        <sz val="10"/>
        <color theme="1"/>
        <rFont val="Times New Roman"/>
        <family val="1"/>
        <charset val="204"/>
      </rPr>
      <t>Обогрев пожарного водоёма</t>
    </r>
  </si>
  <si>
    <t>01.01.2024 г.
Обогрев пожарного водоёма  - 269,9 тыс.руб.                      
 (1,4 квартал)</t>
  </si>
  <si>
    <t xml:space="preserve">01.01.2024 г.
Выполняются работы по обогреву пожарного водоёма, согласно договора на теплоснабжение с ООО "УТК" от 30.03.2023 № 496/23. В 1 квартале оплата произведена на сумму 49,378 тыс.руб.
</t>
  </si>
  <si>
    <r>
      <t xml:space="preserve">Контрольное событие № 25: 
</t>
    </r>
    <r>
      <rPr>
        <sz val="10"/>
        <color theme="1"/>
        <rFont val="Times New Roman"/>
        <family val="1"/>
        <charset val="204"/>
      </rPr>
      <t>Проведение замеров сопротивления изоляции элекросетей</t>
    </r>
  </si>
  <si>
    <t>01.04.2024
Проведение замеров сопротивления изоляции элекросетей - 52,73 тыс.руб. 
(2,4 квартал)</t>
  </si>
  <si>
    <t xml:space="preserve">01.04.2024
Запланировано проведение замеров сопротивления изоляции элекросетей на 2 и 4 квартал. </t>
  </si>
  <si>
    <r>
      <t xml:space="preserve">Контрольное событие № 26: 
</t>
    </r>
    <r>
      <rPr>
        <sz val="10"/>
        <color theme="1"/>
        <rFont val="Times New Roman"/>
        <family val="1"/>
        <charset val="204"/>
      </rPr>
      <t>Проведение замеров сопротивления изоляции элекросетей</t>
    </r>
  </si>
  <si>
    <t>01.04.2024
Проведение замеров сопротивления изоляции элекросетей в жилом здании по ул. Советская 61- 55,52 тыс.руб. 
(2,4 квартал)</t>
  </si>
  <si>
    <t>01.04.2024
Запланировано проведение замеров сопротивления изоляции элекросетей
 на 2 квартал. Заключен договор от 20.02.2024 № 127 на электротехнические измерения в жилом доме с. Усть-Уса, ул. Советская, д. 61 - оплата произведена в 1 квартале на сумму 55,5 тыс.руб.</t>
  </si>
  <si>
    <r>
      <t xml:space="preserve">Контрольное событие № 27: 
</t>
    </r>
    <r>
      <rPr>
        <sz val="10"/>
        <color theme="1"/>
        <rFont val="Times New Roman"/>
        <family val="1"/>
        <charset val="204"/>
      </rPr>
      <t>Работы по обслуживанию ИНПВ</t>
    </r>
  </si>
  <si>
    <t>01.01.2024
Работы по обслуживанию ИНПВ - 160,0 тыс.руб.
(1,4 квартал)</t>
  </si>
  <si>
    <t>01.01.2024
Заключение договора находится на стадии подписания, оплата не производилась.</t>
  </si>
  <si>
    <r>
      <t xml:space="preserve">Контрольное событие № 28: 
</t>
    </r>
    <r>
      <rPr>
        <sz val="10"/>
        <color theme="1"/>
        <rFont val="Times New Roman"/>
        <family val="1"/>
        <charset val="204"/>
      </rPr>
      <t>Работы по обслуживанию ИНПВ</t>
    </r>
  </si>
  <si>
    <t>01.01.2024
Работы по обслуживанию ИНПВ - 650,0 тыс.руб.
(1,4 квартал). Расчистка дорог к пож водлемам в зимнее время - 350,0тыс.руб, работы по устройству и очистке защитных мин полос - 300 тыс.руб.</t>
  </si>
  <si>
    <t>01.01.2024
Заключен договор от 01.01.2024 № 01/2024 на выполнение работ по расчистке от снега подъездов к источникам наружного противопожарного водоснабжения в зимний период на территории с. Усть-Уса и д. Новикбож, оплачено в 1 квартале на сумму 100,0 тыс. руб.</t>
  </si>
  <si>
    <r>
      <t xml:space="preserve">Контрольное событие № 29: 
</t>
    </r>
    <r>
      <rPr>
        <sz val="10"/>
        <color theme="1"/>
        <rFont val="Times New Roman"/>
        <family val="1"/>
        <charset val="204"/>
      </rPr>
      <t>Работы по обслуживанию ИНПВ</t>
    </r>
  </si>
  <si>
    <t>01.01.2024
Работы по обслуживанию ИНПВ - 183,99 тыс.руб.
(1,4 квартал)</t>
  </si>
  <si>
    <t>01.01.2024
Заключен договор от 09.01.2024 № 1 с ИП Шахтаров А.Н. на расчистку дорог к пожарным водоемам. Оплата не производилась.</t>
  </si>
  <si>
    <r>
      <t xml:space="preserve">Контрольное событие № 30: 
</t>
    </r>
    <r>
      <rPr>
        <sz val="10"/>
        <color theme="1"/>
        <rFont val="Times New Roman"/>
        <family val="1"/>
        <charset val="204"/>
      </rPr>
      <t>Приобретение ГСМ</t>
    </r>
  </si>
  <si>
    <t>01.01.2024
Приобретение ГСМ (дополнительный запас) 220 л. - 10,17 тыс.руб. (1,2,3,4 квартал)</t>
  </si>
  <si>
    <t>01.01.2024
Приобретение ГСМ (дополнительный запас) для мотопомп и пож. Машины в 1 квартале не проводилось.</t>
  </si>
  <si>
    <r>
      <t xml:space="preserve">Контрольное событие № 31: 
</t>
    </r>
    <r>
      <rPr>
        <sz val="10"/>
        <color theme="1"/>
        <rFont val="Times New Roman"/>
        <family val="1"/>
        <charset val="204"/>
      </rPr>
      <t>Приобретение ГСМ</t>
    </r>
  </si>
  <si>
    <t>01.01.2024
Приобретение ГСМ (дополнительный запас) для мотопомп и пож. машины  - 25,725 тыс.руб. (1,2,3,4 квартал)</t>
  </si>
  <si>
    <r>
      <t xml:space="preserve">Контрольное событие № 32: </t>
    </r>
    <r>
      <rPr>
        <sz val="10"/>
        <color theme="1"/>
        <rFont val="Times New Roman"/>
        <family val="1"/>
        <charset val="204"/>
      </rPr>
      <t>Приобретение ГСМ</t>
    </r>
  </si>
  <si>
    <t>01.01.2024
Приобретение ГСМ (дополнительный запас) для мотопомп- 3,0 тыс.руб. (1,2,3,4 квартал)</t>
  </si>
  <si>
    <r>
      <t xml:space="preserve">Контрольное событие № 33: </t>
    </r>
    <r>
      <rPr>
        <sz val="10"/>
        <color theme="1"/>
        <rFont val="Times New Roman"/>
        <family val="1"/>
        <charset val="204"/>
      </rPr>
      <t>Приобретение пожарного инвентаря</t>
    </r>
  </si>
  <si>
    <t>01.01.2024
Приобретение пожарного инвентаря для членов ДПО (лопата, черенок, бензопила, багор пожарный) - 25,2 тыс.руб.(1,2,3,4 квартал)</t>
  </si>
  <si>
    <t>01.01.2024
Приобретение пожарного инвентаря для членов ДПО в 1 квартале не проводилось</t>
  </si>
  <si>
    <r>
      <t xml:space="preserve">Контрольное событие № 34: </t>
    </r>
    <r>
      <rPr>
        <sz val="10"/>
        <color theme="1"/>
        <rFont val="Times New Roman"/>
        <family val="1"/>
        <charset val="204"/>
      </rPr>
      <t>Приобретение пожарного инвентаря</t>
    </r>
  </si>
  <si>
    <t>01.01.2024
Приобретение пожарного инвентаря взамен пришедшего в негодность (всасывающий рукав для мотопомп, краги брезентовые, лестница) - 33,53 тыс.руб.(1,2,3,4 квартал)</t>
  </si>
  <si>
    <t>01.01.2024
В рамках договора от 06.02.2024 № 16-02/2024 с ООО "МСВ" в 1 квартале приобретен всасывающий рукав, сетка всасывающая с клапаном, лестница-трансформер на сумму 30,76</t>
  </si>
  <si>
    <r>
      <t xml:space="preserve">Контрольное событие № 35: </t>
    </r>
    <r>
      <rPr>
        <sz val="10"/>
        <color theme="1"/>
        <rFont val="Times New Roman"/>
        <family val="1"/>
        <charset val="204"/>
      </rPr>
      <t>Обустройство пожарного водоёма</t>
    </r>
  </si>
  <si>
    <t>01.04.2024
Обустройство заброшенного пожарного водоёма в д. Захарвань - 2755,9 тыс.руб.
(2,4 квартал)</t>
  </si>
  <si>
    <t>01.04.2024
Планируется обустройство заброшенного пожарного водоёма в д. Захарвань во 2,3 кварталах.</t>
  </si>
  <si>
    <r>
      <t xml:space="preserve">Контрольное событие № 36: </t>
    </r>
    <r>
      <rPr>
        <sz val="10"/>
        <color theme="1"/>
        <rFont val="Times New Roman"/>
        <family val="1"/>
        <charset val="204"/>
      </rPr>
      <t xml:space="preserve">Работы по заполнению водой пожарного водоёма </t>
    </r>
  </si>
  <si>
    <t>Просрочено</t>
  </si>
  <si>
    <t>01.01.2024 г.
Работы по заполнению водой пожарного водоёма - 104,0 тыс.руб.                   
 (1 квартал)</t>
  </si>
  <si>
    <t>01.01.2024 г.
В 1 квартале заполнение водой пожарного водоема не проводились.</t>
  </si>
  <si>
    <t>Основное мероприятие 1.3. Организация обучения сотрудников, ответственных за пожарную безопасность, страхования жизни и стимулирования добровольных пожарных ДПФ (в т.ч. участие населения в борьбе с пожарами).</t>
  </si>
  <si>
    <t xml:space="preserve">Территориальные органы Администрации МО "Усинск" </t>
  </si>
  <si>
    <r>
      <t xml:space="preserve">Контрольное событие № 37: </t>
    </r>
    <r>
      <rPr>
        <sz val="10"/>
        <rFont val="Times New Roman"/>
        <family val="1"/>
        <charset val="204"/>
      </rPr>
      <t>Материальное стимулирование членов ДПО.</t>
    </r>
  </si>
  <si>
    <t>с 01.10.2024 г.
1. Материальное стимулирование 7 членов ДПО - 14,0 тыс.руб (4 квартал) (с. Колва).
2. Материальное стимулирование  9 членов ДПО - 18,0 тыс.руб (4 квартал) (с. Усть-Лыжа).
3. Материальное стимулирование 16 членов ДПО - 32,0 тыс.руб (4 квартал) (с. Усть-Уса).
4. Материальное стимулирование  18 членов ДПО - 36,0 тыс.руб (4 квартал) 
(с. Щельябож).
5. Материальное стимулирование  20 членов ДПО - 40,0 тыс.руб (4 квартал) (с. Мутный Материк)</t>
  </si>
  <si>
    <t>с 01.10.2024 г.
Материальное стимулирование ожидается в 4 квартале.</t>
  </si>
  <si>
    <r>
      <t xml:space="preserve">Контрольное событие № 6: </t>
    </r>
    <r>
      <rPr>
        <sz val="10"/>
        <rFont val="Times New Roman"/>
        <family val="1"/>
        <charset val="204"/>
      </rPr>
      <t>Обучение ответственных лиц по пожарной безопасности в кол-ве 4 человек.</t>
    </r>
  </si>
  <si>
    <t>с 01.10.2024 г.
Обучение ответственных лиц по пожарной безопасности в кол-ве 4 человек - 8,7 тыс.руб (4 квартал).</t>
  </si>
  <si>
    <t>с 01.10.2024 г.
Проведено обучение 4 человек  ответственных за пожарную безопасность</t>
  </si>
  <si>
    <r>
      <t>Контрольное событие № 38:</t>
    </r>
    <r>
      <rPr>
        <sz val="10"/>
        <rFont val="Times New Roman"/>
        <family val="1"/>
        <charset val="204"/>
      </rPr>
      <t>Обучение членов ДПФ.</t>
    </r>
  </si>
  <si>
    <t>с 01.10.2024 г.
1. Обучение членов ДПФ 20 чел. - 40,0 тыс.руб (4 квартал) (с. Мутный Материк).
2. Обучение членов ДПФ 3 чел. - 12,0 тыс.руб (4 квартал) (с. Усть-Уса).</t>
  </si>
  <si>
    <t>с 01.10.2024 г.
1. Обучение членов ДПФ ожидается в 4 квартале.
2.  Заключен договор от 26.02.2024 № 2024-30-ОБЖ/ОУ на оказание образовательных услуг. Оплата произведена в 1 квартале на сумму 12,0 тыс.руб.</t>
  </si>
  <si>
    <t>Основное мероприятие 1.5. Реализация государственной политики в области обеспечения безопасности людей на водных объектах.</t>
  </si>
  <si>
    <r>
      <rPr>
        <i/>
        <sz val="10"/>
        <rFont val="Times New Roman"/>
        <family val="1"/>
        <charset val="204"/>
      </rPr>
      <t>Контрольное событие № 39:</t>
    </r>
    <r>
      <rPr>
        <sz val="10"/>
        <rFont val="Times New Roman"/>
        <family val="1"/>
        <charset val="204"/>
      </rPr>
      <t xml:space="preserve"> Проведение профильных мероприятий по совершенствованию основ обеспечения комплексной безопасности населения.</t>
    </r>
  </si>
  <si>
    <t>с 01.04.2024 г.
Реализация государственной политики в области обеспечения безопасности людей на водных объектах во 2,3 кварталах.</t>
  </si>
  <si>
    <t xml:space="preserve">с 01.04.2024 г.
Планируется проведение профильных мероприятий по совершенствованию основ обеспечения комплексной безопасности населения: разработаны НПА, проведение учения по ГО и РСЧС 
</t>
  </si>
  <si>
    <t>Основное мероприятие 1.6. Пропаганда и обучение население мерам безопасности на водных объектах.</t>
  </si>
  <si>
    <r>
      <rPr>
        <i/>
        <sz val="10"/>
        <rFont val="Times New Roman"/>
        <family val="1"/>
        <charset val="204"/>
      </rPr>
      <t>Контрольное событие № 40:</t>
    </r>
    <r>
      <rPr>
        <sz val="10"/>
        <rFont val="Times New Roman"/>
        <family val="1"/>
        <charset val="204"/>
      </rPr>
      <t xml:space="preserve"> 
Обеспечение информированности населения мерам безопасности на водных объектах.</t>
    </r>
  </si>
  <si>
    <t>с 01.04.2024 г.
Распространение информационных материалов о безопасности людей на водных объектах планируется в 2,3 квартале.</t>
  </si>
  <si>
    <t xml:space="preserve">с 01.04.2024 г.
Планируется проведение профилактических мероприятий с населением, по средствам СМИ и направлением памяток в ТО </t>
  </si>
  <si>
    <t>Основное мероприятие 1.7. Подготовка мест массового отдыха населения на водных объектах с целью обеспечения их безопасности, охраны жизни и здоровья.</t>
  </si>
  <si>
    <t>Полетова Т.Н., руководителя территориального органа
Администрация 
с. Усть-Уса</t>
  </si>
  <si>
    <r>
      <rPr>
        <i/>
        <sz val="10"/>
        <rFont val="Times New Roman"/>
        <family val="1"/>
        <charset val="204"/>
      </rPr>
      <t>Контрольное событие № 41:</t>
    </r>
    <r>
      <rPr>
        <sz val="10"/>
        <rFont val="Times New Roman"/>
        <family val="1"/>
        <charset val="204"/>
      </rPr>
      <t xml:space="preserve"> Приобретение аншлагов для размещения на водных объектах </t>
    </r>
  </si>
  <si>
    <t xml:space="preserve">с 01.04.2024 г.
Приобретение аншлагов для размещения на водных объектах
(2,3 квартал). </t>
  </si>
  <si>
    <t>с 01.04.2024 г.
Планируется приобретение аншлагов для размещения на водных объектах.</t>
  </si>
  <si>
    <t xml:space="preserve">Основное мероприятие 1.8. Организация контроля за соблюдением на водных объектах мер безопасности и правил поведения при проведении мероприятий с массовым пребыванием людей. </t>
  </si>
  <si>
    <t>Рочева Н.А., руководитель территориального органа
Администрация 
с. Щельябож</t>
  </si>
  <si>
    <r>
      <rPr>
        <i/>
        <sz val="10"/>
        <rFont val="Times New Roman"/>
        <family val="1"/>
        <charset val="204"/>
      </rPr>
      <t>Контрольное событие № 42:</t>
    </r>
    <r>
      <rPr>
        <sz val="10"/>
        <rFont val="Times New Roman"/>
        <family val="1"/>
        <charset val="204"/>
      </rPr>
      <t xml:space="preserve"> 
Организация работы 2-х водомерных постов.</t>
    </r>
  </si>
  <si>
    <t>с 01.04.2024 г.
Организация работы 2-х водомерных постов (2 квартал)
60,0 тыс.руб</t>
  </si>
  <si>
    <t xml:space="preserve">с 01.04.2024 г.
В период половодья планируется заключение договоров на создание 2-х  водомерных постов.
</t>
  </si>
  <si>
    <t>Основное мероприятие 1.9. Проведение мониторинга и прогнозирования чрезвычайных ситуаций на водных объектах, патрулирование водных объектов на катере.</t>
  </si>
  <si>
    <r>
      <rPr>
        <i/>
        <sz val="10"/>
        <rFont val="Times New Roman"/>
        <family val="1"/>
        <charset val="204"/>
      </rPr>
      <t xml:space="preserve">Контрольное событие № 43: </t>
    </r>
    <r>
      <rPr>
        <sz val="10"/>
        <rFont val="Times New Roman"/>
        <family val="1"/>
        <charset val="204"/>
      </rPr>
      <t>Обеспечение безопасности на водных объектах.</t>
    </r>
  </si>
  <si>
    <t>с 01.04.2024 г.
Обеспечение безопасности на водных объектах (2 квартал).</t>
  </si>
  <si>
    <t>с 01.04.2024 г.
Планируется патрулирование по территории МО "Усинск" РК с выдачей памяток, а также информирование населения через СМИ во 2 квартале.</t>
  </si>
  <si>
    <t>Подпрограмма 2 «Гражданская оборона и защита населения от чрезвычайных ситуаций»</t>
  </si>
  <si>
    <t>Основное мероприятие 2.1. Организация и обеспечение эффективной работы органов управления, сил и средств Гражданской обороны.</t>
  </si>
  <si>
    <r>
      <rPr>
        <i/>
        <sz val="10"/>
        <rFont val="Times New Roman"/>
        <family val="1"/>
        <charset val="204"/>
      </rPr>
      <t xml:space="preserve">Контрольное событие № 44: </t>
    </r>
    <r>
      <rPr>
        <sz val="10"/>
        <rFont val="Times New Roman"/>
        <family val="1"/>
        <charset val="204"/>
      </rPr>
      <t>Проведение подготовки и обучения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вследствии этих действий.</t>
    </r>
  </si>
  <si>
    <t>01.01.2024 г.
Повышение уровня информированности населения при ГО и ЧС (1,2,3,4 квартал).</t>
  </si>
  <si>
    <t>01.01.2024 г.
Организованы  выездные мероприятия в сельские населённые пункты с целью распространения памяток, а также проведено курсовое обучение сотрудников АМО "Усинск" РК</t>
  </si>
  <si>
    <t>Основное мероприятие 2.3. Оснащение техническими системами управления и оповещения населения при ЧС в условиях мирного и военного времени.</t>
  </si>
  <si>
    <t>Белопольский А.В.
Начальник Управления ГО и ЧС
Территориальные органы Администрации МО  "Усинск"</t>
  </si>
  <si>
    <r>
      <rPr>
        <i/>
        <sz val="10"/>
        <rFont val="Times New Roman"/>
        <family val="1"/>
        <charset val="204"/>
      </rPr>
      <t xml:space="preserve">Контрольное событие № 45: </t>
    </r>
    <r>
      <rPr>
        <sz val="10"/>
        <rFont val="Times New Roman"/>
        <family val="1"/>
        <charset val="204"/>
      </rPr>
      <t>Техническое обслуживание системы оповещения П-166М.</t>
    </r>
  </si>
  <si>
    <t>01.01.2024 г.
Техническое обслуживание системы оповещения П-166М 
(ул. Ленина 13, ул. Нефтяников 38), 
(ул. Ленина 21, Мира 10) - 220,0 тыс.руб  (1,2,3,4 квартал).</t>
  </si>
  <si>
    <t xml:space="preserve">01.01.2024 г.
В рамках договора от 23.11.2023 № 2110065559 с ПАО "Ростельком" проводится тех. обслуживание системы оповещения.
Оплата произведена на сумму 54,978 тыс.руб.
</t>
  </si>
  <si>
    <r>
      <rPr>
        <i/>
        <sz val="10"/>
        <rFont val="Times New Roman"/>
        <family val="1"/>
        <charset val="204"/>
      </rPr>
      <t>Контрольное событие № 46:</t>
    </r>
    <r>
      <rPr>
        <sz val="10"/>
        <rFont val="Times New Roman"/>
        <family val="1"/>
        <charset val="204"/>
      </rPr>
      <t xml:space="preserve"> Техническое обслуживание системы оповещения население в д. Сынянырд и с. Колва.</t>
    </r>
  </si>
  <si>
    <t xml:space="preserve"> 01.01.2024 г.
Техническое обслуживание системы оповещения население в д. Сынянырд и с. Колва - 120,0 тыс. руб. (1,2,3,4 квартал).</t>
  </si>
  <si>
    <t>01.01.2024 г.
В рамках договора с ИП Рогозин П.Н. проводится тех. обслуживание системы оповещения  в д. Сынянырд и с. Колва. За 1 квартал оплата произведена на сумму 24,0 тыс.руб.</t>
  </si>
  <si>
    <t>Подпрограмма 3 «Профилактика терроризма и экстремизма»</t>
  </si>
  <si>
    <t>Основное мероприятие 3.1. Реализация мероприятий Комплексного плана противодействие идеологии терроризма на территории  МО "Усинск"  и прочих мероприятий антитеррористической направленности.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</si>
  <si>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47: </t>
    </r>
    <r>
      <rPr>
        <sz val="10"/>
        <color theme="1"/>
        <rFont val="Times New Roman"/>
        <family val="1"/>
        <charset val="204"/>
      </rPr>
      <t>Организация и проведение предупредительно-профилактических мер по недопущению вовлечения населения, прежде всего молодёжи, в экстремистскую деятельность.</t>
    </r>
  </si>
  <si>
    <t>01.01.2023 г.
Выполнение мероприятий ежегодного Комплексного плана противодействия идеологии терроризма на территории МО «Усинск» и прочих мероприятий антитеррористической направленности (1,2,3,4 квартал).</t>
  </si>
  <si>
    <r>
      <t xml:space="preserve">01.01.2023 г.
Организована работа по недопущению вовлечения в экстремистскую деятельность посредством проведения работ с населением через СМИ, а также проведение 
</t>
    </r>
    <r>
      <rPr>
        <sz val="10"/>
        <rFont val="Times New Roman"/>
        <family val="1"/>
        <charset val="204"/>
      </rPr>
      <t>антитеррористических мероприятий в образовательных учреждениях</t>
    </r>
  </si>
  <si>
    <t>Основное мероприятие 3.2. Разработка информационных материалов, памяток по вопросам противодействия терроризму и экстремизму.</t>
  </si>
  <si>
    <r>
      <rPr>
        <i/>
        <sz val="10"/>
        <color theme="1"/>
        <rFont val="Times New Roman"/>
        <family val="1"/>
        <charset val="204"/>
      </rPr>
      <t xml:space="preserve">Контрольное событие № 48: </t>
    </r>
    <r>
      <rPr>
        <sz val="10"/>
        <color theme="1"/>
        <rFont val="Times New Roman"/>
        <family val="1"/>
        <charset val="204"/>
      </rPr>
      <t>Информирование населения по вопросам противодействия терроризму и экстремизму.</t>
    </r>
  </si>
  <si>
    <t>01.01.2024 г.
Распространение информационных материалов по вопросам противодействия терроризму и экстремизму
(1,2,3,4 квартал).</t>
  </si>
  <si>
    <t>01.01.2024 г.
Организована работа по проведению профилактических мероприятий с населением о противодействии терроризму, по средствам СМИ и направлением памяток в ТО</t>
  </si>
  <si>
    <t>Основное мероприятие 3.3. Формирование у подрастающего поколения уважительного отношения ко всем национальностям, этносам и религиям</t>
  </si>
  <si>
    <r>
      <rPr>
        <i/>
        <sz val="10"/>
        <color theme="1"/>
        <rFont val="Times New Roman"/>
        <family val="1"/>
        <charset val="204"/>
      </rPr>
      <t>Контрольное событие № 49:</t>
    </r>
    <r>
      <rPr>
        <sz val="10"/>
        <color theme="1"/>
        <rFont val="Times New Roman"/>
        <family val="1"/>
        <charset val="204"/>
      </rPr>
      <t xml:space="preserve">  Проведение мероприятий, направленных на формирование уважительного отношения ко всем национальностям, этносам и религиям</t>
    </r>
  </si>
  <si>
    <t>01.01.2024 г.
Организация работы по информационному просвещению несовершеннолетних, а так же проведение мероприятий, направленных на формирование уважительного отношения ко всем национальностям, этносам и религиям
(1,2,3,4 квартал).</t>
  </si>
  <si>
    <t>01.01.2024 г.
Организована работа по проведению профилактических мероприятий направленных на формирование уважительного отношения ко всем национальностям, этносам и религиям</t>
  </si>
  <si>
    <t>Основное мероприятие 3.4. Приобретение и установка инженерно-технических средств охраны объектов муниципальных учреждений (организаций)</t>
  </si>
  <si>
    <r>
      <rPr>
        <i/>
        <sz val="10"/>
        <color theme="1"/>
        <rFont val="Times New Roman"/>
        <family val="1"/>
        <charset val="204"/>
      </rPr>
      <t>Контрольное событие № 50:</t>
    </r>
    <r>
      <rPr>
        <sz val="10"/>
        <color theme="1"/>
        <rFont val="Times New Roman"/>
        <family val="1"/>
        <charset val="204"/>
      </rPr>
      <t xml:space="preserve"> Приобретение оборудования и установка видеонаблюдения в здании АМО "Усинск" РК</t>
    </r>
  </si>
  <si>
    <t>01.04.2024 г.
Приобретение оборудования и установка видеонаблюдения в здании АМО "Усинск" РК
(2,3,4 квартал).</t>
  </si>
  <si>
    <t>01.04.2024 г.
Планируется заключение договоров на реализацию мероприятия.</t>
  </si>
  <si>
    <t xml:space="preserve">Вывод об эффективности реализации муниципальной программы за отчётный квартал: ВМ-1; М-14; ВК-4; К-50; ОС-1223,7; С-15801,6.
</t>
  </si>
  <si>
    <t>Э=((1/14)+(4/50)+(1223,7/15801,6))/3*100</t>
  </si>
  <si>
    <t>8 % - не эффективна.</t>
  </si>
  <si>
    <t>Начальник Управления ГО и ЧС</t>
  </si>
  <si>
    <t>А.В. Белопольский</t>
  </si>
  <si>
    <t>"____"___________ 2024 г.</t>
  </si>
  <si>
    <t xml:space="preserve">                              </t>
  </si>
  <si>
    <t>Исп. Уланова Ю.С.</t>
  </si>
  <si>
    <t>82144 (27571)*104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</si>
</sst>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"/>
    <numFmt numFmtId="165" formatCode="#,##0.0"/>
    <numFmt numFmtId="166" formatCode="_-* #,##0.0\ _₽_-;\-* #,##0.0\ _₽_-;_-* &quot;-&quot;??\ _₽_-;_-@_-"/>
    <numFmt numFmtId="167" formatCode="_-* #,##0.0\ _₽_-;\-* #,##0.0\ _₽_-;_-* &quot;-&quot;?\ _₽_-;_-@_-"/>
    <numFmt numFmtId="168" formatCode="#,##0.0_ ;\-#,##0.0\ "/>
    <numFmt numFmtId="169" formatCode="0.000"/>
    <numFmt numFmtId="170" formatCode="0.0%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46"/>
      <color theme="1"/>
      <name val="Times New Roman"/>
      <family val="1"/>
      <charset val="204"/>
    </font>
    <font>
      <b/>
      <sz val="46"/>
      <color theme="1"/>
      <name val="Times New Roman"/>
      <family val="1"/>
      <charset val="204"/>
    </font>
    <font>
      <b/>
      <sz val="46"/>
      <name val="Times New Roman"/>
      <family val="1"/>
      <charset val="204"/>
    </font>
    <font>
      <sz val="46"/>
      <name val="Times New Roman"/>
      <family val="1"/>
      <charset val="204"/>
    </font>
    <font>
      <i/>
      <sz val="46"/>
      <name val="Times New Roman"/>
      <family val="1"/>
      <charset val="204"/>
    </font>
    <font>
      <b/>
      <sz val="45"/>
      <color theme="1"/>
      <name val="Times New Roman"/>
      <family val="1"/>
      <charset val="204"/>
    </font>
    <font>
      <i/>
      <sz val="46"/>
      <color theme="1"/>
      <name val="Times New Roman"/>
      <family val="1"/>
      <charset val="204"/>
    </font>
    <font>
      <sz val="46"/>
      <color rgb="FFFF0000"/>
      <name val="Times New Roman"/>
      <family val="1"/>
      <charset val="204"/>
    </font>
    <font>
      <sz val="46"/>
      <color theme="1"/>
      <name val="Calibri"/>
      <family val="2"/>
      <charset val="204"/>
      <scheme val="minor"/>
    </font>
    <font>
      <b/>
      <sz val="48"/>
      <color rgb="FF000000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48"/>
      <color rgb="FFFF0000"/>
      <name val="Times New Roman"/>
      <family val="1"/>
      <charset val="204"/>
    </font>
    <font>
      <sz val="4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55"/>
      <color rgb="FF000000"/>
      <name val="Times New Roman"/>
      <family val="1"/>
      <charset val="204"/>
    </font>
    <font>
      <sz val="4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Swis721 Cn BT"/>
      <family val="2"/>
    </font>
    <font>
      <sz val="10"/>
      <color theme="1"/>
      <name val="Swis721 Cn BT"/>
      <family val="2"/>
    </font>
    <font>
      <sz val="10"/>
      <color theme="1"/>
      <name val="Times New Roman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0"/>
    <xf numFmtId="4" fontId="55" fillId="0" borderId="14">
      <alignment horizontal="right" vertical="top" shrinkToFit="1"/>
    </xf>
    <xf numFmtId="0" fontId="57" fillId="0" borderId="0"/>
    <xf numFmtId="4" fontId="55" fillId="0" borderId="15">
      <alignment horizontal="right" vertical="top" shrinkToFit="1"/>
    </xf>
    <xf numFmtId="0" fontId="1" fillId="0" borderId="0"/>
    <xf numFmtId="0" fontId="88" fillId="9" borderId="0" applyNumberFormat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1216">
    <xf numFmtId="0" fontId="0" fillId="0" borderId="0" xfId="0"/>
    <xf numFmtId="0" fontId="3" fillId="2" borderId="2" xfId="1" applyFont="1" applyFill="1" applyBorder="1" applyAlignment="1">
      <alignment horizontal="left" vertical="center" wrapText="1"/>
    </xf>
    <xf numFmtId="14" fontId="3" fillId="2" borderId="2" xfId="1" applyNumberFormat="1" applyFont="1" applyFill="1" applyBorder="1" applyAlignment="1">
      <alignment horizontal="center" vertical="center" wrapText="1"/>
    </xf>
    <xf numFmtId="0" fontId="3" fillId="2" borderId="0" xfId="1" applyFont="1" applyFill="1"/>
    <xf numFmtId="0" fontId="3" fillId="2" borderId="4" xfId="1" applyFont="1" applyFill="1" applyBorder="1" applyAlignment="1">
      <alignment horizontal="left" vertical="center" wrapText="1"/>
    </xf>
    <xf numFmtId="14" fontId="3" fillId="2" borderId="2" xfId="1" applyNumberFormat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/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vertical="center" wrapText="1"/>
    </xf>
    <xf numFmtId="14" fontId="3" fillId="2" borderId="5" xfId="1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7" fillId="2" borderId="2" xfId="3" applyFont="1" applyFill="1" applyBorder="1" applyAlignment="1">
      <alignment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0" fontId="3" fillId="2" borderId="0" xfId="3" applyFont="1" applyFill="1"/>
    <xf numFmtId="0" fontId="4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0" xfId="0" applyFont="1" applyFill="1" applyAlignme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 applyAlignment="1"/>
    <xf numFmtId="14" fontId="3" fillId="2" borderId="7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right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1" applyFont="1" applyFill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0" borderId="0" xfId="3"/>
    <xf numFmtId="0" fontId="10" fillId="2" borderId="3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49" fontId="10" fillId="2" borderId="4" xfId="3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10" fillId="2" borderId="4" xfId="3" applyFont="1" applyFill="1" applyBorder="1" applyAlignment="1">
      <alignment vertical="center" wrapText="1"/>
    </xf>
    <xf numFmtId="0" fontId="10" fillId="2" borderId="4" xfId="3" applyFont="1" applyFill="1" applyBorder="1" applyAlignment="1">
      <alignment horizontal="center" vertical="center" wrapText="1"/>
    </xf>
    <xf numFmtId="14" fontId="13" fillId="2" borderId="4" xfId="3" applyNumberFormat="1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164" fontId="13" fillId="2" borderId="4" xfId="3" applyNumberFormat="1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top" wrapText="1"/>
    </xf>
    <xf numFmtId="0" fontId="10" fillId="4" borderId="4" xfId="3" applyFont="1" applyFill="1" applyBorder="1" applyAlignment="1">
      <alignment horizontal="center" vertical="center" wrapText="1"/>
    </xf>
    <xf numFmtId="14" fontId="13" fillId="4" borderId="4" xfId="3" applyNumberFormat="1" applyFont="1" applyFill="1" applyBorder="1" applyAlignment="1">
      <alignment horizontal="left" vertical="center" wrapText="1"/>
    </xf>
    <xf numFmtId="0" fontId="13" fillId="4" borderId="4" xfId="3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 wrapText="1"/>
    </xf>
    <xf numFmtId="49" fontId="13" fillId="4" borderId="2" xfId="3" applyNumberFormat="1" applyFont="1" applyFill="1" applyBorder="1" applyAlignment="1">
      <alignment horizontal="center" vertical="center" wrapText="1"/>
    </xf>
    <xf numFmtId="49" fontId="10" fillId="2" borderId="2" xfId="3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0" fillId="2" borderId="0" xfId="3" applyFont="1" applyFill="1" applyAlignment="1">
      <alignment horizontal="center" vertical="center" wrapText="1"/>
    </xf>
    <xf numFmtId="164" fontId="10" fillId="2" borderId="4" xfId="3" applyNumberFormat="1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horizontal="left" vertical="center" wrapText="1"/>
    </xf>
    <xf numFmtId="0" fontId="10" fillId="4" borderId="2" xfId="3" applyFont="1" applyFill="1" applyBorder="1" applyAlignment="1">
      <alignment horizontal="center" vertical="center" wrapText="1"/>
    </xf>
    <xf numFmtId="49" fontId="10" fillId="4" borderId="2" xfId="3" applyNumberFormat="1" applyFont="1" applyFill="1" applyBorder="1" applyAlignment="1">
      <alignment horizontal="center" vertical="center" wrapText="1"/>
    </xf>
    <xf numFmtId="0" fontId="15" fillId="3" borderId="2" xfId="3" applyFont="1" applyFill="1" applyBorder="1" applyAlignment="1">
      <alignment vertical="center" wrapText="1"/>
    </xf>
    <xf numFmtId="0" fontId="11" fillId="2" borderId="4" xfId="3" applyFont="1" applyFill="1" applyBorder="1" applyAlignment="1">
      <alignment horizontal="center" vertical="center" wrapText="1"/>
    </xf>
    <xf numFmtId="166" fontId="11" fillId="2" borderId="2" xfId="4" applyNumberFormat="1" applyFont="1" applyFill="1" applyBorder="1" applyAlignment="1" applyProtection="1">
      <alignment horizontal="center" vertical="center" wrapText="1"/>
      <protection locked="0"/>
    </xf>
    <xf numFmtId="166" fontId="11" fillId="2" borderId="2" xfId="4" applyNumberFormat="1" applyFont="1" applyFill="1" applyBorder="1" applyAlignment="1" applyProtection="1">
      <alignment vertical="center" wrapText="1"/>
      <protection locked="0"/>
    </xf>
    <xf numFmtId="164" fontId="10" fillId="2" borderId="2" xfId="3" applyNumberFormat="1" applyFont="1" applyFill="1" applyBorder="1" applyAlignment="1">
      <alignment horizontal="right" vertical="center" wrapText="1"/>
    </xf>
    <xf numFmtId="49" fontId="10" fillId="2" borderId="2" xfId="3" applyNumberFormat="1" applyFont="1" applyFill="1" applyBorder="1" applyAlignment="1">
      <alignment horizontal="right" vertical="center" wrapText="1"/>
    </xf>
    <xf numFmtId="166" fontId="10" fillId="2" borderId="2" xfId="4" applyNumberFormat="1" applyFont="1" applyFill="1" applyBorder="1" applyAlignment="1">
      <alignment horizontal="right" vertical="center" wrapText="1"/>
    </xf>
    <xf numFmtId="0" fontId="11" fillId="3" borderId="2" xfId="3" applyFont="1" applyFill="1" applyBorder="1" applyAlignment="1">
      <alignment vertical="center" wrapText="1"/>
    </xf>
    <xf numFmtId="0" fontId="10" fillId="2" borderId="2" xfId="3" applyFont="1" applyFill="1" applyBorder="1" applyAlignment="1">
      <alignment horizontal="left" vertical="center" wrapText="1"/>
    </xf>
    <xf numFmtId="0" fontId="11" fillId="3" borderId="4" xfId="3" applyFont="1" applyFill="1" applyBorder="1" applyAlignment="1">
      <alignment horizontal="center" vertical="center" wrapText="1"/>
    </xf>
    <xf numFmtId="167" fontId="11" fillId="3" borderId="2" xfId="3" applyNumberFormat="1" applyFont="1" applyFill="1" applyBorder="1" applyAlignment="1">
      <alignment horizontal="center" vertical="center" wrapText="1"/>
    </xf>
    <xf numFmtId="49" fontId="11" fillId="2" borderId="2" xfId="3" applyNumberFormat="1" applyFont="1" applyFill="1" applyBorder="1" applyAlignment="1">
      <alignment horizontal="center" vertical="center" wrapText="1"/>
    </xf>
    <xf numFmtId="167" fontId="11" fillId="2" borderId="2" xfId="3" applyNumberFormat="1" applyFont="1" applyFill="1" applyBorder="1" applyAlignment="1">
      <alignment horizontal="center" vertical="center" wrapText="1"/>
    </xf>
    <xf numFmtId="166" fontId="10" fillId="2" borderId="2" xfId="4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vertical="center" wrapText="1"/>
    </xf>
    <xf numFmtId="14" fontId="10" fillId="2" borderId="4" xfId="3" applyNumberFormat="1" applyFont="1" applyFill="1" applyBorder="1" applyAlignment="1">
      <alignment horizontal="center" vertical="center" wrapText="1"/>
    </xf>
    <xf numFmtId="164" fontId="10" fillId="2" borderId="2" xfId="4" applyNumberFormat="1" applyFont="1" applyFill="1" applyBorder="1" applyAlignment="1">
      <alignment horizontal="right" vertical="center" wrapText="1"/>
    </xf>
    <xf numFmtId="0" fontId="16" fillId="4" borderId="2" xfId="3" applyFont="1" applyFill="1" applyBorder="1" applyAlignment="1">
      <alignment vertical="center" wrapText="1"/>
    </xf>
    <xf numFmtId="14" fontId="10" fillId="4" borderId="4" xfId="3" applyNumberFormat="1" applyFont="1" applyFill="1" applyBorder="1" applyAlignment="1">
      <alignment horizontal="left" vertical="center" wrapText="1"/>
    </xf>
    <xf numFmtId="0" fontId="11" fillId="2" borderId="2" xfId="3" applyFont="1" applyFill="1" applyBorder="1" applyAlignment="1">
      <alignment horizontal="center" vertical="center" wrapText="1"/>
    </xf>
    <xf numFmtId="166" fontId="11" fillId="2" borderId="2" xfId="4" applyNumberFormat="1" applyFont="1" applyFill="1" applyBorder="1" applyAlignment="1">
      <alignment horizontal="center" vertical="center" wrapText="1"/>
    </xf>
    <xf numFmtId="166" fontId="13" fillId="2" borderId="2" xfId="4" applyNumberFormat="1" applyFont="1" applyFill="1" applyBorder="1" applyAlignment="1">
      <alignment horizontal="center" vertical="center" wrapText="1"/>
    </xf>
    <xf numFmtId="49" fontId="10" fillId="2" borderId="3" xfId="3" applyNumberFormat="1" applyFont="1" applyFill="1" applyBorder="1" applyAlignment="1">
      <alignment horizontal="center" vertical="center" wrapText="1"/>
    </xf>
    <xf numFmtId="164" fontId="11" fillId="2" borderId="2" xfId="4" applyNumberFormat="1" applyFont="1" applyFill="1" applyBorder="1" applyAlignment="1">
      <alignment horizontal="righ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166" fontId="10" fillId="2" borderId="3" xfId="4" applyNumberFormat="1" applyFont="1" applyFill="1" applyBorder="1" applyAlignment="1">
      <alignment horizontal="center" vertical="center" wrapText="1"/>
    </xf>
    <xf numFmtId="164" fontId="10" fillId="2" borderId="3" xfId="4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3" applyAlignment="1"/>
    <xf numFmtId="14" fontId="13" fillId="2" borderId="2" xfId="3" applyNumberFormat="1" applyFont="1" applyFill="1" applyBorder="1" applyAlignment="1">
      <alignment horizontal="center" vertical="center" wrapText="1"/>
    </xf>
    <xf numFmtId="164" fontId="13" fillId="2" borderId="2" xfId="4" applyNumberFormat="1" applyFont="1" applyFill="1" applyBorder="1" applyAlignment="1">
      <alignment horizontal="right" vertical="center" wrapText="1"/>
    </xf>
    <xf numFmtId="14" fontId="10" fillId="4" borderId="2" xfId="3" applyNumberFormat="1" applyFont="1" applyFill="1" applyBorder="1" applyAlignment="1">
      <alignment horizontal="left" vertical="center" wrapText="1"/>
    </xf>
    <xf numFmtId="0" fontId="11" fillId="3" borderId="3" xfId="3" applyFont="1" applyFill="1" applyBorder="1" applyAlignment="1">
      <alignment vertical="center" wrapText="1"/>
    </xf>
    <xf numFmtId="49" fontId="11" fillId="2" borderId="2" xfId="3" applyNumberFormat="1" applyFont="1" applyFill="1" applyBorder="1" applyAlignment="1">
      <alignment horizontal="right" vertical="center" wrapText="1"/>
    </xf>
    <xf numFmtId="0" fontId="10" fillId="4" borderId="7" xfId="3" applyFont="1" applyFill="1" applyBorder="1" applyAlignment="1">
      <alignment horizontal="center" vertical="center" wrapText="1"/>
    </xf>
    <xf numFmtId="14" fontId="10" fillId="4" borderId="3" xfId="3" applyNumberFormat="1" applyFont="1" applyFill="1" applyBorder="1" applyAlignment="1">
      <alignment horizontal="left" vertical="center" wrapText="1"/>
    </xf>
    <xf numFmtId="166" fontId="10" fillId="2" borderId="2" xfId="3" applyNumberFormat="1" applyFont="1" applyFill="1" applyBorder="1" applyAlignment="1">
      <alignment horizontal="center" vertical="center" wrapText="1"/>
    </xf>
    <xf numFmtId="164" fontId="10" fillId="2" borderId="2" xfId="3" applyNumberFormat="1" applyFont="1" applyFill="1" applyBorder="1" applyAlignment="1" applyProtection="1">
      <alignment horizontal="right" vertical="center" wrapText="1"/>
      <protection locked="0"/>
    </xf>
    <xf numFmtId="167" fontId="10" fillId="2" borderId="2" xfId="3" applyNumberFormat="1" applyFont="1" applyFill="1" applyBorder="1" applyAlignment="1">
      <alignment horizontal="center" vertical="center" wrapText="1"/>
    </xf>
    <xf numFmtId="166" fontId="10" fillId="2" borderId="4" xfId="3" applyNumberFormat="1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165" fontId="10" fillId="2" borderId="2" xfId="3" applyNumberFormat="1" applyFont="1" applyFill="1" applyBorder="1" applyAlignment="1">
      <alignment horizontal="right" vertical="center" wrapText="1"/>
    </xf>
    <xf numFmtId="0" fontId="16" fillId="4" borderId="4" xfId="3" applyFont="1" applyFill="1" applyBorder="1" applyAlignment="1">
      <alignment vertical="center" wrapText="1"/>
    </xf>
    <xf numFmtId="164" fontId="11" fillId="2" borderId="2" xfId="3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0" fontId="11" fillId="3" borderId="4" xfId="3" applyFont="1" applyFill="1" applyBorder="1" applyAlignment="1">
      <alignment vertical="center" wrapText="1"/>
    </xf>
    <xf numFmtId="0" fontId="10" fillId="2" borderId="6" xfId="3" applyFont="1" applyFill="1" applyBorder="1" applyAlignment="1">
      <alignment horizontal="center" vertical="center" wrapText="1"/>
    </xf>
    <xf numFmtId="166" fontId="11" fillId="2" borderId="2" xfId="4" applyNumberFormat="1" applyFont="1" applyFill="1" applyBorder="1" applyAlignment="1">
      <alignment horizontal="right" vertical="center" wrapText="1"/>
    </xf>
    <xf numFmtId="0" fontId="1" fillId="2" borderId="0" xfId="3" applyFill="1"/>
    <xf numFmtId="0" fontId="10" fillId="2" borderId="2" xfId="3" applyFont="1" applyFill="1" applyBorder="1" applyAlignment="1">
      <alignment vertical="center"/>
    </xf>
    <xf numFmtId="0" fontId="11" fillId="3" borderId="3" xfId="3" applyFont="1" applyFill="1" applyBorder="1" applyAlignment="1">
      <alignment horizontal="left" vertical="center" wrapText="1"/>
    </xf>
    <xf numFmtId="167" fontId="11" fillId="2" borderId="2" xfId="3" applyNumberFormat="1" applyFont="1" applyFill="1" applyBorder="1" applyAlignment="1">
      <alignment horizontal="right" vertical="center" wrapText="1"/>
    </xf>
    <xf numFmtId="0" fontId="10" fillId="2" borderId="2" xfId="3" applyFont="1" applyFill="1" applyBorder="1" applyAlignment="1">
      <alignment horizontal="right" vertical="center" wrapText="1"/>
    </xf>
    <xf numFmtId="0" fontId="13" fillId="2" borderId="2" xfId="3" applyFont="1" applyFill="1" applyBorder="1" applyAlignment="1" applyProtection="1">
      <alignment horizontal="left" vertical="top" wrapText="1"/>
      <protection locked="0"/>
    </xf>
    <xf numFmtId="49" fontId="10" fillId="2" borderId="5" xfId="3" applyNumberFormat="1" applyFont="1" applyFill="1" applyBorder="1" applyAlignment="1">
      <alignment horizontal="center" vertical="center" wrapText="1"/>
    </xf>
    <xf numFmtId="49" fontId="10" fillId="2" borderId="9" xfId="3" applyNumberFormat="1" applyFont="1" applyFill="1" applyBorder="1" applyAlignment="1">
      <alignment horizontal="center" vertical="center" wrapText="1"/>
    </xf>
    <xf numFmtId="0" fontId="16" fillId="4" borderId="7" xfId="3" applyFont="1" applyFill="1" applyBorder="1" applyAlignment="1">
      <alignment vertical="center" wrapText="1"/>
    </xf>
    <xf numFmtId="0" fontId="1" fillId="0" borderId="2" xfId="3" applyBorder="1"/>
    <xf numFmtId="0" fontId="11" fillId="3" borderId="2" xfId="0" applyFont="1" applyFill="1" applyBorder="1" applyAlignment="1">
      <alignment vertical="center" wrapText="1"/>
    </xf>
    <xf numFmtId="0" fontId="10" fillId="2" borderId="3" xfId="3" applyFont="1" applyFill="1" applyBorder="1" applyAlignment="1">
      <alignment horizontal="left" vertical="center" wrapText="1"/>
    </xf>
    <xf numFmtId="164" fontId="11" fillId="2" borderId="2" xfId="4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166" fontId="10" fillId="2" borderId="4" xfId="4" applyNumberFormat="1" applyFont="1" applyFill="1" applyBorder="1" applyAlignment="1">
      <alignment horizontal="center" vertical="center" wrapText="1"/>
    </xf>
    <xf numFmtId="164" fontId="10" fillId="2" borderId="4" xfId="4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Border="1"/>
    <xf numFmtId="49" fontId="10" fillId="2" borderId="4" xfId="3" applyNumberFormat="1" applyFont="1" applyFill="1" applyBorder="1" applyAlignment="1">
      <alignment vertical="center" wrapText="1"/>
    </xf>
    <xf numFmtId="0" fontId="10" fillId="4" borderId="2" xfId="3" applyFont="1" applyFill="1" applyBorder="1" applyAlignment="1">
      <alignment vertical="center" wrapText="1"/>
    </xf>
    <xf numFmtId="49" fontId="10" fillId="4" borderId="4" xfId="3" applyNumberFormat="1" applyFont="1" applyFill="1" applyBorder="1" applyAlignment="1">
      <alignment vertical="center" wrapText="1"/>
    </xf>
    <xf numFmtId="164" fontId="10" fillId="2" borderId="2" xfId="3" applyNumberFormat="1" applyFont="1" applyFill="1" applyBorder="1" applyAlignment="1">
      <alignment horizontal="center" vertical="center" wrapText="1"/>
    </xf>
    <xf numFmtId="49" fontId="10" fillId="4" borderId="4" xfId="3" applyNumberFormat="1" applyFont="1" applyFill="1" applyBorder="1" applyAlignment="1">
      <alignment horizontal="center" vertical="center" wrapText="1"/>
    </xf>
    <xf numFmtId="49" fontId="10" fillId="2" borderId="2" xfId="3" applyNumberFormat="1" applyFont="1" applyFill="1" applyBorder="1" applyAlignment="1">
      <alignment vertical="center" wrapText="1"/>
    </xf>
    <xf numFmtId="49" fontId="10" fillId="2" borderId="8" xfId="3" applyNumberFormat="1" applyFont="1" applyFill="1" applyBorder="1" applyAlignment="1">
      <alignment horizontal="center" vertical="center" wrapText="1"/>
    </xf>
    <xf numFmtId="49" fontId="10" fillId="2" borderId="6" xfId="3" applyNumberFormat="1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8" fillId="0" borderId="0" xfId="3" applyFont="1"/>
    <xf numFmtId="0" fontId="22" fillId="6" borderId="0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center" vertical="center"/>
    </xf>
    <xf numFmtId="0" fontId="22" fillId="6" borderId="0" xfId="3" applyFont="1" applyFill="1" applyBorder="1"/>
    <xf numFmtId="0" fontId="22" fillId="5" borderId="0" xfId="3" applyFont="1" applyFill="1" applyBorder="1" applyAlignment="1">
      <alignment horizontal="center" vertical="center"/>
    </xf>
    <xf numFmtId="0" fontId="22" fillId="5" borderId="0" xfId="3" applyFont="1" applyFill="1" applyBorder="1"/>
    <xf numFmtId="0" fontId="25" fillId="2" borderId="0" xfId="3" applyFont="1" applyFill="1" applyAlignment="1">
      <alignment vertical="center"/>
    </xf>
    <xf numFmtId="0" fontId="22" fillId="6" borderId="0" xfId="3" applyFont="1" applyFill="1" applyBorder="1" applyAlignment="1">
      <alignment horizontal="left" vertical="center" wrapText="1"/>
    </xf>
    <xf numFmtId="0" fontId="26" fillId="2" borderId="0" xfId="3" applyFont="1" applyFill="1" applyAlignment="1">
      <alignment vertical="center"/>
    </xf>
    <xf numFmtId="0" fontId="27" fillId="6" borderId="0" xfId="3" applyFont="1" applyFill="1" applyBorder="1" applyAlignment="1">
      <alignment horizontal="left" vertical="center" wrapText="1"/>
    </xf>
    <xf numFmtId="0" fontId="26" fillId="2" borderId="0" xfId="3" applyFont="1" applyFill="1"/>
    <xf numFmtId="0" fontId="27" fillId="6" borderId="0" xfId="3" applyFont="1" applyFill="1" applyBorder="1" applyAlignment="1">
      <alignment horizontal="center" vertical="center"/>
    </xf>
    <xf numFmtId="0" fontId="27" fillId="6" borderId="0" xfId="3" applyFont="1" applyFill="1" applyBorder="1"/>
    <xf numFmtId="0" fontId="26" fillId="2" borderId="0" xfId="3" applyFont="1" applyFill="1" applyAlignment="1">
      <alignment horizontal="center" vertical="center"/>
    </xf>
    <xf numFmtId="167" fontId="26" fillId="2" borderId="0" xfId="3" applyNumberFormat="1" applyFont="1" applyFill="1"/>
    <xf numFmtId="0" fontId="26" fillId="7" borderId="0" xfId="3" applyFont="1" applyFill="1"/>
    <xf numFmtId="0" fontId="23" fillId="0" borderId="0" xfId="3" applyFont="1"/>
    <xf numFmtId="0" fontId="1" fillId="0" borderId="0" xfId="3" applyFont="1"/>
    <xf numFmtId="0" fontId="28" fillId="2" borderId="0" xfId="3" applyFont="1" applyFill="1" applyAlignment="1">
      <alignment horizontal="right" vertical="center"/>
    </xf>
    <xf numFmtId="0" fontId="28" fillId="2" borderId="0" xfId="3" applyFont="1" applyFill="1" applyAlignment="1">
      <alignment horizontal="center" vertical="center"/>
    </xf>
    <xf numFmtId="0" fontId="29" fillId="0" borderId="0" xfId="3" applyFont="1"/>
    <xf numFmtId="0" fontId="28" fillId="0" borderId="0" xfId="3" applyFont="1"/>
    <xf numFmtId="0" fontId="28" fillId="2" borderId="0" xfId="3" applyFont="1" applyFill="1"/>
    <xf numFmtId="0" fontId="30" fillId="0" borderId="0" xfId="0" applyFont="1"/>
    <xf numFmtId="0" fontId="32" fillId="0" borderId="0" xfId="0" applyFont="1"/>
    <xf numFmtId="0" fontId="33" fillId="0" borderId="0" xfId="0" applyFont="1" applyFill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center"/>
    </xf>
    <xf numFmtId="0" fontId="31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30" fillId="0" borderId="2" xfId="0" applyFont="1" applyBorder="1"/>
    <xf numFmtId="0" fontId="33" fillId="0" borderId="2" xfId="3" applyFont="1" applyFill="1" applyBorder="1" applyAlignment="1">
      <alignment horizontal="center" vertical="center" wrapText="1"/>
    </xf>
    <xf numFmtId="4" fontId="33" fillId="0" borderId="3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4" fontId="33" fillId="0" borderId="3" xfId="3" applyNumberFormat="1" applyFont="1" applyFill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/>
    </xf>
    <xf numFmtId="0" fontId="35" fillId="0" borderId="2" xfId="3" applyFont="1" applyFill="1" applyBorder="1" applyAlignment="1">
      <alignment horizontal="center" vertical="center" wrapText="1"/>
    </xf>
    <xf numFmtId="0" fontId="33" fillId="0" borderId="3" xfId="3" applyFont="1" applyFill="1" applyBorder="1" applyAlignment="1">
      <alignment horizontal="center" vertical="center" wrapText="1"/>
    </xf>
    <xf numFmtId="14" fontId="33" fillId="0" borderId="3" xfId="0" applyNumberFormat="1" applyFont="1" applyBorder="1" applyAlignment="1">
      <alignment horizontal="center" vertical="center" wrapText="1"/>
    </xf>
    <xf numFmtId="14" fontId="33" fillId="0" borderId="3" xfId="0" applyNumberFormat="1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 vertical="center" wrapText="1"/>
    </xf>
    <xf numFmtId="4" fontId="33" fillId="0" borderId="2" xfId="3" applyNumberFormat="1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4" fontId="33" fillId="0" borderId="2" xfId="0" applyNumberFormat="1" applyFont="1" applyBorder="1" applyAlignment="1">
      <alignment horizontal="center" vertical="center" wrapText="1"/>
    </xf>
    <xf numFmtId="14" fontId="33" fillId="2" borderId="2" xfId="0" applyNumberFormat="1" applyFont="1" applyFill="1" applyBorder="1" applyAlignment="1">
      <alignment horizontal="center" vertical="center" wrapText="1"/>
    </xf>
    <xf numFmtId="14" fontId="33" fillId="0" borderId="4" xfId="0" applyNumberFormat="1" applyFont="1" applyBorder="1" applyAlignment="1">
      <alignment horizontal="center" vertical="center" wrapText="1"/>
    </xf>
    <xf numFmtId="14" fontId="33" fillId="0" borderId="4" xfId="0" applyNumberFormat="1" applyFont="1" applyFill="1" applyBorder="1" applyAlignment="1">
      <alignment horizontal="center" vertical="center" wrapText="1"/>
    </xf>
    <xf numFmtId="0" fontId="28" fillId="0" borderId="2" xfId="3" applyFont="1" applyFill="1" applyBorder="1" applyAlignment="1">
      <alignment horizontal="center" vertical="center" wrapText="1"/>
    </xf>
    <xf numFmtId="0" fontId="28" fillId="0" borderId="2" xfId="3" applyFont="1" applyFill="1" applyBorder="1" applyAlignment="1">
      <alignment horizontal="right" vertical="center" wrapText="1"/>
    </xf>
    <xf numFmtId="166" fontId="28" fillId="0" borderId="2" xfId="5" applyNumberFormat="1" applyFont="1" applyFill="1" applyBorder="1" applyAlignment="1">
      <alignment horizontal="center" vertical="center" wrapText="1"/>
    </xf>
    <xf numFmtId="4" fontId="28" fillId="0" borderId="2" xfId="3" applyNumberFormat="1" applyFont="1" applyFill="1" applyBorder="1" applyAlignment="1">
      <alignment horizontal="center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8" fillId="0" borderId="0" xfId="3" applyFont="1" applyFill="1" applyBorder="1" applyAlignment="1">
      <alignment horizontal="center" vertical="center" wrapText="1"/>
    </xf>
    <xf numFmtId="0" fontId="36" fillId="0" borderId="0" xfId="3" applyFont="1"/>
    <xf numFmtId="0" fontId="0" fillId="0" borderId="0" xfId="0" applyFont="1" applyFill="1" applyBorder="1" applyAlignment="1">
      <alignment wrapText="1"/>
    </xf>
    <xf numFmtId="14" fontId="33" fillId="2" borderId="2" xfId="3" applyNumberFormat="1" applyFont="1" applyFill="1" applyBorder="1" applyAlignment="1">
      <alignment horizontal="center" vertical="center" wrapText="1"/>
    </xf>
    <xf numFmtId="14" fontId="33" fillId="0" borderId="2" xfId="3" applyNumberFormat="1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/>
    </xf>
    <xf numFmtId="4" fontId="33" fillId="0" borderId="3" xfId="0" applyNumberFormat="1" applyFont="1" applyFill="1" applyBorder="1" applyAlignment="1">
      <alignment horizontal="center" vertical="center" wrapText="1"/>
    </xf>
    <xf numFmtId="49" fontId="33" fillId="0" borderId="2" xfId="0" applyNumberFormat="1" applyFont="1" applyBorder="1" applyAlignment="1">
      <alignment horizontal="center" vertical="center"/>
    </xf>
    <xf numFmtId="164" fontId="33" fillId="0" borderId="2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168" fontId="33" fillId="0" borderId="2" xfId="5" applyNumberFormat="1" applyFont="1" applyFill="1" applyBorder="1" applyAlignment="1">
      <alignment horizontal="center" vertical="center" wrapText="1"/>
    </xf>
    <xf numFmtId="2" fontId="37" fillId="0" borderId="2" xfId="3" applyNumberFormat="1" applyFont="1" applyFill="1" applyBorder="1" applyAlignment="1">
      <alignment horizontal="center" vertical="center" wrapText="1"/>
    </xf>
    <xf numFmtId="0" fontId="37" fillId="0" borderId="5" xfId="3" applyFont="1" applyFill="1" applyBorder="1" applyAlignment="1">
      <alignment horizontal="center" vertical="center" wrapText="1"/>
    </xf>
    <xf numFmtId="0" fontId="37" fillId="0" borderId="0" xfId="3" applyFont="1" applyFill="1" applyBorder="1" applyAlignment="1">
      <alignment horizontal="center" vertical="center" wrapText="1"/>
    </xf>
    <xf numFmtId="0" fontId="37" fillId="0" borderId="0" xfId="3" applyFont="1" applyBorder="1" applyAlignment="1">
      <alignment horizontal="center" vertical="center"/>
    </xf>
    <xf numFmtId="0" fontId="38" fillId="0" borderId="0" xfId="3" applyFont="1"/>
    <xf numFmtId="0" fontId="39" fillId="0" borderId="2" xfId="3" applyFont="1" applyFill="1" applyBorder="1" applyAlignment="1">
      <alignment horizontal="center" vertical="top" wrapText="1"/>
    </xf>
    <xf numFmtId="0" fontId="37" fillId="0" borderId="2" xfId="3" applyFont="1" applyFill="1" applyBorder="1" applyAlignment="1">
      <alignment horizontal="center" vertical="center" wrapText="1"/>
    </xf>
    <xf numFmtId="0" fontId="33" fillId="0" borderId="2" xfId="3" applyFont="1" applyFill="1" applyBorder="1" applyAlignment="1">
      <alignment horizontal="center" vertical="top" wrapText="1"/>
    </xf>
    <xf numFmtId="0" fontId="40" fillId="0" borderId="0" xfId="0" applyFont="1" applyFill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0" fontId="41" fillId="0" borderId="0" xfId="0" applyFont="1"/>
    <xf numFmtId="0" fontId="40" fillId="0" borderId="0" xfId="0" applyFont="1" applyFill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0" fontId="42" fillId="0" borderId="0" xfId="0" applyFont="1" applyFill="1"/>
    <xf numFmtId="0" fontId="0" fillId="0" borderId="0" xfId="0" applyFill="1"/>
    <xf numFmtId="0" fontId="32" fillId="0" borderId="0" xfId="0" applyFont="1" applyAlignment="1">
      <alignment horizontal="center" vertical="center"/>
    </xf>
    <xf numFmtId="4" fontId="42" fillId="0" borderId="0" xfId="0" applyNumberFormat="1" applyFont="1" applyFill="1"/>
    <xf numFmtId="0" fontId="43" fillId="0" borderId="0" xfId="0" applyFont="1" applyFill="1" applyAlignment="1">
      <alignment horizontal="center"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Fill="1" applyAlignment="1">
      <alignment horizontal="center" vertical="center" wrapText="1"/>
    </xf>
    <xf numFmtId="0" fontId="44" fillId="0" borderId="0" xfId="0" applyFont="1" applyAlignment="1">
      <alignment horizontal="right"/>
    </xf>
    <xf numFmtId="0" fontId="4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/>
    </xf>
    <xf numFmtId="0" fontId="45" fillId="0" borderId="0" xfId="6" applyAlignment="1">
      <alignment horizontal="center" vertical="center"/>
    </xf>
    <xf numFmtId="0" fontId="45" fillId="0" borderId="0" xfId="6"/>
    <xf numFmtId="0" fontId="46" fillId="0" borderId="0" xfId="6" applyFont="1" applyAlignment="1">
      <alignment horizontal="center" vertical="center"/>
    </xf>
    <xf numFmtId="4" fontId="45" fillId="0" borderId="0" xfId="6" applyNumberFormat="1"/>
    <xf numFmtId="0" fontId="47" fillId="0" borderId="2" xfId="6" applyFont="1" applyBorder="1" applyAlignment="1">
      <alignment horizontal="center" vertical="center" wrapText="1"/>
    </xf>
    <xf numFmtId="0" fontId="37" fillId="0" borderId="2" xfId="6" applyFont="1" applyBorder="1" applyAlignment="1">
      <alignment vertical="top" wrapText="1"/>
    </xf>
    <xf numFmtId="4" fontId="47" fillId="0" borderId="2" xfId="6" applyNumberFormat="1" applyFont="1" applyBorder="1" applyAlignment="1">
      <alignment horizontal="center" vertical="center" wrapText="1"/>
    </xf>
    <xf numFmtId="3" fontId="47" fillId="0" borderId="2" xfId="6" applyNumberFormat="1" applyFont="1" applyBorder="1" applyAlignment="1">
      <alignment horizontal="center" vertical="center" wrapText="1"/>
    </xf>
    <xf numFmtId="0" fontId="37" fillId="0" borderId="2" xfId="6" applyFont="1" applyBorder="1" applyAlignment="1">
      <alignment horizontal="center" vertical="center" wrapText="1"/>
    </xf>
    <xf numFmtId="0" fontId="47" fillId="0" borderId="4" xfId="6" applyFont="1" applyBorder="1" applyAlignment="1">
      <alignment horizontal="center" vertical="center" wrapText="1"/>
    </xf>
    <xf numFmtId="0" fontId="47" fillId="2" borderId="2" xfId="6" applyFont="1" applyFill="1" applyBorder="1" applyAlignment="1">
      <alignment horizontal="center" vertical="center" wrapText="1"/>
    </xf>
    <xf numFmtId="4" fontId="47" fillId="2" borderId="2" xfId="6" applyNumberFormat="1" applyFont="1" applyFill="1" applyBorder="1" applyAlignment="1">
      <alignment horizontal="center" vertical="center" wrapText="1"/>
    </xf>
    <xf numFmtId="0" fontId="37" fillId="2" borderId="2" xfId="6" applyFont="1" applyFill="1" applyBorder="1" applyAlignment="1">
      <alignment horizontal="center" vertical="center" wrapText="1"/>
    </xf>
    <xf numFmtId="14" fontId="47" fillId="2" borderId="2" xfId="6" applyNumberFormat="1" applyFont="1" applyFill="1" applyBorder="1" applyAlignment="1">
      <alignment horizontal="center" vertical="center" wrapText="1"/>
    </xf>
    <xf numFmtId="0" fontId="47" fillId="0" borderId="2" xfId="6" applyFont="1" applyFill="1" applyBorder="1" applyAlignment="1">
      <alignment horizontal="center" vertical="center" wrapText="1"/>
    </xf>
    <xf numFmtId="4" fontId="45" fillId="0" borderId="0" xfId="6" applyNumberFormat="1" applyFill="1"/>
    <xf numFmtId="0" fontId="45" fillId="0" borderId="0" xfId="6" applyFill="1"/>
    <xf numFmtId="0" fontId="50" fillId="0" borderId="0" xfId="6" applyFont="1"/>
    <xf numFmtId="0" fontId="52" fillId="0" borderId="0" xfId="3" applyFont="1" applyAlignment="1">
      <alignment wrapText="1"/>
    </xf>
    <xf numFmtId="0" fontId="52" fillId="0" borderId="0" xfId="3" applyFont="1"/>
    <xf numFmtId="0" fontId="51" fillId="0" borderId="2" xfId="3" applyFont="1" applyBorder="1" applyAlignment="1">
      <alignment horizontal="center" vertical="center" wrapText="1"/>
    </xf>
    <xf numFmtId="0" fontId="32" fillId="0" borderId="2" xfId="3" applyFont="1" applyBorder="1" applyAlignment="1">
      <alignment horizontal="center" vertical="center"/>
    </xf>
    <xf numFmtId="0" fontId="1" fillId="0" borderId="2" xfId="3" applyBorder="1" applyAlignment="1">
      <alignment horizontal="center"/>
    </xf>
    <xf numFmtId="2" fontId="31" fillId="0" borderId="2" xfId="3" applyNumberFormat="1" applyFont="1" applyFill="1" applyBorder="1" applyAlignment="1">
      <alignment horizontal="center" vertical="center" wrapText="1"/>
    </xf>
    <xf numFmtId="165" fontId="31" fillId="0" borderId="2" xfId="3" applyNumberFormat="1" applyFont="1" applyFill="1" applyBorder="1" applyAlignment="1">
      <alignment horizontal="center" vertical="center" wrapText="1"/>
    </xf>
    <xf numFmtId="165" fontId="52" fillId="0" borderId="2" xfId="3" applyNumberFormat="1" applyFont="1" applyBorder="1" applyAlignment="1">
      <alignment horizontal="center" vertical="center" wrapText="1"/>
    </xf>
    <xf numFmtId="165" fontId="55" fillId="0" borderId="2" xfId="7" applyNumberFormat="1" applyBorder="1" applyAlignment="1" applyProtection="1">
      <alignment horizontal="center" vertical="center" shrinkToFit="1"/>
    </xf>
    <xf numFmtId="0" fontId="1" fillId="2" borderId="0" xfId="3" applyFill="1" applyAlignment="1">
      <alignment horizontal="center" wrapText="1"/>
    </xf>
    <xf numFmtId="0" fontId="52" fillId="0" borderId="2" xfId="3" applyFont="1" applyBorder="1" applyAlignment="1">
      <alignment vertical="center" wrapText="1"/>
    </xf>
    <xf numFmtId="0" fontId="52" fillId="0" borderId="2" xfId="3" applyFont="1" applyBorder="1" applyAlignment="1">
      <alignment horizontal="center" vertical="center" wrapText="1"/>
    </xf>
    <xf numFmtId="14" fontId="52" fillId="0" borderId="2" xfId="3" applyNumberFormat="1" applyFont="1" applyBorder="1" applyAlignment="1">
      <alignment horizontal="center" vertical="center" wrapText="1"/>
    </xf>
    <xf numFmtId="14" fontId="52" fillId="2" borderId="2" xfId="3" applyNumberFormat="1" applyFont="1" applyFill="1" applyBorder="1" applyAlignment="1">
      <alignment horizontal="center" vertical="center" wrapText="1"/>
    </xf>
    <xf numFmtId="1" fontId="52" fillId="0" borderId="3" xfId="3" applyNumberFormat="1" applyFont="1" applyBorder="1" applyAlignment="1">
      <alignment vertical="center" wrapText="1"/>
    </xf>
    <xf numFmtId="1" fontId="52" fillId="0" borderId="3" xfId="3" applyNumberFormat="1" applyFont="1" applyBorder="1" applyAlignment="1">
      <alignment horizontal="left" vertical="center" wrapText="1"/>
    </xf>
    <xf numFmtId="1" fontId="52" fillId="0" borderId="3" xfId="3" applyNumberFormat="1" applyFont="1" applyBorder="1" applyAlignment="1">
      <alignment horizontal="center" vertical="center" wrapText="1"/>
    </xf>
    <xf numFmtId="165" fontId="52" fillId="2" borderId="2" xfId="3" applyNumberFormat="1" applyFont="1" applyFill="1" applyBorder="1" applyAlignment="1">
      <alignment horizontal="center" vertical="center" wrapText="1"/>
    </xf>
    <xf numFmtId="14" fontId="52" fillId="0" borderId="2" xfId="3" applyNumberFormat="1" applyFont="1" applyFill="1" applyBorder="1" applyAlignment="1">
      <alignment horizontal="center" vertical="center" wrapText="1"/>
    </xf>
    <xf numFmtId="0" fontId="56" fillId="0" borderId="2" xfId="3" applyFont="1" applyBorder="1" applyAlignment="1">
      <alignment vertical="center" wrapText="1"/>
    </xf>
    <xf numFmtId="0" fontId="56" fillId="2" borderId="2" xfId="8" applyFont="1" applyFill="1" applyBorder="1" applyAlignment="1">
      <alignment vertical="top" wrapText="1"/>
    </xf>
    <xf numFmtId="14" fontId="56" fillId="2" borderId="2" xfId="3" applyNumberFormat="1" applyFont="1" applyFill="1" applyBorder="1" applyAlignment="1">
      <alignment horizontal="center" vertical="center" wrapText="1"/>
    </xf>
    <xf numFmtId="0" fontId="52" fillId="2" borderId="2" xfId="3" applyFont="1" applyFill="1" applyBorder="1" applyAlignment="1">
      <alignment vertical="center" wrapText="1"/>
    </xf>
    <xf numFmtId="0" fontId="56" fillId="0" borderId="2" xfId="8" applyFont="1" applyFill="1" applyBorder="1" applyAlignment="1">
      <alignment vertical="center" wrapText="1"/>
    </xf>
    <xf numFmtId="0" fontId="52" fillId="0" borderId="3" xfId="3" applyNumberFormat="1" applyFont="1" applyBorder="1" applyAlignment="1">
      <alignment horizontal="left" vertical="center" wrapText="1"/>
    </xf>
    <xf numFmtId="165" fontId="55" fillId="0" borderId="15" xfId="9" applyNumberFormat="1" applyAlignment="1" applyProtection="1">
      <alignment horizontal="center" vertical="center" shrinkToFit="1"/>
    </xf>
    <xf numFmtId="165" fontId="55" fillId="0" borderId="2" xfId="9" applyNumberFormat="1" applyBorder="1" applyAlignment="1" applyProtection="1">
      <alignment horizontal="center" vertical="center" shrinkToFit="1"/>
    </xf>
    <xf numFmtId="0" fontId="52" fillId="0" borderId="2" xfId="3" applyFont="1" applyBorder="1" applyAlignment="1">
      <alignment horizontal="left" vertical="center" wrapText="1"/>
    </xf>
    <xf numFmtId="1" fontId="52" fillId="0" borderId="2" xfId="3" applyNumberFormat="1" applyFont="1" applyBorder="1" applyAlignment="1">
      <alignment vertical="center" wrapText="1"/>
    </xf>
    <xf numFmtId="165" fontId="55" fillId="0" borderId="4" xfId="9" applyNumberFormat="1" applyBorder="1" applyAlignment="1" applyProtection="1">
      <alignment horizontal="center" vertical="center" shrinkToFit="1"/>
    </xf>
    <xf numFmtId="4" fontId="1" fillId="0" borderId="0" xfId="3" applyNumberFormat="1"/>
    <xf numFmtId="10" fontId="32" fillId="0" borderId="2" xfId="3" applyNumberFormat="1" applyFont="1" applyBorder="1" applyAlignment="1">
      <alignment horizontal="center" vertical="center"/>
    </xf>
    <xf numFmtId="0" fontId="32" fillId="0" borderId="2" xfId="3" applyFont="1" applyBorder="1"/>
    <xf numFmtId="0" fontId="32" fillId="0" borderId="0" xfId="3" applyFont="1" applyAlignment="1">
      <alignment wrapText="1"/>
    </xf>
    <xf numFmtId="0" fontId="32" fillId="0" borderId="0" xfId="3" applyFont="1" applyAlignment="1">
      <alignment horizontal="center"/>
    </xf>
    <xf numFmtId="0" fontId="32" fillId="0" borderId="1" xfId="3" applyFont="1" applyBorder="1" applyAlignment="1">
      <alignment horizontal="center" wrapText="1"/>
    </xf>
    <xf numFmtId="0" fontId="32" fillId="0" borderId="0" xfId="3" applyFont="1" applyAlignment="1">
      <alignment horizontal="left" wrapText="1"/>
    </xf>
    <xf numFmtId="0" fontId="32" fillId="0" borderId="0" xfId="3" applyFont="1" applyBorder="1" applyAlignment="1">
      <alignment horizontal="center" wrapText="1"/>
    </xf>
    <xf numFmtId="0" fontId="32" fillId="0" borderId="0" xfId="3" applyFont="1" applyAlignment="1">
      <alignment horizontal="center" wrapText="1"/>
    </xf>
    <xf numFmtId="165" fontId="32" fillId="0" borderId="0" xfId="3" applyNumberFormat="1" applyFont="1" applyAlignment="1">
      <alignment horizontal="center" wrapText="1"/>
    </xf>
    <xf numFmtId="0" fontId="1" fillId="8" borderId="0" xfId="3" applyFont="1" applyFill="1"/>
    <xf numFmtId="0" fontId="52" fillId="3" borderId="2" xfId="3" applyFont="1" applyFill="1" applyBorder="1" applyAlignment="1">
      <alignment horizontal="center" vertical="center" wrapText="1"/>
    </xf>
    <xf numFmtId="0" fontId="52" fillId="0" borderId="2" xfId="3" applyFont="1" applyFill="1" applyBorder="1" applyAlignment="1">
      <alignment horizontal="center" vertical="center" wrapText="1"/>
    </xf>
    <xf numFmtId="0" fontId="52" fillId="2" borderId="2" xfId="3" applyFont="1" applyFill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0" fontId="51" fillId="0" borderId="2" xfId="3" applyFont="1" applyBorder="1" applyAlignment="1">
      <alignment vertical="center" wrapText="1"/>
    </xf>
    <xf numFmtId="0" fontId="51" fillId="0" borderId="2" xfId="3" applyFont="1" applyFill="1" applyBorder="1" applyAlignment="1">
      <alignment horizontal="center" vertical="center" wrapText="1"/>
    </xf>
    <xf numFmtId="4" fontId="51" fillId="2" borderId="2" xfId="5" applyNumberFormat="1" applyFont="1" applyFill="1" applyBorder="1" applyAlignment="1">
      <alignment horizontal="center" vertical="center" wrapText="1"/>
    </xf>
    <xf numFmtId="165" fontId="51" fillId="0" borderId="2" xfId="5" applyNumberFormat="1" applyFont="1" applyFill="1" applyBorder="1" applyAlignment="1">
      <alignment horizontal="center" vertical="center" wrapText="1"/>
    </xf>
    <xf numFmtId="166" fontId="52" fillId="2" borderId="2" xfId="3" applyNumberFormat="1" applyFont="1" applyFill="1" applyBorder="1" applyAlignment="1">
      <alignment horizontal="center" vertical="center" wrapText="1"/>
    </xf>
    <xf numFmtId="0" fontId="52" fillId="0" borderId="4" xfId="3" applyFont="1" applyBorder="1" applyAlignment="1">
      <alignment horizontal="center" vertical="center" wrapText="1"/>
    </xf>
    <xf numFmtId="0" fontId="52" fillId="0" borderId="4" xfId="3" applyFont="1" applyBorder="1" applyAlignment="1">
      <alignment vertical="center" wrapText="1"/>
    </xf>
    <xf numFmtId="0" fontId="1" fillId="3" borderId="4" xfId="3" applyFill="1" applyBorder="1" applyAlignment="1">
      <alignment horizontal="center" vertical="center" wrapText="1"/>
    </xf>
    <xf numFmtId="0" fontId="52" fillId="0" borderId="4" xfId="3" applyFont="1" applyFill="1" applyBorder="1" applyAlignment="1">
      <alignment horizontal="center" vertical="center" wrapText="1"/>
    </xf>
    <xf numFmtId="4" fontId="52" fillId="0" borderId="4" xfId="3" applyNumberFormat="1" applyFont="1" applyFill="1" applyBorder="1" applyAlignment="1">
      <alignment horizontal="center" vertical="center" wrapText="1"/>
    </xf>
    <xf numFmtId="0" fontId="59" fillId="0" borderId="2" xfId="3" applyFont="1" applyBorder="1" applyAlignment="1">
      <alignment vertical="center" wrapText="1"/>
    </xf>
    <xf numFmtId="166" fontId="52" fillId="0" borderId="2" xfId="3" applyNumberFormat="1" applyFont="1" applyFill="1" applyBorder="1" applyAlignment="1">
      <alignment horizontal="center" vertical="center" wrapText="1"/>
    </xf>
    <xf numFmtId="0" fontId="59" fillId="0" borderId="2" xfId="3" applyFont="1" applyBorder="1" applyAlignment="1">
      <alignment horizontal="center" vertical="center" wrapText="1"/>
    </xf>
    <xf numFmtId="0" fontId="52" fillId="0" borderId="3" xfId="3" applyFont="1" applyBorder="1" applyAlignment="1">
      <alignment horizontal="center" vertical="center" wrapText="1"/>
    </xf>
    <xf numFmtId="0" fontId="32" fillId="3" borderId="4" xfId="3" applyFont="1" applyFill="1" applyBorder="1" applyAlignment="1">
      <alignment horizontal="center" vertical="center" wrapText="1"/>
    </xf>
    <xf numFmtId="165" fontId="32" fillId="0" borderId="4" xfId="3" applyNumberFormat="1" applyFont="1" applyFill="1" applyBorder="1" applyAlignment="1">
      <alignment horizontal="center" vertical="center" wrapText="1"/>
    </xf>
    <xf numFmtId="0" fontId="32" fillId="0" borderId="0" xfId="3" applyFont="1"/>
    <xf numFmtId="0" fontId="32" fillId="0" borderId="4" xfId="3" applyFont="1" applyBorder="1" applyAlignment="1">
      <alignment horizontal="center" vertical="center" wrapText="1"/>
    </xf>
    <xf numFmtId="0" fontId="59" fillId="2" borderId="2" xfId="3" applyFont="1" applyFill="1" applyBorder="1" applyAlignment="1">
      <alignment vertical="center" wrapText="1"/>
    </xf>
    <xf numFmtId="0" fontId="59" fillId="2" borderId="2" xfId="3" applyFont="1" applyFill="1" applyBorder="1" applyAlignment="1">
      <alignment horizontal="center" vertical="center" wrapText="1"/>
    </xf>
    <xf numFmtId="0" fontId="1" fillId="2" borderId="0" xfId="3" applyFont="1" applyFill="1"/>
    <xf numFmtId="4" fontId="32" fillId="0" borderId="4" xfId="3" applyNumberFormat="1" applyFont="1" applyFill="1" applyBorder="1" applyAlignment="1">
      <alignment horizontal="center" vertical="center" wrapText="1"/>
    </xf>
    <xf numFmtId="0" fontId="61" fillId="0" borderId="2" xfId="3" applyFont="1" applyFill="1" applyBorder="1" applyAlignment="1">
      <alignment horizontal="center" vertical="center" wrapText="1"/>
    </xf>
    <xf numFmtId="4" fontId="51" fillId="0" borderId="4" xfId="3" applyNumberFormat="1" applyFont="1" applyFill="1" applyBorder="1" applyAlignment="1">
      <alignment horizontal="center" vertical="center" wrapText="1"/>
    </xf>
    <xf numFmtId="49" fontId="52" fillId="0" borderId="2" xfId="3" applyNumberFormat="1" applyFont="1" applyBorder="1" applyAlignment="1">
      <alignment horizontal="center" vertical="center" wrapText="1"/>
    </xf>
    <xf numFmtId="165" fontId="52" fillId="0" borderId="2" xfId="5" applyNumberFormat="1" applyFont="1" applyFill="1" applyBorder="1" applyAlignment="1">
      <alignment horizontal="center" vertical="center" wrapText="1"/>
    </xf>
    <xf numFmtId="0" fontId="52" fillId="0" borderId="2" xfId="3" applyNumberFormat="1" applyFont="1" applyBorder="1" applyAlignment="1">
      <alignment horizontal="center" vertical="center" wrapText="1"/>
    </xf>
    <xf numFmtId="165" fontId="51" fillId="2" borderId="2" xfId="5" applyNumberFormat="1" applyFont="1" applyFill="1" applyBorder="1" applyAlignment="1">
      <alignment horizontal="center" vertical="center" wrapText="1"/>
    </xf>
    <xf numFmtId="49" fontId="52" fillId="0" borderId="3" xfId="3" applyNumberFormat="1" applyFont="1" applyBorder="1" applyAlignment="1">
      <alignment horizontal="center" vertical="center" wrapText="1"/>
    </xf>
    <xf numFmtId="0" fontId="62" fillId="0" borderId="3" xfId="3" applyFont="1" applyBorder="1" applyAlignment="1">
      <alignment vertical="center" wrapText="1"/>
    </xf>
    <xf numFmtId="0" fontId="52" fillId="3" borderId="3" xfId="3" applyFont="1" applyFill="1" applyBorder="1" applyAlignment="1">
      <alignment horizontal="center" vertical="center" wrapText="1"/>
    </xf>
    <xf numFmtId="165" fontId="51" fillId="2" borderId="3" xfId="5" applyNumberFormat="1" applyFont="1" applyFill="1" applyBorder="1" applyAlignment="1">
      <alignment horizontal="center" vertical="center" wrapText="1"/>
    </xf>
    <xf numFmtId="165" fontId="51" fillId="0" borderId="3" xfId="5" applyNumberFormat="1" applyFont="1" applyFill="1" applyBorder="1" applyAlignment="1">
      <alignment horizontal="center" vertical="center" wrapText="1"/>
    </xf>
    <xf numFmtId="49" fontId="52" fillId="2" borderId="2" xfId="3" applyNumberFormat="1" applyFont="1" applyFill="1" applyBorder="1" applyAlignment="1">
      <alignment horizontal="center" vertical="center" wrapText="1"/>
    </xf>
    <xf numFmtId="0" fontId="62" fillId="0" borderId="2" xfId="3" applyFont="1" applyBorder="1" applyAlignment="1">
      <alignment vertical="center" wrapText="1"/>
    </xf>
    <xf numFmtId="165" fontId="51" fillId="0" borderId="2" xfId="3" applyNumberFormat="1" applyFont="1" applyFill="1" applyBorder="1" applyAlignment="1">
      <alignment horizontal="center" vertical="center" wrapText="1"/>
    </xf>
    <xf numFmtId="0" fontId="37" fillId="0" borderId="2" xfId="3" applyFont="1" applyBorder="1" applyAlignment="1">
      <alignment horizontal="center" vertical="center" wrapText="1"/>
    </xf>
    <xf numFmtId="0" fontId="58" fillId="0" borderId="2" xfId="3" applyFont="1" applyBorder="1" applyAlignment="1">
      <alignment horizontal="center" vertical="center" wrapText="1"/>
    </xf>
    <xf numFmtId="0" fontId="58" fillId="0" borderId="2" xfId="3" applyFont="1" applyBorder="1" applyAlignment="1">
      <alignment vertical="center" wrapText="1"/>
    </xf>
    <xf numFmtId="0" fontId="58" fillId="3" borderId="2" xfId="3" applyFont="1" applyFill="1" applyBorder="1" applyAlignment="1">
      <alignment horizontal="center" vertical="center" wrapText="1"/>
    </xf>
    <xf numFmtId="0" fontId="58" fillId="0" borderId="2" xfId="3" applyFont="1" applyFill="1" applyBorder="1" applyAlignment="1">
      <alignment horizontal="center" vertical="center" wrapText="1"/>
    </xf>
    <xf numFmtId="165" fontId="58" fillId="0" borderId="2" xfId="5" applyNumberFormat="1" applyFont="1" applyFill="1" applyBorder="1" applyAlignment="1">
      <alignment horizontal="center" vertical="center" wrapText="1"/>
    </xf>
    <xf numFmtId="0" fontId="51" fillId="0" borderId="2" xfId="3" applyFont="1" applyBorder="1" applyAlignment="1">
      <alignment horizontal="left" vertical="center" wrapText="1"/>
    </xf>
    <xf numFmtId="0" fontId="64" fillId="0" borderId="2" xfId="3" applyFont="1" applyBorder="1" applyAlignment="1">
      <alignment horizontal="center" vertical="center" wrapText="1"/>
    </xf>
    <xf numFmtId="0" fontId="51" fillId="2" borderId="2" xfId="3" applyFont="1" applyFill="1" applyBorder="1" applyAlignment="1">
      <alignment horizontal="center" vertical="center" wrapText="1"/>
    </xf>
    <xf numFmtId="0" fontId="51" fillId="0" borderId="3" xfId="3" applyFont="1" applyBorder="1" applyAlignment="1">
      <alignment horizontal="left" vertical="center" wrapText="1"/>
    </xf>
    <xf numFmtId="0" fontId="51" fillId="0" borderId="3" xfId="3" applyFont="1" applyBorder="1" applyAlignment="1">
      <alignment horizontal="center" vertical="center" wrapText="1"/>
    </xf>
    <xf numFmtId="0" fontId="51" fillId="0" borderId="3" xfId="3" applyFont="1" applyFill="1" applyBorder="1" applyAlignment="1">
      <alignment horizontal="center" vertical="center" wrapText="1"/>
    </xf>
    <xf numFmtId="165" fontId="52" fillId="2" borderId="2" xfId="5" applyNumberFormat="1" applyFont="1" applyFill="1" applyBorder="1" applyAlignment="1">
      <alignment horizontal="center" vertical="center" wrapText="1"/>
    </xf>
    <xf numFmtId="164" fontId="58" fillId="0" borderId="2" xfId="5" applyNumberFormat="1" applyFont="1" applyFill="1" applyBorder="1" applyAlignment="1">
      <alignment horizontal="center" vertical="center" wrapText="1"/>
    </xf>
    <xf numFmtId="0" fontId="51" fillId="0" borderId="3" xfId="3" applyFont="1" applyBorder="1" applyAlignment="1">
      <alignment vertical="center" wrapText="1"/>
    </xf>
    <xf numFmtId="0" fontId="51" fillId="3" borderId="3" xfId="3" applyFont="1" applyFill="1" applyBorder="1" applyAlignment="1">
      <alignment horizontal="center" vertical="center" wrapText="1"/>
    </xf>
    <xf numFmtId="0" fontId="65" fillId="0" borderId="0" xfId="3" applyFont="1"/>
    <xf numFmtId="0" fontId="51" fillId="3" borderId="2" xfId="3" applyFont="1" applyFill="1" applyBorder="1" applyAlignment="1">
      <alignment horizontal="center" vertical="center" wrapText="1"/>
    </xf>
    <xf numFmtId="0" fontId="60" fillId="0" borderId="2" xfId="3" applyFont="1" applyBorder="1" applyAlignment="1">
      <alignment vertical="center" wrapText="1"/>
    </xf>
    <xf numFmtId="0" fontId="52" fillId="0" borderId="3" xfId="3" applyFont="1" applyFill="1" applyBorder="1" applyAlignment="1">
      <alignment horizontal="center" vertical="center" wrapText="1"/>
    </xf>
    <xf numFmtId="0" fontId="58" fillId="0" borderId="2" xfId="3" applyFont="1" applyBorder="1" applyAlignment="1">
      <alignment horizontal="left" vertical="center" wrapText="1"/>
    </xf>
    <xf numFmtId="167" fontId="58" fillId="0" borderId="2" xfId="3" applyNumberFormat="1" applyFont="1" applyFill="1" applyBorder="1" applyAlignment="1">
      <alignment horizontal="center" vertical="center" wrapText="1"/>
    </xf>
    <xf numFmtId="0" fontId="1" fillId="0" borderId="0" xfId="3" applyAlignment="1">
      <alignment horizontal="center" vertical="center"/>
    </xf>
    <xf numFmtId="0" fontId="65" fillId="3" borderId="0" xfId="3" applyFont="1" applyFill="1"/>
    <xf numFmtId="0" fontId="65" fillId="0" borderId="0" xfId="3" applyFont="1" applyFill="1"/>
    <xf numFmtId="0" fontId="52" fillId="2" borderId="0" xfId="3" applyFont="1" applyFill="1" applyAlignment="1">
      <alignment horizontal="center" vertical="center"/>
    </xf>
    <xf numFmtId="0" fontId="52" fillId="0" borderId="0" xfId="3" applyFont="1" applyFill="1" applyAlignment="1">
      <alignment horizontal="center" vertical="center"/>
    </xf>
    <xf numFmtId="0" fontId="58" fillId="0" borderId="0" xfId="3" applyFont="1" applyBorder="1" applyAlignment="1">
      <alignment horizontal="left" vertical="center"/>
    </xf>
    <xf numFmtId="0" fontId="58" fillId="0" borderId="0" xfId="3" applyFont="1" applyBorder="1" applyAlignment="1">
      <alignment horizontal="center" vertical="center" wrapText="1"/>
    </xf>
    <xf numFmtId="0" fontId="58" fillId="3" borderId="0" xfId="3" applyFont="1" applyFill="1" applyBorder="1" applyAlignment="1">
      <alignment horizontal="center" vertical="center" wrapText="1"/>
    </xf>
    <xf numFmtId="0" fontId="58" fillId="0" borderId="0" xfId="3" applyFont="1" applyFill="1" applyBorder="1" applyAlignment="1">
      <alignment horizontal="center" vertical="center" wrapText="1"/>
    </xf>
    <xf numFmtId="167" fontId="58" fillId="0" borderId="0" xfId="3" applyNumberFormat="1" applyFont="1" applyFill="1" applyBorder="1" applyAlignment="1">
      <alignment horizontal="center" vertical="center" wrapText="1"/>
    </xf>
    <xf numFmtId="0" fontId="1" fillId="3" borderId="0" xfId="3" applyFill="1"/>
    <xf numFmtId="0" fontId="1" fillId="0" borderId="0" xfId="3" applyFill="1"/>
    <xf numFmtId="0" fontId="1" fillId="0" borderId="0" xfId="3" applyFont="1" applyAlignment="1">
      <alignment horizont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/>
    <xf numFmtId="0" fontId="3" fillId="0" borderId="0" xfId="3" applyFont="1" applyFill="1"/>
    <xf numFmtId="0" fontId="3" fillId="0" borderId="0" xfId="3" applyFont="1"/>
    <xf numFmtId="0" fontId="3" fillId="0" borderId="0" xfId="3" applyFont="1" applyFill="1" applyAlignment="1">
      <alignment horizontal="left" vertical="center"/>
    </xf>
    <xf numFmtId="0" fontId="3" fillId="2" borderId="0" xfId="3" applyFont="1" applyFill="1" applyAlignment="1">
      <alignment horizontal="left" vertical="center"/>
    </xf>
    <xf numFmtId="0" fontId="3" fillId="0" borderId="11" xfId="3" applyFont="1" applyBorder="1"/>
    <xf numFmtId="0" fontId="70" fillId="2" borderId="2" xfId="3" applyFont="1" applyFill="1" applyBorder="1" applyAlignment="1">
      <alignment horizontal="center" vertical="center" wrapText="1"/>
    </xf>
    <xf numFmtId="0" fontId="70" fillId="0" borderId="2" xfId="3" applyFont="1" applyFill="1" applyBorder="1" applyAlignment="1">
      <alignment horizontal="center" vertical="center" wrapText="1"/>
    </xf>
    <xf numFmtId="0" fontId="70" fillId="2" borderId="4" xfId="3" applyFont="1" applyFill="1" applyBorder="1" applyAlignment="1">
      <alignment horizontal="center" vertical="center" wrapText="1"/>
    </xf>
    <xf numFmtId="49" fontId="70" fillId="2" borderId="2" xfId="3" applyNumberFormat="1" applyFont="1" applyFill="1" applyBorder="1" applyAlignment="1">
      <alignment horizontal="center" vertical="center" wrapText="1"/>
    </xf>
    <xf numFmtId="0" fontId="70" fillId="2" borderId="2" xfId="3" applyFont="1" applyFill="1" applyBorder="1" applyAlignment="1">
      <alignment vertical="center" wrapText="1"/>
    </xf>
    <xf numFmtId="14" fontId="70" fillId="0" borderId="2" xfId="3" applyNumberFormat="1" applyFont="1" applyFill="1" applyBorder="1" applyAlignment="1">
      <alignment horizontal="center" vertical="center" wrapText="1"/>
    </xf>
    <xf numFmtId="14" fontId="70" fillId="2" borderId="2" xfId="3" applyNumberFormat="1" applyFont="1" applyFill="1" applyBorder="1" applyAlignment="1">
      <alignment horizontal="center" vertical="center" wrapText="1"/>
    </xf>
    <xf numFmtId="0" fontId="72" fillId="3" borderId="2" xfId="3" applyFont="1" applyFill="1" applyBorder="1" applyAlignment="1">
      <alignment vertical="center" wrapText="1"/>
    </xf>
    <xf numFmtId="0" fontId="70" fillId="0" borderId="2" xfId="3" applyFont="1" applyFill="1" applyBorder="1" applyAlignment="1">
      <alignment vertical="center" wrapText="1"/>
    </xf>
    <xf numFmtId="49" fontId="70" fillId="0" borderId="2" xfId="3" applyNumberFormat="1" applyFont="1" applyFill="1" applyBorder="1" applyAlignment="1">
      <alignment horizontal="center" vertical="center" wrapText="1"/>
    </xf>
    <xf numFmtId="0" fontId="72" fillId="0" borderId="2" xfId="3" applyFont="1" applyFill="1" applyBorder="1" applyAlignment="1">
      <alignment vertical="center" wrapText="1"/>
    </xf>
    <xf numFmtId="0" fontId="70" fillId="0" borderId="3" xfId="3" applyFont="1" applyFill="1" applyBorder="1" applyAlignment="1">
      <alignment vertical="center" wrapText="1"/>
    </xf>
    <xf numFmtId="0" fontId="3" fillId="0" borderId="2" xfId="3" applyFont="1" applyBorder="1" applyAlignment="1">
      <alignment horizontal="center" wrapText="1"/>
    </xf>
    <xf numFmtId="16" fontId="69" fillId="0" borderId="2" xfId="3" applyNumberFormat="1" applyFont="1" applyFill="1" applyBorder="1" applyAlignment="1">
      <alignment horizontal="center" vertical="center" wrapText="1"/>
    </xf>
    <xf numFmtId="0" fontId="69" fillId="0" borderId="2" xfId="3" applyFont="1" applyFill="1" applyBorder="1" applyAlignment="1">
      <alignment vertical="center" wrapText="1"/>
    </xf>
    <xf numFmtId="4" fontId="70" fillId="0" borderId="2" xfId="3" applyNumberFormat="1" applyFont="1" applyFill="1" applyBorder="1" applyAlignment="1">
      <alignment horizontal="center" vertical="center" wrapText="1"/>
    </xf>
    <xf numFmtId="4" fontId="70" fillId="0" borderId="0" xfId="3" applyNumberFormat="1" applyFont="1" applyFill="1" applyAlignment="1">
      <alignment horizontal="center" vertical="center"/>
    </xf>
    <xf numFmtId="4" fontId="3" fillId="0" borderId="2" xfId="3" applyNumberFormat="1" applyFont="1" applyBorder="1" applyAlignment="1">
      <alignment horizontal="center" wrapText="1"/>
    </xf>
    <xf numFmtId="16" fontId="70" fillId="0" borderId="2" xfId="3" applyNumberFormat="1" applyFont="1" applyFill="1" applyBorder="1" applyAlignment="1">
      <alignment horizontal="center" vertical="center" wrapText="1"/>
    </xf>
    <xf numFmtId="14" fontId="70" fillId="0" borderId="6" xfId="3" applyNumberFormat="1" applyFont="1" applyFill="1" applyBorder="1" applyAlignment="1">
      <alignment horizontal="center" vertical="center" wrapText="1"/>
    </xf>
    <xf numFmtId="0" fontId="70" fillId="0" borderId="6" xfId="3" applyFont="1" applyFill="1" applyBorder="1" applyAlignment="1">
      <alignment horizontal="left" vertical="center" wrapText="1"/>
    </xf>
    <xf numFmtId="165" fontId="71" fillId="0" borderId="2" xfId="0" applyNumberFormat="1" applyFont="1" applyFill="1" applyBorder="1" applyAlignment="1">
      <alignment horizontal="left" vertical="top" wrapText="1"/>
    </xf>
    <xf numFmtId="49" fontId="70" fillId="0" borderId="6" xfId="3" applyNumberFormat="1" applyFont="1" applyFill="1" applyBorder="1" applyAlignment="1">
      <alignment horizontal="center" vertical="center" wrapText="1"/>
    </xf>
    <xf numFmtId="4" fontId="70" fillId="0" borderId="6" xfId="3" applyNumberFormat="1" applyFont="1" applyFill="1" applyBorder="1" applyAlignment="1">
      <alignment horizontal="center" vertical="center" wrapText="1"/>
    </xf>
    <xf numFmtId="14" fontId="72" fillId="0" borderId="6" xfId="3" applyNumberFormat="1" applyFont="1" applyFill="1" applyBorder="1" applyAlignment="1">
      <alignment horizontal="left" vertical="center" wrapText="1"/>
    </xf>
    <xf numFmtId="49" fontId="71" fillId="0" borderId="2" xfId="3" applyNumberFormat="1" applyFont="1" applyFill="1" applyBorder="1" applyAlignment="1">
      <alignment horizontal="center" vertical="center" wrapText="1"/>
    </xf>
    <xf numFmtId="49" fontId="72" fillId="0" borderId="2" xfId="3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vertical="top" wrapText="1"/>
    </xf>
    <xf numFmtId="0" fontId="3" fillId="0" borderId="2" xfId="3" applyFont="1" applyBorder="1" applyAlignment="1">
      <alignment vertical="top" wrapText="1"/>
    </xf>
    <xf numFmtId="0" fontId="73" fillId="0" borderId="2" xfId="3" applyFont="1" applyBorder="1" applyAlignment="1">
      <alignment vertical="top" wrapText="1"/>
    </xf>
    <xf numFmtId="0" fontId="72" fillId="0" borderId="2" xfId="3" applyFont="1" applyFill="1" applyBorder="1" applyAlignment="1">
      <alignment horizontal="left" vertical="center" wrapText="1"/>
    </xf>
    <xf numFmtId="14" fontId="72" fillId="0" borderId="2" xfId="3" applyNumberFormat="1" applyFont="1" applyFill="1" applyBorder="1" applyAlignment="1">
      <alignment horizontal="left" vertical="center" wrapText="1"/>
    </xf>
    <xf numFmtId="4" fontId="3" fillId="0" borderId="0" xfId="3" applyNumberFormat="1" applyFont="1" applyFill="1" applyAlignment="1">
      <alignment horizontal="center" vertical="center"/>
    </xf>
    <xf numFmtId="14" fontId="72" fillId="0" borderId="2" xfId="3" applyNumberFormat="1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0" fontId="3" fillId="0" borderId="0" xfId="3" applyFont="1" applyAlignment="1">
      <alignment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vertical="center" wrapText="1"/>
    </xf>
    <xf numFmtId="0" fontId="3" fillId="0" borderId="2" xfId="3" applyFont="1" applyFill="1" applyBorder="1"/>
    <xf numFmtId="14" fontId="3" fillId="0" borderId="2" xfId="3" applyNumberFormat="1" applyFont="1" applyFill="1" applyBorder="1" applyAlignment="1">
      <alignment horizontal="center" vertical="center" wrapText="1"/>
    </xf>
    <xf numFmtId="49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3" fillId="0" borderId="5" xfId="3" applyFont="1" applyFill="1" applyBorder="1" applyAlignment="1">
      <alignment horizontal="center" vertical="center"/>
    </xf>
    <xf numFmtId="0" fontId="3" fillId="0" borderId="8" xfId="3" applyFont="1" applyFill="1" applyBorder="1"/>
    <xf numFmtId="0" fontId="3" fillId="0" borderId="6" xfId="3" applyFont="1" applyFill="1" applyBorder="1"/>
    <xf numFmtId="0" fontId="70" fillId="0" borderId="0" xfId="3" applyFont="1" applyAlignment="1">
      <alignment horizontal="left"/>
    </xf>
    <xf numFmtId="0" fontId="70" fillId="0" borderId="0" xfId="3" applyFont="1" applyFill="1" applyAlignment="1">
      <alignment horizontal="center" vertical="center"/>
    </xf>
    <xf numFmtId="0" fontId="74" fillId="0" borderId="1" xfId="10" applyFont="1" applyBorder="1"/>
    <xf numFmtId="0" fontId="3" fillId="2" borderId="0" xfId="3" applyFont="1" applyFill="1" applyAlignment="1">
      <alignment wrapText="1"/>
    </xf>
    <xf numFmtId="0" fontId="70" fillId="0" borderId="0" xfId="10" applyFont="1"/>
    <xf numFmtId="0" fontId="74" fillId="0" borderId="0" xfId="10" applyFont="1" applyAlignment="1">
      <alignment horizontal="center" vertical="center"/>
    </xf>
    <xf numFmtId="0" fontId="74" fillId="0" borderId="0" xfId="10" applyFont="1"/>
    <xf numFmtId="0" fontId="70" fillId="2" borderId="0" xfId="3" applyFont="1" applyFill="1" applyAlignment="1">
      <alignment wrapText="1"/>
    </xf>
    <xf numFmtId="0" fontId="75" fillId="2" borderId="0" xfId="3" applyFont="1" applyFill="1"/>
    <xf numFmtId="0" fontId="70" fillId="2" borderId="0" xfId="3" applyFont="1" applyFill="1"/>
    <xf numFmtId="0" fontId="75" fillId="0" borderId="0" xfId="3" applyFont="1" applyFill="1"/>
    <xf numFmtId="0" fontId="3" fillId="2" borderId="0" xfId="3" applyFont="1" applyFill="1" applyAlignment="1">
      <alignment horizontal="right" vertical="center"/>
    </xf>
    <xf numFmtId="0" fontId="76" fillId="2" borderId="0" xfId="3" applyFont="1" applyFill="1"/>
    <xf numFmtId="49" fontId="70" fillId="2" borderId="0" xfId="3" applyNumberFormat="1" applyFont="1" applyFill="1"/>
    <xf numFmtId="0" fontId="75" fillId="2" borderId="0" xfId="3" applyFont="1" applyFill="1" applyAlignment="1">
      <alignment horizontal="center" vertical="center"/>
    </xf>
    <xf numFmtId="0" fontId="76" fillId="2" borderId="0" xfId="3" applyFont="1" applyFill="1" applyAlignment="1">
      <alignment horizontal="center" vertical="center"/>
    </xf>
    <xf numFmtId="0" fontId="76" fillId="0" borderId="0" xfId="3" applyFont="1" applyFill="1"/>
    <xf numFmtId="0" fontId="3" fillId="0" borderId="0" xfId="3" applyFont="1" applyBorder="1"/>
    <xf numFmtId="0" fontId="78" fillId="2" borderId="2" xfId="3" applyFont="1" applyFill="1" applyBorder="1" applyAlignment="1">
      <alignment horizontal="center" vertical="center" wrapText="1"/>
    </xf>
    <xf numFmtId="0" fontId="78" fillId="2" borderId="4" xfId="3" applyFont="1" applyFill="1" applyBorder="1" applyAlignment="1">
      <alignment horizontal="center" vertical="center" wrapText="1"/>
    </xf>
    <xf numFmtId="0" fontId="78" fillId="0" borderId="0" xfId="3" applyFont="1"/>
    <xf numFmtId="49" fontId="78" fillId="2" borderId="2" xfId="3" applyNumberFormat="1" applyFont="1" applyFill="1" applyBorder="1" applyAlignment="1">
      <alignment horizontal="center" vertical="center" wrapText="1"/>
    </xf>
    <xf numFmtId="0" fontId="78" fillId="2" borderId="2" xfId="3" applyFont="1" applyFill="1" applyBorder="1" applyAlignment="1">
      <alignment vertical="center" wrapText="1"/>
    </xf>
    <xf numFmtId="14" fontId="78" fillId="2" borderId="2" xfId="3" applyNumberFormat="1" applyFont="1" applyFill="1" applyBorder="1" applyAlignment="1">
      <alignment horizontal="center" vertical="center" wrapText="1"/>
    </xf>
    <xf numFmtId="0" fontId="78" fillId="2" borderId="0" xfId="3" applyFont="1" applyFill="1"/>
    <xf numFmtId="0" fontId="80" fillId="3" borderId="2" xfId="3" applyFont="1" applyFill="1" applyBorder="1" applyAlignment="1">
      <alignment vertical="center" wrapText="1"/>
    </xf>
    <xf numFmtId="0" fontId="78" fillId="2" borderId="3" xfId="3" applyFont="1" applyFill="1" applyBorder="1" applyAlignment="1">
      <alignment vertical="center" wrapText="1"/>
    </xf>
    <xf numFmtId="14" fontId="77" fillId="3" borderId="2" xfId="3" applyNumberFormat="1" applyFont="1" applyFill="1" applyBorder="1" applyAlignment="1">
      <alignment horizontal="center" vertical="center"/>
    </xf>
    <xf numFmtId="168" fontId="77" fillId="3" borderId="2" xfId="3" applyNumberFormat="1" applyFont="1" applyFill="1" applyBorder="1" applyAlignment="1">
      <alignment horizontal="center" vertical="center" wrapText="1"/>
    </xf>
    <xf numFmtId="14" fontId="78" fillId="3" borderId="2" xfId="3" applyNumberFormat="1" applyFont="1" applyFill="1" applyBorder="1" applyAlignment="1">
      <alignment horizontal="center" vertical="center" wrapText="1"/>
    </xf>
    <xf numFmtId="168" fontId="78" fillId="3" borderId="2" xfId="3" applyNumberFormat="1" applyFont="1" applyFill="1" applyBorder="1" applyAlignment="1">
      <alignment horizontal="center" vertical="center" wrapText="1"/>
    </xf>
    <xf numFmtId="14" fontId="77" fillId="2" borderId="2" xfId="3" applyNumberFormat="1" applyFont="1" applyFill="1" applyBorder="1" applyAlignment="1">
      <alignment horizontal="center" vertical="center"/>
    </xf>
    <xf numFmtId="166" fontId="77" fillId="0" borderId="2" xfId="4" applyNumberFormat="1" applyFont="1" applyBorder="1" applyAlignment="1">
      <alignment horizontal="center" vertical="center" wrapText="1"/>
    </xf>
    <xf numFmtId="166" fontId="77" fillId="0" borderId="2" xfId="4" applyNumberFormat="1" applyFont="1" applyBorder="1" applyAlignment="1">
      <alignment vertical="center" wrapText="1"/>
    </xf>
    <xf numFmtId="166" fontId="78" fillId="0" borderId="2" xfId="4" applyNumberFormat="1" applyFont="1" applyBorder="1" applyAlignment="1">
      <alignment horizontal="center" vertical="center" wrapText="1"/>
    </xf>
    <xf numFmtId="166" fontId="78" fillId="0" borderId="2" xfId="4" applyNumberFormat="1" applyFont="1" applyBorder="1" applyAlignment="1">
      <alignment vertical="center" wrapText="1"/>
    </xf>
    <xf numFmtId="169" fontId="3" fillId="0" borderId="0" xfId="3" applyNumberFormat="1" applyFont="1"/>
    <xf numFmtId="0" fontId="78" fillId="4" borderId="6" xfId="3" applyFont="1" applyFill="1" applyBorder="1" applyAlignment="1">
      <alignment horizontal="center" vertical="center" wrapText="1"/>
    </xf>
    <xf numFmtId="168" fontId="77" fillId="0" borderId="2" xfId="4" applyNumberFormat="1" applyFont="1" applyBorder="1" applyAlignment="1">
      <alignment horizontal="center" vertical="center" wrapText="1"/>
    </xf>
    <xf numFmtId="168" fontId="78" fillId="2" borderId="2" xfId="3" applyNumberFormat="1" applyFont="1" applyFill="1" applyBorder="1" applyAlignment="1">
      <alignment horizontal="center" vertical="center" wrapText="1"/>
    </xf>
    <xf numFmtId="49" fontId="78" fillId="4" borderId="2" xfId="3" applyNumberFormat="1" applyFont="1" applyFill="1" applyBorder="1" applyAlignment="1">
      <alignment horizontal="center" vertical="center" wrapText="1"/>
    </xf>
    <xf numFmtId="0" fontId="80" fillId="4" borderId="2" xfId="3" applyFont="1" applyFill="1" applyBorder="1" applyAlignment="1">
      <alignment vertical="center" wrapText="1"/>
    </xf>
    <xf numFmtId="0" fontId="78" fillId="4" borderId="2" xfId="3" applyFont="1" applyFill="1" applyBorder="1" applyAlignment="1">
      <alignment horizontal="center" vertical="center" wrapText="1"/>
    </xf>
    <xf numFmtId="14" fontId="78" fillId="4" borderId="2" xfId="3" applyNumberFormat="1" applyFont="1" applyFill="1" applyBorder="1" applyAlignment="1">
      <alignment horizontal="center" vertical="center" wrapText="1"/>
    </xf>
    <xf numFmtId="14" fontId="79" fillId="4" borderId="2" xfId="3" applyNumberFormat="1" applyFont="1" applyFill="1" applyBorder="1" applyAlignment="1">
      <alignment horizontal="center" vertical="center" wrapText="1"/>
    </xf>
    <xf numFmtId="1" fontId="77" fillId="3" borderId="3" xfId="3" applyNumberFormat="1" applyFont="1" applyFill="1" applyBorder="1" applyAlignment="1">
      <alignment horizontal="center" vertical="center" wrapText="1"/>
    </xf>
    <xf numFmtId="0" fontId="77" fillId="3" borderId="3" xfId="3" applyFont="1" applyFill="1" applyBorder="1" applyAlignment="1">
      <alignment horizontal="center" vertical="center" wrapText="1"/>
    </xf>
    <xf numFmtId="0" fontId="78" fillId="3" borderId="3" xfId="3" applyFont="1" applyFill="1" applyBorder="1" applyAlignment="1">
      <alignment horizontal="center" vertical="center" wrapText="1"/>
    </xf>
    <xf numFmtId="14" fontId="78" fillId="3" borderId="3" xfId="3" applyNumberFormat="1" applyFont="1" applyFill="1" applyBorder="1" applyAlignment="1">
      <alignment horizontal="center" vertical="center" wrapText="1"/>
    </xf>
    <xf numFmtId="14" fontId="78" fillId="4" borderId="2" xfId="3" applyNumberFormat="1" applyFont="1" applyFill="1" applyBorder="1" applyAlignment="1">
      <alignment horizontal="center" vertical="top" wrapText="1"/>
    </xf>
    <xf numFmtId="14" fontId="81" fillId="2" borderId="0" xfId="3" applyNumberFormat="1" applyFont="1" applyFill="1" applyBorder="1" applyAlignment="1">
      <alignment vertical="center" wrapText="1"/>
    </xf>
    <xf numFmtId="0" fontId="3" fillId="2" borderId="0" xfId="3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82" fillId="2" borderId="0" xfId="0" applyFont="1" applyFill="1" applyAlignment="1">
      <alignment vertical="center"/>
    </xf>
    <xf numFmtId="0" fontId="83" fillId="0" borderId="0" xfId="0" applyFont="1"/>
    <xf numFmtId="0" fontId="84" fillId="0" borderId="0" xfId="0" applyFont="1"/>
    <xf numFmtId="0" fontId="3" fillId="0" borderId="0" xfId="0" applyFont="1" applyAlignment="1"/>
    <xf numFmtId="0" fontId="70" fillId="2" borderId="0" xfId="3" applyFont="1" applyFill="1" applyAlignment="1">
      <alignment vertical="center" wrapText="1"/>
    </xf>
    <xf numFmtId="0" fontId="23" fillId="0" borderId="0" xfId="3" applyFont="1" applyAlignment="1">
      <alignment horizontal="center" vertical="center"/>
    </xf>
    <xf numFmtId="0" fontId="23" fillId="0" borderId="0" xfId="3" applyFont="1" applyAlignment="1">
      <alignment vertical="center"/>
    </xf>
    <xf numFmtId="0" fontId="23" fillId="0" borderId="0" xfId="3" applyFont="1" applyAlignment="1">
      <alignment horizontal="right" vertical="center"/>
    </xf>
    <xf numFmtId="0" fontId="23" fillId="0" borderId="0" xfId="3" applyFont="1" applyAlignment="1"/>
    <xf numFmtId="0" fontId="23" fillId="2" borderId="0" xfId="3" applyFont="1" applyFill="1" applyAlignment="1">
      <alignment horizontal="left" vertical="center"/>
    </xf>
    <xf numFmtId="0" fontId="23" fillId="2" borderId="0" xfId="3" applyFont="1" applyFill="1" applyAlignment="1">
      <alignment horizontal="center" vertical="center" wrapText="1"/>
    </xf>
    <xf numFmtId="0" fontId="23" fillId="2" borderId="0" xfId="3" applyFont="1" applyFill="1"/>
    <xf numFmtId="0" fontId="23" fillId="2" borderId="0" xfId="3" applyFont="1" applyFill="1" applyAlignment="1">
      <alignment horizontal="right" vertical="center"/>
    </xf>
    <xf numFmtId="0" fontId="23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vertical="center" wrapText="1"/>
    </xf>
    <xf numFmtId="14" fontId="3" fillId="3" borderId="2" xfId="3" applyNumberFormat="1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vertical="center" wrapText="1"/>
    </xf>
    <xf numFmtId="0" fontId="3" fillId="0" borderId="3" xfId="3" applyFont="1" applyBorder="1" applyAlignment="1">
      <alignment horizontal="center" vertical="center" wrapText="1"/>
    </xf>
    <xf numFmtId="14" fontId="3" fillId="2" borderId="2" xfId="3" applyNumberFormat="1" applyFont="1" applyFill="1" applyBorder="1" applyAlignment="1">
      <alignment horizontal="center" vertical="center" wrapText="1"/>
    </xf>
    <xf numFmtId="165" fontId="3" fillId="0" borderId="2" xfId="3" applyNumberFormat="1" applyFont="1" applyBorder="1" applyAlignment="1">
      <alignment horizontal="center" vertical="center" wrapText="1"/>
    </xf>
    <xf numFmtId="0" fontId="23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vertical="center" wrapText="1"/>
    </xf>
    <xf numFmtId="14" fontId="3" fillId="4" borderId="2" xfId="3" applyNumberFormat="1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vertical="center" wrapText="1"/>
    </xf>
    <xf numFmtId="164" fontId="4" fillId="0" borderId="2" xfId="3" applyNumberFormat="1" applyFont="1" applyBorder="1" applyAlignment="1">
      <alignment horizontal="right" vertical="center" wrapText="1"/>
    </xf>
    <xf numFmtId="0" fontId="3" fillId="2" borderId="2" xfId="3" applyFont="1" applyFill="1" applyBorder="1" applyAlignment="1">
      <alignment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0" fontId="3" fillId="4" borderId="2" xfId="3" applyFont="1" applyFill="1" applyBorder="1" applyAlignment="1">
      <alignment horizontal="center" vertical="center" wrapText="1"/>
    </xf>
    <xf numFmtId="49" fontId="3" fillId="3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left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0" fontId="3" fillId="2" borderId="2" xfId="3" applyFont="1" applyFill="1" applyBorder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85" fillId="3" borderId="2" xfId="3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3" borderId="0" xfId="3" applyFont="1" applyFill="1" applyBorder="1" applyAlignment="1">
      <alignment vertical="center" wrapText="1"/>
    </xf>
    <xf numFmtId="14" fontId="3" fillId="0" borderId="0" xfId="3" applyNumberFormat="1" applyFont="1" applyBorder="1" applyAlignment="1">
      <alignment horizontal="center" vertical="center" wrapText="1"/>
    </xf>
    <xf numFmtId="164" fontId="3" fillId="0" borderId="0" xfId="3" applyNumberFormat="1" applyFont="1" applyBorder="1" applyAlignment="1">
      <alignment horizontal="right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4" fontId="3" fillId="4" borderId="5" xfId="3" applyNumberFormat="1" applyFont="1" applyFill="1" applyBorder="1" applyAlignment="1">
      <alignment horizontal="center" vertical="center" wrapText="1"/>
    </xf>
    <xf numFmtId="14" fontId="3" fillId="4" borderId="6" xfId="3" applyNumberFormat="1" applyFont="1" applyFill="1" applyBorder="1" applyAlignment="1">
      <alignment horizontal="center" vertical="center" wrapText="1"/>
    </xf>
    <xf numFmtId="164" fontId="4" fillId="3" borderId="5" xfId="3" applyNumberFormat="1" applyFont="1" applyFill="1" applyBorder="1" applyAlignment="1">
      <alignment horizontal="center" vertical="center" wrapText="1"/>
    </xf>
    <xf numFmtId="0" fontId="4" fillId="3" borderId="6" xfId="3" applyNumberFormat="1" applyFont="1" applyFill="1" applyBorder="1" applyAlignment="1">
      <alignment horizontal="center" vertical="center" wrapText="1"/>
    </xf>
    <xf numFmtId="166" fontId="4" fillId="0" borderId="2" xfId="5" applyNumberFormat="1" applyFont="1" applyBorder="1" applyAlignment="1">
      <alignment horizontal="center" vertical="center" wrapText="1"/>
    </xf>
    <xf numFmtId="164" fontId="4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vertical="center" wrapText="1"/>
    </xf>
    <xf numFmtId="0" fontId="6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vertical="center" wrapText="1"/>
    </xf>
    <xf numFmtId="14" fontId="3" fillId="2" borderId="2" xfId="3" applyNumberFormat="1" applyFont="1" applyFill="1" applyBorder="1" applyAlignment="1">
      <alignment horizontal="left" vertical="center" wrapText="1"/>
    </xf>
    <xf numFmtId="0" fontId="3" fillId="2" borderId="4" xfId="3" applyFont="1" applyFill="1" applyBorder="1" applyAlignment="1">
      <alignment horizontal="left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86" fillId="2" borderId="2" xfId="3" applyFont="1" applyFill="1" applyBorder="1" applyAlignment="1">
      <alignment horizontal="center" vertical="center" wrapText="1"/>
    </xf>
    <xf numFmtId="43" fontId="3" fillId="2" borderId="2" xfId="3" applyNumberFormat="1" applyFont="1" applyFill="1" applyBorder="1" applyAlignment="1">
      <alignment horizontal="center" vertical="center" wrapText="1"/>
    </xf>
    <xf numFmtId="14" fontId="3" fillId="2" borderId="0" xfId="3" applyNumberFormat="1" applyFont="1" applyFill="1" applyBorder="1" applyAlignment="1">
      <alignment horizontal="center" vertical="center" wrapText="1"/>
    </xf>
    <xf numFmtId="49" fontId="3" fillId="3" borderId="0" xfId="3" applyNumberFormat="1" applyFont="1" applyFill="1" applyBorder="1" applyAlignment="1">
      <alignment horizontal="center" vertical="center" wrapText="1"/>
    </xf>
    <xf numFmtId="0" fontId="23" fillId="2" borderId="0" xfId="3" applyFont="1" applyFill="1" applyAlignment="1">
      <alignment horizontal="left" vertical="center" wrapText="1"/>
    </xf>
    <xf numFmtId="0" fontId="3" fillId="0" borderId="1" xfId="0" applyFont="1" applyBorder="1"/>
    <xf numFmtId="0" fontId="3" fillId="0" borderId="0" xfId="0" applyFont="1" applyBorder="1" applyAlignment="1"/>
    <xf numFmtId="0" fontId="23" fillId="0" borderId="0" xfId="3" applyFont="1" applyBorder="1"/>
    <xf numFmtId="43" fontId="3" fillId="2" borderId="0" xfId="3" applyNumberFormat="1" applyFont="1" applyFill="1" applyBorder="1" applyAlignment="1">
      <alignment horizontal="center" vertical="center" wrapText="1"/>
    </xf>
    <xf numFmtId="0" fontId="23" fillId="0" borderId="0" xfId="3" applyFont="1" applyAlignment="1">
      <alignment horizontal="center" vertical="top"/>
    </xf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right"/>
    </xf>
    <xf numFmtId="0" fontId="23" fillId="0" borderId="2" xfId="3" applyFont="1" applyBorder="1" applyAlignment="1">
      <alignment horizontal="center" vertical="top" wrapText="1"/>
    </xf>
    <xf numFmtId="0" fontId="23" fillId="0" borderId="2" xfId="3" applyFont="1" applyBorder="1" applyAlignment="1">
      <alignment horizontal="center"/>
    </xf>
    <xf numFmtId="0" fontId="23" fillId="0" borderId="2" xfId="3" applyFont="1" applyBorder="1" applyAlignment="1">
      <alignment horizontal="center" vertical="top"/>
    </xf>
    <xf numFmtId="0" fontId="23" fillId="0" borderId="2" xfId="3" applyFont="1" applyBorder="1" applyAlignment="1">
      <alignment horizontal="justify" vertical="top" wrapText="1"/>
    </xf>
    <xf numFmtId="0" fontId="23" fillId="0" borderId="2" xfId="3" applyFont="1" applyBorder="1" applyAlignment="1">
      <alignment vertical="top" wrapText="1"/>
    </xf>
    <xf numFmtId="14" fontId="23" fillId="0" borderId="2" xfId="3" applyNumberFormat="1" applyFont="1" applyBorder="1" applyAlignment="1">
      <alignment vertical="top" wrapText="1"/>
    </xf>
    <xf numFmtId="0" fontId="23" fillId="0" borderId="2" xfId="3" applyNumberFormat="1" applyFont="1" applyBorder="1" applyAlignment="1">
      <alignment vertical="top" wrapText="1"/>
    </xf>
    <xf numFmtId="0" fontId="23" fillId="0" borderId="2" xfId="3" applyNumberFormat="1" applyFont="1" applyBorder="1" applyAlignment="1">
      <alignment horizontal="center" vertical="top" wrapText="1"/>
    </xf>
    <xf numFmtId="14" fontId="23" fillId="0" borderId="2" xfId="3" applyNumberFormat="1" applyFont="1" applyBorder="1" applyAlignment="1">
      <alignment horizontal="center" vertical="top" wrapText="1"/>
    </xf>
    <xf numFmtId="164" fontId="23" fillId="0" borderId="2" xfId="3" applyNumberFormat="1" applyFont="1" applyBorder="1" applyAlignment="1">
      <alignment horizontal="right" vertical="top" wrapText="1"/>
    </xf>
    <xf numFmtId="0" fontId="23" fillId="0" borderId="2" xfId="3" applyNumberFormat="1" applyFont="1" applyBorder="1" applyAlignment="1">
      <alignment horizontal="center" vertical="top"/>
    </xf>
    <xf numFmtId="0" fontId="23" fillId="0" borderId="2" xfId="3" applyFont="1" applyBorder="1" applyAlignment="1">
      <alignment horizontal="left" vertical="top" wrapText="1"/>
    </xf>
    <xf numFmtId="164" fontId="23" fillId="0" borderId="2" xfId="3" applyNumberFormat="1" applyFont="1" applyBorder="1"/>
    <xf numFmtId="164" fontId="23" fillId="0" borderId="0" xfId="3" applyNumberFormat="1" applyFont="1"/>
    <xf numFmtId="0" fontId="51" fillId="0" borderId="2" xfId="3" applyFont="1" applyBorder="1" applyAlignment="1">
      <alignment horizontal="center" vertical="center" wrapText="1"/>
    </xf>
    <xf numFmtId="0" fontId="52" fillId="0" borderId="3" xfId="3" applyFont="1" applyBorder="1" applyAlignment="1">
      <alignment horizontal="center" vertical="center" wrapText="1"/>
    </xf>
    <xf numFmtId="1" fontId="52" fillId="0" borderId="3" xfId="3" applyNumberFormat="1" applyFont="1" applyBorder="1" applyAlignment="1">
      <alignment horizontal="center" vertical="center" wrapText="1"/>
    </xf>
    <xf numFmtId="0" fontId="32" fillId="0" borderId="0" xfId="3" applyFont="1" applyAlignment="1">
      <alignment horizontal="center" wrapText="1"/>
    </xf>
    <xf numFmtId="0" fontId="52" fillId="0" borderId="2" xfId="3" applyFont="1" applyBorder="1" applyAlignment="1">
      <alignment horizontal="center" vertical="center" wrapText="1"/>
    </xf>
    <xf numFmtId="0" fontId="52" fillId="0" borderId="2" xfId="3" applyFont="1" applyFill="1" applyBorder="1" applyAlignment="1">
      <alignment horizontal="center" vertical="center" wrapText="1"/>
    </xf>
    <xf numFmtId="0" fontId="52" fillId="0" borderId="3" xfId="3" applyFont="1" applyBorder="1" applyAlignment="1">
      <alignment vertical="center" wrapText="1"/>
    </xf>
    <xf numFmtId="49" fontId="30" fillId="0" borderId="0" xfId="3" applyNumberFormat="1" applyFont="1" applyFill="1" applyAlignment="1">
      <alignment horizontal="right" vertical="top"/>
    </xf>
    <xf numFmtId="0" fontId="30" fillId="0" borderId="0" xfId="3" applyFont="1" applyFill="1" applyAlignment="1">
      <alignment horizontal="left" vertical="top" wrapText="1"/>
    </xf>
    <xf numFmtId="0" fontId="30" fillId="0" borderId="0" xfId="3" applyFont="1" applyFill="1" applyAlignment="1">
      <alignment horizontal="left" vertical="top"/>
    </xf>
    <xf numFmtId="0" fontId="30" fillId="0" borderId="0" xfId="3" applyFont="1" applyFill="1" applyAlignment="1">
      <alignment horizontal="right" vertical="top" wrapText="1"/>
    </xf>
    <xf numFmtId="165" fontId="30" fillId="0" borderId="0" xfId="3" applyNumberFormat="1" applyFont="1" applyFill="1" applyAlignment="1">
      <alignment horizontal="right" vertical="top" wrapText="1"/>
    </xf>
    <xf numFmtId="0" fontId="30" fillId="0" borderId="0" xfId="3" applyFont="1" applyFill="1" applyAlignment="1">
      <alignment horizontal="center" vertical="top" wrapText="1"/>
    </xf>
    <xf numFmtId="0" fontId="30" fillId="0" borderId="0" xfId="3" applyFont="1" applyFill="1" applyAlignment="1">
      <alignment horizontal="right" vertical="top"/>
    </xf>
    <xf numFmtId="0" fontId="30" fillId="0" borderId="0" xfId="3" applyFont="1" applyFill="1" applyBorder="1" applyAlignment="1">
      <alignment horizontal="left" vertical="top" wrapText="1"/>
    </xf>
    <xf numFmtId="0" fontId="30" fillId="0" borderId="0" xfId="3" applyFont="1" applyFill="1" applyBorder="1" applyAlignment="1">
      <alignment horizontal="left" vertical="top"/>
    </xf>
    <xf numFmtId="0" fontId="30" fillId="0" borderId="0" xfId="3" applyFont="1" applyFill="1" applyBorder="1" applyAlignment="1">
      <alignment horizontal="right" vertical="top" wrapText="1"/>
    </xf>
    <xf numFmtId="4" fontId="30" fillId="0" borderId="2" xfId="3" applyNumberFormat="1" applyFont="1" applyFill="1" applyBorder="1" applyAlignment="1">
      <alignment horizontal="center" vertical="top" wrapText="1"/>
    </xf>
    <xf numFmtId="0" fontId="30" fillId="0" borderId="2" xfId="3" applyFont="1" applyFill="1" applyBorder="1" applyAlignment="1">
      <alignment horizontal="center" vertical="top" wrapText="1"/>
    </xf>
    <xf numFmtId="0" fontId="30" fillId="0" borderId="2" xfId="3" applyNumberFormat="1" applyFont="1" applyFill="1" applyBorder="1" applyAlignment="1">
      <alignment horizontal="center" vertical="top" wrapText="1"/>
    </xf>
    <xf numFmtId="165" fontId="30" fillId="0" borderId="2" xfId="3" applyNumberFormat="1" applyFont="1" applyFill="1" applyBorder="1" applyAlignment="1">
      <alignment horizontal="center" vertical="top" wrapText="1"/>
    </xf>
    <xf numFmtId="49" fontId="30" fillId="0" borderId="2" xfId="3" applyNumberFormat="1" applyFont="1" applyFill="1" applyBorder="1" applyAlignment="1">
      <alignment horizontal="center" vertical="top"/>
    </xf>
    <xf numFmtId="3" fontId="30" fillId="0" borderId="2" xfId="3" applyNumberFormat="1" applyFont="1" applyFill="1" applyBorder="1" applyAlignment="1">
      <alignment horizontal="center" vertical="top" wrapText="1"/>
    </xf>
    <xf numFmtId="1" fontId="30" fillId="0" borderId="2" xfId="3" applyNumberFormat="1" applyFont="1" applyFill="1" applyBorder="1" applyAlignment="1">
      <alignment horizontal="center" vertical="top" wrapText="1"/>
    </xf>
    <xf numFmtId="0" fontId="30" fillId="0" borderId="0" xfId="3" applyFont="1" applyFill="1" applyAlignment="1">
      <alignment horizontal="center" vertical="top"/>
    </xf>
    <xf numFmtId="49" fontId="30" fillId="10" borderId="2" xfId="3" applyNumberFormat="1" applyFont="1" applyFill="1" applyBorder="1" applyAlignment="1">
      <alignment horizontal="center" vertical="top" wrapText="1"/>
    </xf>
    <xf numFmtId="2" fontId="30" fillId="0" borderId="0" xfId="3" applyNumberFormat="1" applyFont="1" applyFill="1" applyBorder="1" applyAlignment="1">
      <alignment horizontal="center" vertical="top" wrapText="1"/>
    </xf>
    <xf numFmtId="2" fontId="30" fillId="0" borderId="0" xfId="3" applyNumberFormat="1" applyFont="1" applyFill="1" applyBorder="1" applyAlignment="1">
      <alignment horizontal="right" vertical="top" wrapText="1"/>
    </xf>
    <xf numFmtId="2" fontId="34" fillId="0" borderId="2" xfId="3" applyNumberFormat="1" applyFont="1" applyFill="1" applyBorder="1" applyAlignment="1">
      <alignment horizontal="left" vertical="top" wrapText="1"/>
    </xf>
    <xf numFmtId="165" fontId="34" fillId="0" borderId="2" xfId="3" applyNumberFormat="1" applyFont="1" applyFill="1" applyBorder="1" applyAlignment="1">
      <alignment horizontal="right" vertical="top" wrapText="1"/>
    </xf>
    <xf numFmtId="2" fontId="30" fillId="0" borderId="2" xfId="3" applyNumberFormat="1" applyFont="1" applyFill="1" applyBorder="1" applyAlignment="1">
      <alignment horizontal="left" vertical="top" wrapText="1"/>
    </xf>
    <xf numFmtId="165" fontId="30" fillId="0" borderId="2" xfId="3" applyNumberFormat="1" applyFont="1" applyFill="1" applyBorder="1" applyAlignment="1">
      <alignment horizontal="right" vertical="top" wrapText="1"/>
    </xf>
    <xf numFmtId="49" fontId="30" fillId="7" borderId="2" xfId="3" applyNumberFormat="1" applyFont="1" applyFill="1" applyBorder="1" applyAlignment="1">
      <alignment horizontal="center" vertical="top" wrapText="1"/>
    </xf>
    <xf numFmtId="0" fontId="30" fillId="7" borderId="2" xfId="3" applyFont="1" applyFill="1" applyBorder="1" applyAlignment="1">
      <alignment horizontal="justify" vertical="top" wrapText="1"/>
    </xf>
    <xf numFmtId="0" fontId="30" fillId="7" borderId="2" xfId="3" applyFont="1" applyFill="1" applyBorder="1" applyAlignment="1">
      <alignment horizontal="center" vertical="top" wrapText="1"/>
    </xf>
    <xf numFmtId="14" fontId="30" fillId="7" borderId="2" xfId="3" applyNumberFormat="1" applyFont="1" applyFill="1" applyBorder="1" applyAlignment="1">
      <alignment horizontal="center" vertical="top" wrapText="1"/>
    </xf>
    <xf numFmtId="165" fontId="30" fillId="7" borderId="2" xfId="3" applyNumberFormat="1" applyFont="1" applyFill="1" applyBorder="1" applyAlignment="1">
      <alignment horizontal="center" vertical="top"/>
    </xf>
    <xf numFmtId="2" fontId="30" fillId="7" borderId="2" xfId="3" applyNumberFormat="1" applyFont="1" applyFill="1" applyBorder="1" applyAlignment="1">
      <alignment horizontal="center" vertical="top" wrapText="1"/>
    </xf>
    <xf numFmtId="14" fontId="30" fillId="7" borderId="2" xfId="11" applyNumberFormat="1" applyFont="1" applyFill="1" applyBorder="1" applyAlignment="1">
      <alignment horizontal="center" vertical="top" wrapText="1"/>
    </xf>
    <xf numFmtId="49" fontId="30" fillId="7" borderId="2" xfId="3" applyNumberFormat="1" applyFont="1" applyFill="1" applyBorder="1" applyAlignment="1">
      <alignment horizontal="center" vertical="top"/>
    </xf>
    <xf numFmtId="165" fontId="30" fillId="7" borderId="2" xfId="3" applyNumberFormat="1" applyFont="1" applyFill="1" applyBorder="1" applyAlignment="1">
      <alignment horizontal="center" vertical="top" wrapText="1"/>
    </xf>
    <xf numFmtId="14" fontId="30" fillId="7" borderId="2" xfId="3" applyNumberFormat="1" applyFont="1" applyFill="1" applyBorder="1" applyAlignment="1">
      <alignment horizontal="left" vertical="top" wrapText="1"/>
    </xf>
    <xf numFmtId="14" fontId="33" fillId="7" borderId="2" xfId="3" applyNumberFormat="1" applyFont="1" applyFill="1" applyBorder="1" applyAlignment="1">
      <alignment horizontal="center" vertical="top" wrapText="1"/>
    </xf>
    <xf numFmtId="2" fontId="34" fillId="10" borderId="2" xfId="3" applyNumberFormat="1" applyFont="1" applyFill="1" applyBorder="1" applyAlignment="1">
      <alignment horizontal="left" vertical="top" wrapText="1"/>
    </xf>
    <xf numFmtId="165" fontId="34" fillId="10" borderId="2" xfId="3" applyNumberFormat="1" applyFont="1" applyFill="1" applyBorder="1" applyAlignment="1">
      <alignment horizontal="right" vertical="top" wrapText="1"/>
    </xf>
    <xf numFmtId="2" fontId="34" fillId="0" borderId="0" xfId="3" applyNumberFormat="1" applyFont="1" applyFill="1" applyBorder="1" applyAlignment="1">
      <alignment horizontal="center" vertical="top" wrapText="1"/>
    </xf>
    <xf numFmtId="2" fontId="34" fillId="0" borderId="0" xfId="3" applyNumberFormat="1" applyFont="1" applyFill="1" applyBorder="1" applyAlignment="1">
      <alignment horizontal="right" vertical="top" wrapText="1"/>
    </xf>
    <xf numFmtId="49" fontId="34" fillId="10" borderId="2" xfId="3" applyNumberFormat="1" applyFont="1" applyFill="1" applyBorder="1" applyAlignment="1">
      <alignment horizontal="center" vertical="top" wrapText="1"/>
    </xf>
    <xf numFmtId="165" fontId="30" fillId="2" borderId="2" xfId="3" applyNumberFormat="1" applyFont="1" applyFill="1" applyBorder="1" applyAlignment="1">
      <alignment horizontal="right" vertical="top" wrapText="1"/>
    </xf>
    <xf numFmtId="0" fontId="30" fillId="0" borderId="0" xfId="3" applyFont="1" applyFill="1" applyBorder="1" applyAlignment="1">
      <alignment horizontal="center" vertical="top" wrapText="1"/>
    </xf>
    <xf numFmtId="0" fontId="30" fillId="0" borderId="0" xfId="3" applyFont="1" applyFill="1" applyBorder="1" applyAlignment="1">
      <alignment horizontal="right" vertical="top"/>
    </xf>
    <xf numFmtId="165" fontId="30" fillId="0" borderId="0" xfId="3" applyNumberFormat="1" applyFont="1" applyFill="1" applyBorder="1" applyAlignment="1">
      <alignment horizontal="center" vertical="top" wrapText="1"/>
    </xf>
    <xf numFmtId="0" fontId="34" fillId="0" borderId="0" xfId="3" applyFont="1" applyFill="1" applyBorder="1" applyAlignment="1">
      <alignment horizontal="center" vertical="top" wrapText="1"/>
    </xf>
    <xf numFmtId="0" fontId="34" fillId="0" borderId="0" xfId="3" applyFont="1" applyFill="1" applyBorder="1" applyAlignment="1">
      <alignment horizontal="right" vertical="top" wrapText="1"/>
    </xf>
    <xf numFmtId="0" fontId="34" fillId="0" borderId="0" xfId="3" applyFont="1" applyFill="1" applyBorder="1" applyAlignment="1">
      <alignment horizontal="right" vertical="top"/>
    </xf>
    <xf numFmtId="49" fontId="34" fillId="10" borderId="2" xfId="3" applyNumberFormat="1" applyFont="1" applyFill="1" applyBorder="1" applyAlignment="1">
      <alignment horizontal="center" vertical="top"/>
    </xf>
    <xf numFmtId="165" fontId="30" fillId="0" borderId="2" xfId="3" applyNumberFormat="1" applyFont="1" applyFill="1" applyBorder="1" applyAlignment="1">
      <alignment vertical="top" wrapText="1"/>
    </xf>
    <xf numFmtId="0" fontId="30" fillId="0" borderId="0" xfId="3" applyFont="1" applyFill="1" applyAlignment="1">
      <alignment vertical="top"/>
    </xf>
    <xf numFmtId="0" fontId="30" fillId="7" borderId="2" xfId="3" applyFont="1" applyFill="1" applyBorder="1" applyAlignment="1">
      <alignment vertical="top" wrapText="1"/>
    </xf>
    <xf numFmtId="0" fontId="34" fillId="0" borderId="0" xfId="3" applyFont="1" applyFill="1" applyAlignment="1">
      <alignment horizontal="center" vertical="top" wrapText="1"/>
    </xf>
    <xf numFmtId="0" fontId="34" fillId="0" borderId="0" xfId="3" applyFont="1" applyFill="1" applyAlignment="1">
      <alignment horizontal="right" vertical="top" wrapText="1"/>
    </xf>
    <xf numFmtId="0" fontId="34" fillId="0" borderId="0" xfId="3" applyFont="1" applyFill="1" applyAlignment="1">
      <alignment horizontal="right" vertical="top"/>
    </xf>
    <xf numFmtId="165" fontId="30" fillId="0" borderId="0" xfId="3" applyNumberFormat="1" applyFont="1" applyFill="1" applyBorder="1" applyAlignment="1">
      <alignment horizontal="right" vertical="top" wrapText="1"/>
    </xf>
    <xf numFmtId="0" fontId="30" fillId="7" borderId="2" xfId="3" applyNumberFormat="1" applyFont="1" applyFill="1" applyBorder="1" applyAlignment="1">
      <alignment horizontal="center" vertical="top" wrapText="1"/>
    </xf>
    <xf numFmtId="49" fontId="30" fillId="0" borderId="0" xfId="3" applyNumberFormat="1" applyFont="1" applyFill="1" applyAlignment="1">
      <alignment horizontal="left" vertical="top"/>
    </xf>
    <xf numFmtId="4" fontId="30" fillId="0" borderId="0" xfId="3" applyNumberFormat="1" applyFont="1" applyFill="1" applyAlignment="1">
      <alignment horizontal="right" vertical="top" wrapText="1"/>
    </xf>
    <xf numFmtId="165" fontId="30" fillId="0" borderId="0" xfId="3" applyNumberFormat="1" applyFont="1" applyFill="1" applyAlignment="1">
      <alignment horizontal="left" vertical="top" wrapText="1"/>
    </xf>
    <xf numFmtId="0" fontId="33" fillId="0" borderId="2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right" vertical="center"/>
    </xf>
    <xf numFmtId="0" fontId="1" fillId="2" borderId="1" xfId="3" applyFill="1" applyBorder="1"/>
    <xf numFmtId="0" fontId="32" fillId="2" borderId="0" xfId="3" applyFont="1" applyFill="1" applyAlignment="1">
      <alignment horizontal="center" vertical="center"/>
    </xf>
    <xf numFmtId="0" fontId="32" fillId="0" borderId="2" xfId="3" applyFont="1" applyBorder="1" applyAlignment="1">
      <alignment horizontal="center"/>
    </xf>
    <xf numFmtId="0" fontId="52" fillId="0" borderId="2" xfId="3" applyFont="1" applyBorder="1" applyAlignment="1">
      <alignment horizontal="center" vertical="center"/>
    </xf>
    <xf numFmtId="0" fontId="52" fillId="0" borderId="2" xfId="3" applyFont="1" applyBorder="1" applyAlignment="1">
      <alignment horizontal="center"/>
    </xf>
    <xf numFmtId="0" fontId="52" fillId="0" borderId="2" xfId="3" applyFont="1" applyBorder="1" applyAlignment="1">
      <alignment horizontal="right"/>
    </xf>
    <xf numFmtId="49" fontId="52" fillId="0" borderId="2" xfId="3" applyNumberFormat="1" applyFont="1" applyBorder="1" applyAlignment="1">
      <alignment horizontal="center"/>
    </xf>
    <xf numFmtId="164" fontId="52" fillId="0" borderId="2" xfId="3" applyNumberFormat="1" applyFont="1" applyFill="1" applyBorder="1" applyAlignment="1">
      <alignment horizontal="center" vertical="center" wrapText="1"/>
    </xf>
    <xf numFmtId="165" fontId="52" fillId="0" borderId="2" xfId="3" applyNumberFormat="1" applyFont="1" applyFill="1" applyBorder="1" applyAlignment="1">
      <alignment horizontal="center" vertical="center" wrapText="1"/>
    </xf>
    <xf numFmtId="168" fontId="52" fillId="0" borderId="2" xfId="3" applyNumberFormat="1" applyFont="1" applyFill="1" applyBorder="1" applyAlignment="1">
      <alignment horizontal="center" vertical="center" wrapText="1"/>
    </xf>
    <xf numFmtId="0" fontId="56" fillId="0" borderId="2" xfId="3" applyFont="1" applyBorder="1" applyAlignment="1">
      <alignment vertical="top" wrapText="1"/>
    </xf>
    <xf numFmtId="0" fontId="56" fillId="2" borderId="2" xfId="8" applyFont="1" applyFill="1" applyBorder="1" applyAlignment="1">
      <alignment horizontal="left" vertical="center" wrapText="1"/>
    </xf>
    <xf numFmtId="14" fontId="64" fillId="0" borderId="2" xfId="3" applyNumberFormat="1" applyFont="1" applyFill="1" applyBorder="1" applyAlignment="1">
      <alignment horizontal="center" vertical="center" wrapText="1"/>
    </xf>
    <xf numFmtId="0" fontId="32" fillId="0" borderId="2" xfId="3" applyFont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4" fontId="3" fillId="2" borderId="3" xfId="1" applyNumberFormat="1" applyFont="1" applyFill="1" applyBorder="1" applyAlignment="1">
      <alignment horizontal="center" vertical="center" wrapText="1"/>
    </xf>
    <xf numFmtId="14" fontId="3" fillId="2" borderId="7" xfId="1" applyNumberFormat="1" applyFont="1" applyFill="1" applyBorder="1" applyAlignment="1">
      <alignment horizontal="center" vertical="center" wrapText="1"/>
    </xf>
    <xf numFmtId="14" fontId="3" fillId="2" borderId="4" xfId="1" applyNumberFormat="1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10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14" fontId="10" fillId="2" borderId="3" xfId="3" applyNumberFormat="1" applyFont="1" applyFill="1" applyBorder="1" applyAlignment="1">
      <alignment horizontal="center" vertical="center" wrapText="1"/>
    </xf>
    <xf numFmtId="14" fontId="10" fillId="2" borderId="7" xfId="3" applyNumberFormat="1" applyFont="1" applyFill="1" applyBorder="1" applyAlignment="1">
      <alignment horizontal="center" vertical="center" wrapText="1"/>
    </xf>
    <xf numFmtId="14" fontId="10" fillId="2" borderId="4" xfId="3" applyNumberFormat="1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49" fontId="11" fillId="2" borderId="5" xfId="3" applyNumberFormat="1" applyFont="1" applyFill="1" applyBorder="1" applyAlignment="1">
      <alignment horizontal="center" vertical="center" wrapText="1"/>
    </xf>
    <xf numFmtId="49" fontId="11" fillId="2" borderId="8" xfId="3" applyNumberFormat="1" applyFont="1" applyFill="1" applyBorder="1" applyAlignment="1">
      <alignment horizontal="center" vertical="center" wrapText="1"/>
    </xf>
    <xf numFmtId="49" fontId="10" fillId="2" borderId="3" xfId="3" applyNumberFormat="1" applyFont="1" applyFill="1" applyBorder="1" applyAlignment="1">
      <alignment horizontal="center" vertical="center" wrapText="1"/>
    </xf>
    <xf numFmtId="49" fontId="10" fillId="2" borderId="7" xfId="3" applyNumberFormat="1" applyFont="1" applyFill="1" applyBorder="1" applyAlignment="1">
      <alignment horizontal="center" vertical="center" wrapText="1"/>
    </xf>
    <xf numFmtId="49" fontId="10" fillId="2" borderId="4" xfId="3" applyNumberFormat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7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11" fillId="2" borderId="5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14" fontId="13" fillId="2" borderId="3" xfId="3" applyNumberFormat="1" applyFont="1" applyFill="1" applyBorder="1" applyAlignment="1">
      <alignment horizontal="center" vertical="center" wrapText="1"/>
    </xf>
    <xf numFmtId="14" fontId="13" fillId="2" borderId="7" xfId="3" applyNumberFormat="1" applyFont="1" applyFill="1" applyBorder="1" applyAlignment="1">
      <alignment horizontal="center" vertical="center" wrapText="1"/>
    </xf>
    <xf numFmtId="14" fontId="13" fillId="2" borderId="4" xfId="3" applyNumberFormat="1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0" fontId="10" fillId="4" borderId="4" xfId="3" applyFont="1" applyFill="1" applyBorder="1" applyAlignment="1">
      <alignment horizontal="center" vertical="center" wrapText="1"/>
    </xf>
    <xf numFmtId="49" fontId="10" fillId="4" borderId="3" xfId="3" applyNumberFormat="1" applyFont="1" applyFill="1" applyBorder="1" applyAlignment="1">
      <alignment horizontal="center" vertical="center" wrapText="1"/>
    </xf>
    <xf numFmtId="49" fontId="10" fillId="4" borderId="4" xfId="3" applyNumberFormat="1" applyFont="1" applyFill="1" applyBorder="1" applyAlignment="1">
      <alignment horizontal="center" vertical="center" wrapText="1"/>
    </xf>
    <xf numFmtId="0" fontId="16" fillId="4" borderId="3" xfId="3" applyFont="1" applyFill="1" applyBorder="1" applyAlignment="1">
      <alignment horizontal="left" vertical="center" wrapText="1"/>
    </xf>
    <xf numFmtId="0" fontId="16" fillId="4" borderId="4" xfId="3" applyFont="1" applyFill="1" applyBorder="1" applyAlignment="1">
      <alignment horizontal="left" vertical="center" wrapText="1"/>
    </xf>
    <xf numFmtId="14" fontId="10" fillId="4" borderId="3" xfId="3" applyNumberFormat="1" applyFont="1" applyFill="1" applyBorder="1" applyAlignment="1">
      <alignment horizontal="left" vertical="center" wrapText="1"/>
    </xf>
    <xf numFmtId="14" fontId="10" fillId="4" borderId="4" xfId="3" applyNumberFormat="1" applyFont="1" applyFill="1" applyBorder="1" applyAlignment="1">
      <alignment horizontal="left" vertical="center" wrapText="1"/>
    </xf>
    <xf numFmtId="14" fontId="10" fillId="4" borderId="7" xfId="3" applyNumberFormat="1" applyFont="1" applyFill="1" applyBorder="1" applyAlignment="1">
      <alignment horizontal="left" vertical="center" wrapText="1"/>
    </xf>
    <xf numFmtId="0" fontId="10" fillId="4" borderId="7" xfId="3" applyFont="1" applyFill="1" applyBorder="1" applyAlignment="1">
      <alignment horizontal="center" vertical="center" wrapText="1"/>
    </xf>
    <xf numFmtId="49" fontId="10" fillId="4" borderId="7" xfId="3" applyNumberFormat="1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6" fillId="4" borderId="7" xfId="3" applyFont="1" applyFill="1" applyBorder="1" applyAlignment="1">
      <alignment horizontal="left" vertical="center" wrapText="1"/>
    </xf>
    <xf numFmtId="166" fontId="10" fillId="2" borderId="3" xfId="4" applyNumberFormat="1" applyFont="1" applyFill="1" applyBorder="1" applyAlignment="1">
      <alignment horizontal="center" vertical="center" wrapText="1"/>
    </xf>
    <xf numFmtId="166" fontId="10" fillId="2" borderId="4" xfId="4" applyNumberFormat="1" applyFont="1" applyFill="1" applyBorder="1" applyAlignment="1">
      <alignment horizontal="center" vertical="center" wrapText="1"/>
    </xf>
    <xf numFmtId="166" fontId="10" fillId="2" borderId="3" xfId="4" applyNumberFormat="1" applyFont="1" applyFill="1" applyBorder="1" applyAlignment="1">
      <alignment horizontal="right" vertical="center" wrapText="1"/>
    </xf>
    <xf numFmtId="166" fontId="10" fillId="2" borderId="4" xfId="4" applyNumberFormat="1" applyFont="1" applyFill="1" applyBorder="1" applyAlignment="1">
      <alignment horizontal="right" vertical="center" wrapText="1"/>
    </xf>
    <xf numFmtId="49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left" vertical="center" wrapText="1"/>
    </xf>
    <xf numFmtId="166" fontId="10" fillId="2" borderId="2" xfId="4" applyNumberFormat="1" applyFont="1" applyFill="1" applyBorder="1" applyAlignment="1">
      <alignment horizontal="center" vertical="center" wrapText="1"/>
    </xf>
    <xf numFmtId="49" fontId="10" fillId="2" borderId="3" xfId="3" applyNumberFormat="1" applyFont="1" applyFill="1" applyBorder="1" applyAlignment="1">
      <alignment horizontal="center" wrapText="1"/>
    </xf>
    <xf numFmtId="49" fontId="10" fillId="2" borderId="7" xfId="3" applyNumberFormat="1" applyFont="1" applyFill="1" applyBorder="1" applyAlignment="1">
      <alignment horizontal="center" wrapText="1"/>
    </xf>
    <xf numFmtId="49" fontId="10" fillId="2" borderId="4" xfId="3" applyNumberFormat="1" applyFont="1" applyFill="1" applyBorder="1" applyAlignment="1">
      <alignment horizont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166" fontId="11" fillId="2" borderId="2" xfId="3" applyNumberFormat="1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left" vertical="center" wrapText="1"/>
    </xf>
    <xf numFmtId="0" fontId="11" fillId="3" borderId="7" xfId="3" applyFont="1" applyFill="1" applyBorder="1" applyAlignment="1">
      <alignment horizontal="left" vertical="center" wrapText="1"/>
    </xf>
    <xf numFmtId="0" fontId="11" fillId="3" borderId="4" xfId="3" applyFont="1" applyFill="1" applyBorder="1" applyAlignment="1">
      <alignment horizontal="left" vertical="center" wrapText="1"/>
    </xf>
    <xf numFmtId="0" fontId="16" fillId="4" borderId="2" xfId="3" applyFont="1" applyFill="1" applyBorder="1" applyAlignment="1">
      <alignment horizontal="left" vertical="center" wrapText="1"/>
    </xf>
    <xf numFmtId="0" fontId="10" fillId="4" borderId="2" xfId="3" applyFont="1" applyFill="1" applyBorder="1" applyAlignment="1">
      <alignment horizontal="center" vertical="center" wrapText="1"/>
    </xf>
    <xf numFmtId="14" fontId="13" fillId="4" borderId="3" xfId="3" applyNumberFormat="1" applyFont="1" applyFill="1" applyBorder="1" applyAlignment="1">
      <alignment horizontal="left" vertical="center" wrapText="1"/>
    </xf>
    <xf numFmtId="14" fontId="13" fillId="4" borderId="7" xfId="3" applyNumberFormat="1" applyFont="1" applyFill="1" applyBorder="1" applyAlignment="1">
      <alignment horizontal="left" vertical="center" wrapText="1"/>
    </xf>
    <xf numFmtId="14" fontId="13" fillId="4" borderId="4" xfId="3" applyNumberFormat="1" applyFont="1" applyFill="1" applyBorder="1" applyAlignment="1">
      <alignment horizontal="left" vertical="center" wrapText="1"/>
    </xf>
    <xf numFmtId="0" fontId="11" fillId="3" borderId="2" xfId="3" applyFont="1" applyFill="1" applyBorder="1" applyAlignment="1">
      <alignment horizontal="left" vertical="top" wrapText="1"/>
    </xf>
    <xf numFmtId="166" fontId="11" fillId="2" borderId="2" xfId="4" applyNumberFormat="1" applyFont="1" applyFill="1" applyBorder="1" applyAlignment="1">
      <alignment horizontal="center" vertical="center" wrapText="1"/>
    </xf>
    <xf numFmtId="164" fontId="11" fillId="2" borderId="2" xfId="4" applyNumberFormat="1" applyFont="1" applyFill="1" applyBorder="1" applyAlignment="1" applyProtection="1">
      <alignment horizontal="right" vertical="center" wrapText="1"/>
      <protection locked="0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166" fontId="11" fillId="2" borderId="3" xfId="4" applyNumberFormat="1" applyFont="1" applyFill="1" applyBorder="1" applyAlignment="1">
      <alignment horizontal="center" vertical="center" wrapText="1"/>
    </xf>
    <xf numFmtId="166" fontId="11" fillId="2" borderId="4" xfId="4" applyNumberFormat="1" applyFont="1" applyFill="1" applyBorder="1" applyAlignment="1">
      <alignment horizontal="center" vertical="center" wrapText="1"/>
    </xf>
    <xf numFmtId="164" fontId="11" fillId="2" borderId="3" xfId="3" applyNumberFormat="1" applyFont="1" applyFill="1" applyBorder="1" applyAlignment="1">
      <alignment horizontal="right" vertical="center" wrapText="1"/>
    </xf>
    <xf numFmtId="164" fontId="11" fillId="2" borderId="4" xfId="3" applyNumberFormat="1" applyFont="1" applyFill="1" applyBorder="1" applyAlignment="1">
      <alignment horizontal="right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14" fontId="13" fillId="4" borderId="2" xfId="3" applyNumberFormat="1" applyFont="1" applyFill="1" applyBorder="1" applyAlignment="1">
      <alignment horizontal="left" vertical="center" wrapText="1"/>
    </xf>
    <xf numFmtId="14" fontId="17" fillId="4" borderId="2" xfId="3" applyNumberFormat="1" applyFont="1" applyFill="1" applyBorder="1" applyAlignment="1">
      <alignment horizontal="left" vertical="center" wrapText="1"/>
    </xf>
    <xf numFmtId="14" fontId="10" fillId="4" borderId="2" xfId="3" applyNumberFormat="1" applyFont="1" applyFill="1" applyBorder="1" applyAlignment="1">
      <alignment horizontal="left" vertical="center" wrapText="1"/>
    </xf>
    <xf numFmtId="49" fontId="11" fillId="2" borderId="9" xfId="3" applyNumberFormat="1" applyFont="1" applyFill="1" applyBorder="1" applyAlignment="1">
      <alignment horizontal="center" vertical="center" wrapText="1"/>
    </xf>
    <xf numFmtId="49" fontId="11" fillId="2" borderId="12" xfId="3" applyNumberFormat="1" applyFont="1" applyFill="1" applyBorder="1" applyAlignment="1">
      <alignment horizontal="center" vertical="center" wrapText="1"/>
    </xf>
    <xf numFmtId="49" fontId="11" fillId="2" borderId="13" xfId="3" applyNumberFormat="1" applyFont="1" applyFill="1" applyBorder="1" applyAlignment="1">
      <alignment horizontal="center" vertical="center" wrapText="1"/>
    </xf>
    <xf numFmtId="49" fontId="11" fillId="2" borderId="6" xfId="3" applyNumberFormat="1" applyFont="1" applyFill="1" applyBorder="1" applyAlignment="1">
      <alignment horizontal="center" vertical="center" wrapText="1"/>
    </xf>
    <xf numFmtId="164" fontId="10" fillId="2" borderId="3" xfId="3" applyNumberFormat="1" applyFont="1" applyFill="1" applyBorder="1" applyAlignment="1">
      <alignment horizontal="right" vertical="center" wrapText="1"/>
    </xf>
    <xf numFmtId="164" fontId="10" fillId="2" borderId="4" xfId="3" applyNumberFormat="1" applyFont="1" applyFill="1" applyBorder="1" applyAlignment="1">
      <alignment horizontal="right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left" vertical="center" wrapText="1"/>
    </xf>
    <xf numFmtId="0" fontId="10" fillId="4" borderId="4" xfId="3" applyFont="1" applyFill="1" applyBorder="1" applyAlignment="1">
      <alignment horizontal="left" vertical="center" wrapText="1"/>
    </xf>
    <xf numFmtId="0" fontId="27" fillId="6" borderId="0" xfId="3" applyFont="1" applyFill="1" applyBorder="1" applyAlignment="1">
      <alignment horizontal="left" vertical="center" wrapText="1"/>
    </xf>
    <xf numFmtId="0" fontId="19" fillId="5" borderId="12" xfId="3" applyFont="1" applyFill="1" applyBorder="1" applyAlignment="1">
      <alignment horizontal="left" vertical="center"/>
    </xf>
    <xf numFmtId="0" fontId="22" fillId="5" borderId="0" xfId="3" applyFont="1" applyFill="1" applyBorder="1" applyAlignment="1">
      <alignment horizontal="left" vertical="top" wrapText="1"/>
    </xf>
    <xf numFmtId="0" fontId="24" fillId="5" borderId="0" xfId="3" applyFont="1" applyFill="1" applyBorder="1" applyAlignment="1">
      <alignment horizontal="left" vertical="center"/>
    </xf>
    <xf numFmtId="0" fontId="22" fillId="5" borderId="0" xfId="3" applyFont="1" applyFill="1" applyBorder="1" applyAlignment="1">
      <alignment horizontal="left" vertical="center" wrapText="1"/>
    </xf>
    <xf numFmtId="0" fontId="28" fillId="0" borderId="0" xfId="3" applyFont="1" applyAlignment="1">
      <alignment horizontal="right" vertical="center"/>
    </xf>
    <xf numFmtId="0" fontId="31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0" fontId="33" fillId="0" borderId="3" xfId="3" applyFont="1" applyFill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vertical="center" wrapText="1"/>
    </xf>
    <xf numFmtId="0" fontId="33" fillId="0" borderId="4" xfId="3" applyFont="1" applyFill="1" applyBorder="1" applyAlignment="1">
      <alignment horizontal="center" vertical="center" wrapText="1"/>
    </xf>
    <xf numFmtId="14" fontId="33" fillId="0" borderId="3" xfId="0" applyNumberFormat="1" applyFont="1" applyBorder="1" applyAlignment="1">
      <alignment horizontal="center" vertical="center" wrapText="1"/>
    </xf>
    <xf numFmtId="14" fontId="33" fillId="0" borderId="7" xfId="0" applyNumberFormat="1" applyFont="1" applyBorder="1" applyAlignment="1">
      <alignment horizontal="center" vertical="center" wrapText="1"/>
    </xf>
    <xf numFmtId="14" fontId="33" fillId="0" borderId="4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4" fontId="33" fillId="2" borderId="3" xfId="0" applyNumberFormat="1" applyFont="1" applyFill="1" applyBorder="1" applyAlignment="1">
      <alignment horizontal="center" vertical="center" wrapText="1"/>
    </xf>
    <xf numFmtId="14" fontId="33" fillId="2" borderId="4" xfId="0" applyNumberFormat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40" fillId="0" borderId="0" xfId="0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3" fillId="0" borderId="2" xfId="3" applyFont="1" applyFill="1" applyBorder="1" applyAlignment="1">
      <alignment horizontal="center" vertical="center" wrapText="1"/>
    </xf>
    <xf numFmtId="14" fontId="33" fillId="0" borderId="2" xfId="0" applyNumberFormat="1" applyFont="1" applyBorder="1" applyAlignment="1">
      <alignment horizontal="center" vertical="center" wrapText="1"/>
    </xf>
    <xf numFmtId="0" fontId="23" fillId="0" borderId="0" xfId="3" applyFont="1" applyBorder="1" applyAlignment="1">
      <alignment horizontal="center"/>
    </xf>
    <xf numFmtId="0" fontId="23" fillId="0" borderId="0" xfId="3" applyFont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top" wrapText="1"/>
    </xf>
    <xf numFmtId="0" fontId="23" fillId="0" borderId="2" xfId="3" applyFont="1" applyBorder="1" applyAlignment="1">
      <alignment horizontal="justify" vertical="top" wrapText="1"/>
    </xf>
    <xf numFmtId="0" fontId="23" fillId="0" borderId="2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center" vertical="top"/>
    </xf>
    <xf numFmtId="0" fontId="45" fillId="0" borderId="0" xfId="6" applyAlignment="1">
      <alignment vertical="center"/>
    </xf>
    <xf numFmtId="0" fontId="46" fillId="0" borderId="1" xfId="6" applyFont="1" applyBorder="1" applyAlignment="1"/>
    <xf numFmtId="0" fontId="45" fillId="0" borderId="1" xfId="6" applyBorder="1" applyAlignment="1"/>
    <xf numFmtId="0" fontId="47" fillId="0" borderId="2" xfId="6" applyFont="1" applyBorder="1" applyAlignment="1">
      <alignment horizontal="center" vertical="center" wrapText="1"/>
    </xf>
    <xf numFmtId="0" fontId="47" fillId="2" borderId="2" xfId="6" applyFont="1" applyFill="1" applyBorder="1" applyAlignment="1">
      <alignment horizontal="center" vertical="center" wrapText="1"/>
    </xf>
    <xf numFmtId="0" fontId="47" fillId="0" borderId="3" xfId="6" applyFont="1" applyBorder="1" applyAlignment="1">
      <alignment horizontal="center" vertical="center" wrapText="1"/>
    </xf>
    <xf numFmtId="0" fontId="47" fillId="0" borderId="4" xfId="6" applyFont="1" applyBorder="1" applyAlignment="1">
      <alignment horizontal="center" vertical="center" wrapText="1"/>
    </xf>
    <xf numFmtId="4" fontId="47" fillId="0" borderId="3" xfId="6" applyNumberFormat="1" applyFont="1" applyBorder="1" applyAlignment="1">
      <alignment horizontal="center" vertical="center" wrapText="1"/>
    </xf>
    <xf numFmtId="4" fontId="47" fillId="0" borderId="4" xfId="6" applyNumberFormat="1" applyFont="1" applyBorder="1" applyAlignment="1">
      <alignment horizontal="center" vertical="center" wrapText="1"/>
    </xf>
    <xf numFmtId="14" fontId="47" fillId="0" borderId="2" xfId="6" applyNumberFormat="1" applyFont="1" applyBorder="1" applyAlignment="1">
      <alignment horizontal="center" vertical="center" wrapText="1"/>
    </xf>
    <xf numFmtId="4" fontId="47" fillId="0" borderId="2" xfId="6" applyNumberFormat="1" applyFont="1" applyBorder="1" applyAlignment="1">
      <alignment horizontal="center" vertical="center" wrapText="1"/>
    </xf>
    <xf numFmtId="14" fontId="47" fillId="0" borderId="3" xfId="6" applyNumberFormat="1" applyFont="1" applyBorder="1" applyAlignment="1">
      <alignment horizontal="center" vertical="center" wrapText="1"/>
    </xf>
    <xf numFmtId="14" fontId="47" fillId="0" borderId="4" xfId="6" applyNumberFormat="1" applyFont="1" applyBorder="1" applyAlignment="1">
      <alignment horizontal="center" vertical="center" wrapText="1"/>
    </xf>
    <xf numFmtId="0" fontId="47" fillId="2" borderId="3" xfId="6" applyFont="1" applyFill="1" applyBorder="1" applyAlignment="1">
      <alignment horizontal="center" vertical="center" wrapText="1"/>
    </xf>
    <xf numFmtId="0" fontId="47" fillId="2" borderId="4" xfId="6" applyFont="1" applyFill="1" applyBorder="1" applyAlignment="1">
      <alignment horizontal="center" vertical="center" wrapText="1"/>
    </xf>
    <xf numFmtId="0" fontId="47" fillId="0" borderId="7" xfId="6" applyFont="1" applyBorder="1" applyAlignment="1">
      <alignment horizontal="center" vertical="center" wrapText="1"/>
    </xf>
    <xf numFmtId="0" fontId="45" fillId="0" borderId="4" xfId="6" applyBorder="1" applyAlignment="1">
      <alignment horizontal="center" vertical="center" wrapText="1"/>
    </xf>
    <xf numFmtId="14" fontId="47" fillId="2" borderId="2" xfId="6" applyNumberFormat="1" applyFont="1" applyFill="1" applyBorder="1" applyAlignment="1">
      <alignment horizontal="center" vertical="center" wrapText="1"/>
    </xf>
    <xf numFmtId="0" fontId="37" fillId="0" borderId="3" xfId="6" applyFont="1" applyBorder="1" applyAlignment="1">
      <alignment horizontal="center" vertical="center" wrapText="1"/>
    </xf>
    <xf numFmtId="0" fontId="47" fillId="0" borderId="2" xfId="6" applyFont="1" applyFill="1" applyBorder="1" applyAlignment="1">
      <alignment horizontal="center" vertical="center" wrapText="1"/>
    </xf>
    <xf numFmtId="4" fontId="47" fillId="2" borderId="2" xfId="6" applyNumberFormat="1" applyFont="1" applyFill="1" applyBorder="1" applyAlignment="1">
      <alignment horizontal="center" vertical="center" wrapText="1"/>
    </xf>
    <xf numFmtId="0" fontId="37" fillId="0" borderId="2" xfId="6" applyFont="1" applyBorder="1" applyAlignment="1">
      <alignment horizontal="center" vertical="center" wrapText="1"/>
    </xf>
    <xf numFmtId="14" fontId="47" fillId="0" borderId="2" xfId="6" applyNumberFormat="1" applyFont="1" applyFill="1" applyBorder="1" applyAlignment="1">
      <alignment horizontal="center" vertical="center" wrapText="1"/>
    </xf>
    <xf numFmtId="0" fontId="33" fillId="2" borderId="2" xfId="6" applyFont="1" applyFill="1" applyBorder="1" applyAlignment="1">
      <alignment horizontal="center" vertical="center" wrapText="1"/>
    </xf>
    <xf numFmtId="0" fontId="47" fillId="0" borderId="2" xfId="6" applyFont="1" applyBorder="1" applyAlignment="1">
      <alignment vertical="center" wrapText="1"/>
    </xf>
    <xf numFmtId="0" fontId="37" fillId="0" borderId="4" xfId="6" applyFont="1" applyBorder="1" applyAlignment="1">
      <alignment horizontal="center" vertical="center" wrapText="1"/>
    </xf>
    <xf numFmtId="0" fontId="51" fillId="0" borderId="0" xfId="3" applyFont="1" applyAlignment="1">
      <alignment horizontal="center" vertical="center" wrapText="1"/>
    </xf>
    <xf numFmtId="0" fontId="32" fillId="0" borderId="3" xfId="3" applyFont="1" applyBorder="1" applyAlignment="1">
      <alignment horizontal="center" vertical="center" wrapText="1"/>
    </xf>
    <xf numFmtId="0" fontId="32" fillId="0" borderId="4" xfId="3" applyFont="1" applyBorder="1" applyAlignment="1">
      <alignment horizontal="center" vertical="center"/>
    </xf>
    <xf numFmtId="0" fontId="51" fillId="0" borderId="2" xfId="3" applyFont="1" applyBorder="1" applyAlignment="1">
      <alignment horizontal="center" vertical="center" wrapText="1"/>
    </xf>
    <xf numFmtId="0" fontId="51" fillId="0" borderId="3" xfId="3" applyFont="1" applyBorder="1" applyAlignment="1">
      <alignment horizontal="center" vertical="center" wrapText="1"/>
    </xf>
    <xf numFmtId="0" fontId="51" fillId="0" borderId="4" xfId="3" applyFont="1" applyBorder="1" applyAlignment="1">
      <alignment horizontal="center" vertical="center" wrapText="1"/>
    </xf>
    <xf numFmtId="0" fontId="51" fillId="0" borderId="5" xfId="3" applyFont="1" applyBorder="1" applyAlignment="1">
      <alignment horizontal="center" vertical="center" wrapText="1"/>
    </xf>
    <xf numFmtId="0" fontId="51" fillId="0" borderId="6" xfId="3" applyFont="1" applyBorder="1" applyAlignment="1">
      <alignment horizontal="center" vertical="center" wrapText="1"/>
    </xf>
    <xf numFmtId="0" fontId="51" fillId="0" borderId="8" xfId="3" applyFont="1" applyBorder="1" applyAlignment="1">
      <alignment horizontal="center" vertical="center" wrapText="1"/>
    </xf>
    <xf numFmtId="0" fontId="54" fillId="0" borderId="0" xfId="3" applyFont="1" applyAlignment="1">
      <alignment horizontal="center" wrapText="1"/>
    </xf>
    <xf numFmtId="0" fontId="32" fillId="0" borderId="3" xfId="3" applyFont="1" applyBorder="1" applyAlignment="1">
      <alignment horizontal="center" vertical="center"/>
    </xf>
    <xf numFmtId="0" fontId="32" fillId="0" borderId="7" xfId="3" applyFont="1" applyBorder="1" applyAlignment="1">
      <alignment horizontal="center" vertical="center"/>
    </xf>
    <xf numFmtId="0" fontId="52" fillId="0" borderId="3" xfId="3" applyFont="1" applyBorder="1" applyAlignment="1">
      <alignment horizontal="center" vertical="center" wrapText="1"/>
    </xf>
    <xf numFmtId="0" fontId="52" fillId="0" borderId="7" xfId="3" applyFont="1" applyBorder="1" applyAlignment="1">
      <alignment horizontal="center" vertical="center" wrapText="1"/>
    </xf>
    <xf numFmtId="0" fontId="52" fillId="0" borderId="4" xfId="3" applyFont="1" applyBorder="1" applyAlignment="1">
      <alignment horizontal="center" vertical="center" wrapText="1"/>
    </xf>
    <xf numFmtId="0" fontId="1" fillId="2" borderId="0" xfId="3" applyFill="1" applyAlignment="1">
      <alignment horizontal="center" wrapText="1"/>
    </xf>
    <xf numFmtId="1" fontId="52" fillId="0" borderId="3" xfId="3" applyNumberFormat="1" applyFont="1" applyBorder="1" applyAlignment="1">
      <alignment horizontal="center" vertical="center" wrapText="1"/>
    </xf>
    <xf numFmtId="1" fontId="52" fillId="0" borderId="7" xfId="3" applyNumberFormat="1" applyFont="1" applyBorder="1" applyAlignment="1">
      <alignment horizontal="center" vertical="center" wrapText="1"/>
    </xf>
    <xf numFmtId="1" fontId="52" fillId="0" borderId="4" xfId="3" applyNumberFormat="1" applyFont="1" applyBorder="1" applyAlignment="1">
      <alignment horizontal="center" vertical="center" wrapText="1"/>
    </xf>
    <xf numFmtId="14" fontId="52" fillId="0" borderId="3" xfId="3" applyNumberFormat="1" applyFont="1" applyBorder="1" applyAlignment="1">
      <alignment horizontal="center" vertical="center" wrapText="1"/>
    </xf>
    <xf numFmtId="14" fontId="52" fillId="0" borderId="7" xfId="3" applyNumberFormat="1" applyFont="1" applyBorder="1" applyAlignment="1">
      <alignment horizontal="center" vertical="center" wrapText="1"/>
    </xf>
    <xf numFmtId="14" fontId="52" fillId="0" borderId="4" xfId="3" applyNumberFormat="1" applyFont="1" applyBorder="1" applyAlignment="1">
      <alignment horizontal="center" vertical="center" wrapText="1"/>
    </xf>
    <xf numFmtId="0" fontId="32" fillId="0" borderId="5" xfId="3" applyFont="1" applyBorder="1" applyAlignment="1">
      <alignment horizontal="left" vertical="center" wrapText="1"/>
    </xf>
    <xf numFmtId="0" fontId="32" fillId="0" borderId="8" xfId="3" applyFont="1" applyBorder="1" applyAlignment="1">
      <alignment horizontal="left" vertical="center" wrapText="1"/>
    </xf>
    <xf numFmtId="0" fontId="32" fillId="0" borderId="6" xfId="3" applyFont="1" applyBorder="1" applyAlignment="1">
      <alignment horizontal="left" vertical="center" wrapText="1"/>
    </xf>
    <xf numFmtId="0" fontId="32" fillId="0" borderId="0" xfId="3" applyFont="1" applyAlignment="1">
      <alignment horizontal="center" wrapText="1"/>
    </xf>
    <xf numFmtId="1" fontId="51" fillId="0" borderId="3" xfId="3" applyNumberFormat="1" applyFont="1" applyBorder="1" applyAlignment="1">
      <alignment horizontal="center" vertical="center" wrapText="1"/>
    </xf>
    <xf numFmtId="1" fontId="51" fillId="0" borderId="7" xfId="3" applyNumberFormat="1" applyFont="1" applyBorder="1" applyAlignment="1">
      <alignment horizontal="center" vertical="center" wrapText="1"/>
    </xf>
    <xf numFmtId="1" fontId="51" fillId="0" borderId="4" xfId="3" applyNumberFormat="1" applyFont="1" applyBorder="1" applyAlignment="1">
      <alignment horizontal="center" vertical="center" wrapText="1"/>
    </xf>
    <xf numFmtId="0" fontId="34" fillId="10" borderId="2" xfId="3" applyFont="1" applyFill="1" applyBorder="1" applyAlignment="1">
      <alignment horizontal="center" vertical="top" wrapText="1"/>
    </xf>
    <xf numFmtId="49" fontId="30" fillId="0" borderId="2" xfId="3" applyNumberFormat="1" applyFont="1" applyFill="1" applyBorder="1" applyAlignment="1">
      <alignment horizontal="center" vertical="top" wrapText="1"/>
    </xf>
    <xf numFmtId="0" fontId="34" fillId="0" borderId="2" xfId="3" applyFont="1" applyFill="1" applyBorder="1" applyAlignment="1">
      <alignment horizontal="justify" vertical="top" wrapText="1"/>
    </xf>
    <xf numFmtId="0" fontId="30" fillId="0" borderId="2" xfId="3" applyFont="1" applyFill="1" applyBorder="1" applyAlignment="1">
      <alignment horizontal="center" vertical="top" wrapText="1"/>
    </xf>
    <xf numFmtId="0" fontId="34" fillId="0" borderId="2" xfId="3" applyFont="1" applyFill="1" applyBorder="1" applyAlignment="1">
      <alignment horizontal="center" vertical="top" wrapText="1"/>
    </xf>
    <xf numFmtId="2" fontId="30" fillId="0" borderId="2" xfId="3" applyNumberFormat="1" applyFont="1" applyFill="1" applyBorder="1" applyAlignment="1">
      <alignment horizontal="center" vertical="top" wrapText="1"/>
    </xf>
    <xf numFmtId="49" fontId="34" fillId="0" borderId="0" xfId="3" applyNumberFormat="1" applyFont="1" applyFill="1" applyAlignment="1">
      <alignment horizontal="center" vertical="top"/>
    </xf>
    <xf numFmtId="49" fontId="30" fillId="0" borderId="2" xfId="3" applyNumberFormat="1" applyFont="1" applyFill="1" applyBorder="1" applyAlignment="1">
      <alignment horizontal="center" vertical="top"/>
    </xf>
    <xf numFmtId="2" fontId="34" fillId="0" borderId="2" xfId="3" applyNumberFormat="1" applyFont="1" applyFill="1" applyBorder="1" applyAlignment="1">
      <alignment horizontal="center" vertical="top" wrapText="1"/>
    </xf>
    <xf numFmtId="0" fontId="30" fillId="0" borderId="3" xfId="3" applyFont="1" applyFill="1" applyBorder="1" applyAlignment="1">
      <alignment horizontal="center" vertical="top" wrapText="1"/>
    </xf>
    <xf numFmtId="0" fontId="30" fillId="0" borderId="7" xfId="3" applyFont="1" applyFill="1" applyBorder="1" applyAlignment="1">
      <alignment horizontal="center" vertical="top" wrapText="1"/>
    </xf>
    <xf numFmtId="0" fontId="30" fillId="0" borderId="4" xfId="3" applyFont="1" applyFill="1" applyBorder="1" applyAlignment="1">
      <alignment horizontal="center" vertical="top" wrapText="1"/>
    </xf>
    <xf numFmtId="0" fontId="30" fillId="0" borderId="2" xfId="3" applyFont="1" applyFill="1" applyBorder="1" applyAlignment="1">
      <alignment horizontal="justify" vertical="top" wrapText="1"/>
    </xf>
    <xf numFmtId="0" fontId="29" fillId="0" borderId="2" xfId="3" applyFont="1" applyFill="1" applyBorder="1" applyAlignment="1">
      <alignment horizontal="justify" vertical="top" wrapText="1"/>
    </xf>
    <xf numFmtId="14" fontId="30" fillId="0" borderId="2" xfId="3" applyNumberFormat="1" applyFont="1" applyFill="1" applyBorder="1" applyAlignment="1">
      <alignment horizontal="center" vertical="top" wrapText="1"/>
    </xf>
    <xf numFmtId="2" fontId="34" fillId="10" borderId="2" xfId="3" applyNumberFormat="1" applyFont="1" applyFill="1" applyBorder="1" applyAlignment="1">
      <alignment horizontal="center" vertical="top" wrapText="1"/>
    </xf>
    <xf numFmtId="49" fontId="34" fillId="0" borderId="2" xfId="3" applyNumberFormat="1" applyFont="1" applyFill="1" applyBorder="1" applyAlignment="1">
      <alignment horizontal="center" vertical="top" wrapText="1"/>
    </xf>
    <xf numFmtId="4" fontId="34" fillId="0" borderId="2" xfId="3" applyNumberFormat="1" applyFont="1" applyFill="1" applyBorder="1" applyAlignment="1">
      <alignment horizontal="justify" vertical="top" wrapText="1"/>
    </xf>
    <xf numFmtId="49" fontId="34" fillId="10" borderId="2" xfId="3" applyNumberFormat="1" applyFont="1" applyFill="1" applyBorder="1" applyAlignment="1">
      <alignment horizontal="center" vertical="top" wrapText="1"/>
    </xf>
    <xf numFmtId="0" fontId="34" fillId="10" borderId="2" xfId="3" applyFont="1" applyFill="1" applyBorder="1" applyAlignment="1">
      <alignment horizontal="justify" vertical="top" wrapText="1"/>
    </xf>
    <xf numFmtId="2" fontId="30" fillId="0" borderId="2" xfId="3" applyNumberFormat="1" applyFont="1" applyFill="1" applyBorder="1" applyAlignment="1">
      <alignment horizontal="justify" vertical="top" wrapText="1"/>
    </xf>
    <xf numFmtId="49" fontId="34" fillId="0" borderId="2" xfId="3" applyNumberFormat="1" applyFont="1" applyFill="1" applyBorder="1" applyAlignment="1">
      <alignment horizontal="center" vertical="top"/>
    </xf>
    <xf numFmtId="2" fontId="34" fillId="0" borderId="2" xfId="3" applyNumberFormat="1" applyFont="1" applyFill="1" applyBorder="1" applyAlignment="1">
      <alignment horizontal="justify" vertical="top" wrapText="1"/>
    </xf>
    <xf numFmtId="2" fontId="30" fillId="0" borderId="7" xfId="3" applyNumberFormat="1" applyFont="1" applyFill="1" applyBorder="1" applyAlignment="1">
      <alignment horizontal="center" vertical="top" wrapText="1"/>
    </xf>
    <xf numFmtId="2" fontId="30" fillId="0" borderId="4" xfId="3" applyNumberFormat="1" applyFont="1" applyFill="1" applyBorder="1" applyAlignment="1">
      <alignment horizontal="center" vertical="top" wrapText="1"/>
    </xf>
    <xf numFmtId="0" fontId="89" fillId="0" borderId="2" xfId="3" applyFont="1" applyFill="1" applyBorder="1" applyAlignment="1">
      <alignment horizontal="justify" vertical="top" wrapText="1"/>
    </xf>
    <xf numFmtId="0" fontId="34" fillId="0" borderId="2" xfId="3" applyFont="1" applyFill="1" applyBorder="1" applyAlignment="1">
      <alignment horizontal="left" vertical="top" wrapText="1"/>
    </xf>
    <xf numFmtId="0" fontId="30" fillId="0" borderId="2" xfId="3" applyFont="1" applyFill="1" applyBorder="1" applyAlignment="1">
      <alignment horizontal="left" vertical="top" wrapText="1"/>
    </xf>
    <xf numFmtId="0" fontId="29" fillId="0" borderId="2" xfId="3" applyFont="1" applyFill="1" applyBorder="1" applyAlignment="1">
      <alignment horizontal="left" vertical="top" wrapText="1"/>
    </xf>
    <xf numFmtId="0" fontId="34" fillId="2" borderId="2" xfId="3" applyFont="1" applyFill="1" applyBorder="1" applyAlignment="1">
      <alignment horizontal="left" vertical="top" wrapText="1"/>
    </xf>
    <xf numFmtId="49" fontId="30" fillId="0" borderId="2" xfId="3" applyNumberFormat="1" applyFont="1" applyFill="1" applyBorder="1" applyAlignment="1">
      <alignment horizontal="left" vertical="top"/>
    </xf>
    <xf numFmtId="0" fontId="34" fillId="10" borderId="2" xfId="3" applyFont="1" applyFill="1" applyBorder="1" applyAlignment="1">
      <alignment horizontal="left" vertical="top" wrapText="1"/>
    </xf>
    <xf numFmtId="0" fontId="58" fillId="0" borderId="0" xfId="3" applyFont="1" applyAlignment="1">
      <alignment horizontal="center" vertical="center"/>
    </xf>
    <xf numFmtId="0" fontId="58" fillId="0" borderId="1" xfId="3" applyFont="1" applyBorder="1" applyAlignment="1">
      <alignment horizontal="center" vertical="center"/>
    </xf>
    <xf numFmtId="0" fontId="58" fillId="0" borderId="0" xfId="3" applyFont="1" applyBorder="1" applyAlignment="1">
      <alignment horizontal="center" vertical="center"/>
    </xf>
    <xf numFmtId="0" fontId="52" fillId="0" borderId="2" xfId="3" applyFont="1" applyBorder="1" applyAlignment="1">
      <alignment horizontal="center" vertical="center" wrapText="1"/>
    </xf>
    <xf numFmtId="0" fontId="52" fillId="3" borderId="2" xfId="3" applyFont="1" applyFill="1" applyBorder="1" applyAlignment="1">
      <alignment horizontal="center" vertical="center" wrapText="1"/>
    </xf>
    <xf numFmtId="0" fontId="52" fillId="0" borderId="2" xfId="3" applyFont="1" applyFill="1" applyBorder="1" applyAlignment="1">
      <alignment horizontal="center" vertical="center" wrapText="1"/>
    </xf>
    <xf numFmtId="0" fontId="52" fillId="0" borderId="5" xfId="3" applyFont="1" applyBorder="1" applyAlignment="1">
      <alignment horizontal="center" vertical="center" wrapText="1"/>
    </xf>
    <xf numFmtId="0" fontId="1" fillId="0" borderId="6" xfId="3" applyBorder="1" applyAlignment="1">
      <alignment horizontal="center" vertical="center" wrapText="1"/>
    </xf>
    <xf numFmtId="0" fontId="52" fillId="2" borderId="5" xfId="3" applyFont="1" applyFill="1" applyBorder="1" applyAlignment="1">
      <alignment horizontal="center" vertical="center" wrapText="1"/>
    </xf>
    <xf numFmtId="0" fontId="52" fillId="2" borderId="8" xfId="3" applyFont="1" applyFill="1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52" fillId="2" borderId="2" xfId="3" applyFont="1" applyFill="1" applyBorder="1" applyAlignment="1">
      <alignment horizontal="center" vertical="center" wrapText="1"/>
    </xf>
    <xf numFmtId="0" fontId="58" fillId="0" borderId="2" xfId="3" applyFont="1" applyBorder="1" applyAlignment="1">
      <alignment horizontal="center" vertical="center" wrapText="1"/>
    </xf>
    <xf numFmtId="49" fontId="52" fillId="0" borderId="3" xfId="3" applyNumberFormat="1" applyFont="1" applyBorder="1" applyAlignment="1">
      <alignment horizontal="center" vertical="center" wrapText="1"/>
    </xf>
    <xf numFmtId="49" fontId="52" fillId="0" borderId="4" xfId="3" applyNumberFormat="1" applyFont="1" applyBorder="1" applyAlignment="1">
      <alignment horizontal="center" vertical="center" wrapText="1"/>
    </xf>
    <xf numFmtId="0" fontId="62" fillId="0" borderId="3" xfId="3" applyFont="1" applyBorder="1" applyAlignment="1">
      <alignment vertical="center" wrapText="1"/>
    </xf>
    <xf numFmtId="0" fontId="62" fillId="0" borderId="4" xfId="3" applyFont="1" applyBorder="1" applyAlignment="1">
      <alignment vertical="center" wrapText="1"/>
    </xf>
    <xf numFmtId="0" fontId="58" fillId="0" borderId="5" xfId="3" applyFont="1" applyBorder="1" applyAlignment="1">
      <alignment horizontal="center" vertical="center" wrapText="1"/>
    </xf>
    <xf numFmtId="0" fontId="63" fillId="0" borderId="8" xfId="3" applyFont="1" applyBorder="1" applyAlignment="1"/>
    <xf numFmtId="0" fontId="51" fillId="0" borderId="3" xfId="3" applyFont="1" applyBorder="1" applyAlignment="1">
      <alignment vertical="center" wrapText="1"/>
    </xf>
    <xf numFmtId="0" fontId="51" fillId="0" borderId="4" xfId="3" applyFont="1" applyBorder="1" applyAlignment="1">
      <alignment vertical="center" wrapText="1"/>
    </xf>
    <xf numFmtId="0" fontId="51" fillId="0" borderId="3" xfId="3" applyFont="1" applyFill="1" applyBorder="1" applyAlignment="1">
      <alignment horizontal="center" vertical="center" wrapText="1"/>
    </xf>
    <xf numFmtId="0" fontId="51" fillId="0" borderId="4" xfId="3" applyFont="1" applyFill="1" applyBorder="1" applyAlignment="1">
      <alignment horizontal="center" vertical="center" wrapText="1"/>
    </xf>
    <xf numFmtId="0" fontId="52" fillId="0" borderId="3" xfId="3" applyFont="1" applyFill="1" applyBorder="1" applyAlignment="1">
      <alignment horizontal="center" vertical="center" wrapText="1"/>
    </xf>
    <xf numFmtId="0" fontId="52" fillId="0" borderId="4" xfId="3" applyFont="1" applyFill="1" applyBorder="1" applyAlignment="1">
      <alignment horizontal="center" vertical="center" wrapText="1"/>
    </xf>
    <xf numFmtId="0" fontId="67" fillId="0" borderId="2" xfId="3" applyFont="1" applyBorder="1" applyAlignment="1">
      <alignment horizontal="left" vertical="center" wrapText="1"/>
    </xf>
    <xf numFmtId="0" fontId="44" fillId="0" borderId="2" xfId="3" applyFont="1" applyBorder="1" applyAlignment="1">
      <alignment horizontal="left" vertical="center" wrapText="1"/>
    </xf>
    <xf numFmtId="0" fontId="52" fillId="0" borderId="3" xfId="3" applyFont="1" applyBorder="1" applyAlignment="1">
      <alignment vertical="center" wrapText="1"/>
    </xf>
    <xf numFmtId="0" fontId="52" fillId="0" borderId="4" xfId="3" applyFont="1" applyBorder="1" applyAlignment="1">
      <alignment vertical="center" wrapText="1"/>
    </xf>
    <xf numFmtId="0" fontId="3" fillId="2" borderId="0" xfId="3" applyFont="1" applyFill="1" applyAlignment="1">
      <alignment horizontal="center"/>
    </xf>
    <xf numFmtId="0" fontId="4" fillId="2" borderId="0" xfId="3" applyFont="1" applyFill="1" applyAlignment="1">
      <alignment horizontal="center" vertical="center"/>
    </xf>
    <xf numFmtId="0" fontId="69" fillId="2" borderId="1" xfId="3" applyFont="1" applyFill="1" applyBorder="1" applyAlignment="1">
      <alignment horizontal="center" vertical="center"/>
    </xf>
    <xf numFmtId="0" fontId="70" fillId="2" borderId="3" xfId="3" applyFont="1" applyFill="1" applyBorder="1" applyAlignment="1">
      <alignment horizontal="center" vertical="center" wrapText="1"/>
    </xf>
    <xf numFmtId="0" fontId="70" fillId="2" borderId="7" xfId="3" applyFont="1" applyFill="1" applyBorder="1" applyAlignment="1">
      <alignment horizontal="center" vertical="center" wrapText="1"/>
    </xf>
    <xf numFmtId="0" fontId="70" fillId="2" borderId="4" xfId="3" applyFont="1" applyFill="1" applyBorder="1" applyAlignment="1">
      <alignment horizontal="center" vertical="center" wrapText="1"/>
    </xf>
    <xf numFmtId="0" fontId="71" fillId="0" borderId="3" xfId="3" applyFont="1" applyFill="1" applyBorder="1" applyAlignment="1">
      <alignment horizontal="center" vertical="center" wrapText="1"/>
    </xf>
    <xf numFmtId="0" fontId="71" fillId="0" borderId="7" xfId="3" applyFont="1" applyFill="1" applyBorder="1" applyAlignment="1">
      <alignment horizontal="center" vertical="center" wrapText="1"/>
    </xf>
    <xf numFmtId="0" fontId="71" fillId="0" borderId="4" xfId="3" applyFont="1" applyFill="1" applyBorder="1" applyAlignment="1">
      <alignment horizontal="center" vertical="center" wrapText="1"/>
    </xf>
    <xf numFmtId="0" fontId="70" fillId="2" borderId="2" xfId="3" applyFont="1" applyFill="1" applyBorder="1" applyAlignment="1">
      <alignment horizontal="center" vertical="center" wrapText="1"/>
    </xf>
    <xf numFmtId="0" fontId="70" fillId="2" borderId="8" xfId="3" applyFont="1" applyFill="1" applyBorder="1" applyAlignment="1">
      <alignment horizontal="center" vertical="center" wrapText="1"/>
    </xf>
    <xf numFmtId="0" fontId="70" fillId="2" borderId="6" xfId="3" applyFont="1" applyFill="1" applyBorder="1" applyAlignment="1">
      <alignment horizontal="center" vertical="center" wrapText="1"/>
    </xf>
    <xf numFmtId="0" fontId="70" fillId="2" borderId="9" xfId="3" applyFont="1" applyFill="1" applyBorder="1" applyAlignment="1">
      <alignment horizontal="center" vertical="center" wrapText="1"/>
    </xf>
    <xf numFmtId="0" fontId="70" fillId="2" borderId="13" xfId="3" applyFont="1" applyFill="1" applyBorder="1" applyAlignment="1">
      <alignment horizontal="center" vertical="center" wrapText="1"/>
    </xf>
    <xf numFmtId="0" fontId="70" fillId="2" borderId="11" xfId="3" applyFont="1" applyFill="1" applyBorder="1" applyAlignment="1">
      <alignment horizontal="center" vertical="center" wrapText="1"/>
    </xf>
    <xf numFmtId="0" fontId="70" fillId="2" borderId="16" xfId="3" applyFont="1" applyFill="1" applyBorder="1" applyAlignment="1">
      <alignment horizontal="center" vertical="center" wrapText="1"/>
    </xf>
    <xf numFmtId="0" fontId="70" fillId="2" borderId="10" xfId="3" applyFont="1" applyFill="1" applyBorder="1" applyAlignment="1">
      <alignment horizontal="center" vertical="center" wrapText="1"/>
    </xf>
    <xf numFmtId="0" fontId="70" fillId="2" borderId="17" xfId="3" applyFont="1" applyFill="1" applyBorder="1" applyAlignment="1">
      <alignment horizontal="center" vertical="center" wrapText="1"/>
    </xf>
    <xf numFmtId="49" fontId="70" fillId="0" borderId="3" xfId="3" applyNumberFormat="1" applyFont="1" applyFill="1" applyBorder="1" applyAlignment="1">
      <alignment horizontal="center" vertical="center" wrapText="1"/>
    </xf>
    <xf numFmtId="49" fontId="70" fillId="0" borderId="4" xfId="3" applyNumberFormat="1" applyFont="1" applyFill="1" applyBorder="1" applyAlignment="1">
      <alignment horizontal="center" vertical="center" wrapText="1"/>
    </xf>
    <xf numFmtId="0" fontId="71" fillId="2" borderId="3" xfId="3" applyFont="1" applyFill="1" applyBorder="1" applyAlignment="1">
      <alignment horizontal="center" vertical="center" wrapText="1"/>
    </xf>
    <xf numFmtId="0" fontId="71" fillId="2" borderId="7" xfId="3" applyFont="1" applyFill="1" applyBorder="1" applyAlignment="1">
      <alignment horizontal="center" vertical="center" wrapText="1"/>
    </xf>
    <xf numFmtId="0" fontId="71" fillId="2" borderId="4" xfId="3" applyFont="1" applyFill="1" applyBorder="1" applyAlignment="1">
      <alignment horizontal="center" vertical="center" wrapText="1"/>
    </xf>
    <xf numFmtId="14" fontId="70" fillId="2" borderId="3" xfId="3" applyNumberFormat="1" applyFont="1" applyFill="1" applyBorder="1" applyAlignment="1">
      <alignment horizontal="center" vertical="center" wrapText="1"/>
    </xf>
    <xf numFmtId="14" fontId="70" fillId="2" borderId="4" xfId="3" applyNumberFormat="1" applyFont="1" applyFill="1" applyBorder="1" applyAlignment="1">
      <alignment horizontal="center" vertical="center" wrapText="1"/>
    </xf>
    <xf numFmtId="14" fontId="70" fillId="0" borderId="3" xfId="3" applyNumberFormat="1" applyFont="1" applyFill="1" applyBorder="1" applyAlignment="1">
      <alignment horizontal="center" vertical="center" wrapText="1"/>
    </xf>
    <xf numFmtId="14" fontId="70" fillId="0" borderId="4" xfId="3" applyNumberFormat="1" applyFont="1" applyFill="1" applyBorder="1" applyAlignment="1">
      <alignment horizontal="center" vertical="center" wrapText="1"/>
    </xf>
    <xf numFmtId="49" fontId="69" fillId="0" borderId="5" xfId="3" applyNumberFormat="1" applyFont="1" applyFill="1" applyBorder="1" applyAlignment="1">
      <alignment horizontal="center" vertical="center" wrapText="1"/>
    </xf>
    <xf numFmtId="49" fontId="69" fillId="0" borderId="8" xfId="3" applyNumberFormat="1" applyFont="1" applyFill="1" applyBorder="1" applyAlignment="1">
      <alignment horizontal="center" vertical="center" wrapText="1"/>
    </xf>
    <xf numFmtId="49" fontId="69" fillId="0" borderId="6" xfId="3" applyNumberFormat="1" applyFont="1" applyFill="1" applyBorder="1" applyAlignment="1">
      <alignment horizontal="center" vertical="center" wrapText="1"/>
    </xf>
    <xf numFmtId="16" fontId="69" fillId="0" borderId="5" xfId="3" applyNumberFormat="1" applyFont="1" applyFill="1" applyBorder="1" applyAlignment="1">
      <alignment horizontal="center" vertical="center" wrapText="1"/>
    </xf>
    <xf numFmtId="16" fontId="69" fillId="0" borderId="8" xfId="3" applyNumberFormat="1" applyFont="1" applyFill="1" applyBorder="1" applyAlignment="1">
      <alignment horizontal="center" vertical="center" wrapText="1"/>
    </xf>
    <xf numFmtId="16" fontId="69" fillId="0" borderId="6" xfId="3" applyNumberFormat="1" applyFont="1" applyFill="1" applyBorder="1" applyAlignment="1">
      <alignment horizontal="center" vertical="center" wrapText="1"/>
    </xf>
    <xf numFmtId="16" fontId="69" fillId="0" borderId="3" xfId="3" applyNumberFormat="1" applyFont="1" applyFill="1" applyBorder="1" applyAlignment="1">
      <alignment horizontal="center" vertical="center" wrapText="1"/>
    </xf>
    <xf numFmtId="16" fontId="69" fillId="0" borderId="4" xfId="3" applyNumberFormat="1" applyFont="1" applyFill="1" applyBorder="1" applyAlignment="1">
      <alignment horizontal="center" vertical="center" wrapText="1"/>
    </xf>
    <xf numFmtId="0" fontId="72" fillId="0" borderId="3" xfId="3" applyFont="1" applyFill="1" applyBorder="1" applyAlignment="1">
      <alignment horizontal="left" vertical="center" wrapText="1"/>
    </xf>
    <xf numFmtId="0" fontId="72" fillId="0" borderId="4" xfId="3" applyFont="1" applyFill="1" applyBorder="1" applyAlignment="1">
      <alignment horizontal="left" vertical="center" wrapText="1"/>
    </xf>
    <xf numFmtId="0" fontId="70" fillId="0" borderId="3" xfId="3" applyFont="1" applyFill="1" applyBorder="1" applyAlignment="1">
      <alignment horizontal="center" vertical="center" wrapText="1"/>
    </xf>
    <xf numFmtId="0" fontId="70" fillId="0" borderId="4" xfId="3" applyFont="1" applyFill="1" applyBorder="1" applyAlignment="1">
      <alignment horizontal="center" vertical="center" wrapText="1"/>
    </xf>
    <xf numFmtId="14" fontId="72" fillId="0" borderId="3" xfId="3" applyNumberFormat="1" applyFont="1" applyFill="1" applyBorder="1" applyAlignment="1">
      <alignment horizontal="left" vertical="center" wrapText="1"/>
    </xf>
    <xf numFmtId="14" fontId="72" fillId="0" borderId="4" xfId="3" applyNumberFormat="1" applyFont="1" applyFill="1" applyBorder="1" applyAlignment="1">
      <alignment horizontal="left" vertical="center" wrapText="1"/>
    </xf>
    <xf numFmtId="0" fontId="3" fillId="2" borderId="0" xfId="3" applyFont="1" applyFill="1" applyAlignment="1">
      <alignment horizontal="left" vertical="center" wrapText="1"/>
    </xf>
    <xf numFmtId="0" fontId="44" fillId="2" borderId="0" xfId="3" applyFont="1" applyFill="1" applyAlignment="1">
      <alignment horizontal="left" vertical="center" wrapText="1"/>
    </xf>
    <xf numFmtId="16" fontId="69" fillId="0" borderId="7" xfId="3" applyNumberFormat="1" applyFont="1" applyFill="1" applyBorder="1" applyAlignment="1">
      <alignment horizontal="center" vertical="center" wrapText="1"/>
    </xf>
    <xf numFmtId="0" fontId="69" fillId="0" borderId="3" xfId="3" applyFont="1" applyFill="1" applyBorder="1" applyAlignment="1">
      <alignment horizontal="left" vertical="center" wrapText="1"/>
    </xf>
    <xf numFmtId="0" fontId="69" fillId="0" borderId="7" xfId="3" applyFont="1" applyFill="1" applyBorder="1" applyAlignment="1">
      <alignment horizontal="left" vertical="center" wrapText="1"/>
    </xf>
    <xf numFmtId="0" fontId="69" fillId="0" borderId="4" xfId="3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70" fillId="0" borderId="0" xfId="10" applyFont="1" applyAlignment="1">
      <alignment horizontal="left" wrapText="1"/>
    </xf>
    <xf numFmtId="0" fontId="70" fillId="0" borderId="0" xfId="10" applyFont="1" applyAlignment="1">
      <alignment horizontal="left"/>
    </xf>
    <xf numFmtId="14" fontId="78" fillId="2" borderId="3" xfId="3" applyNumberFormat="1" applyFont="1" applyFill="1" applyBorder="1" applyAlignment="1">
      <alignment horizontal="center" vertical="center" wrapText="1"/>
    </xf>
    <xf numFmtId="14" fontId="78" fillId="2" borderId="4" xfId="3" applyNumberFormat="1" applyFont="1" applyFill="1" applyBorder="1" applyAlignment="1">
      <alignment horizontal="center" vertical="center" wrapText="1"/>
    </xf>
    <xf numFmtId="0" fontId="77" fillId="2" borderId="0" xfId="3" applyFont="1" applyFill="1" applyAlignment="1">
      <alignment horizontal="center" vertical="center"/>
    </xf>
    <xf numFmtId="0" fontId="77" fillId="2" borderId="1" xfId="3" applyFont="1" applyFill="1" applyBorder="1" applyAlignment="1">
      <alignment horizontal="center" vertical="center"/>
    </xf>
    <xf numFmtId="0" fontId="78" fillId="2" borderId="3" xfId="3" applyFont="1" applyFill="1" applyBorder="1" applyAlignment="1">
      <alignment horizontal="center" vertical="center" wrapText="1"/>
    </xf>
    <xf numFmtId="0" fontId="78" fillId="2" borderId="7" xfId="3" applyFont="1" applyFill="1" applyBorder="1" applyAlignment="1">
      <alignment horizontal="center" vertical="center" wrapText="1"/>
    </xf>
    <xf numFmtId="0" fontId="78" fillId="2" borderId="4" xfId="3" applyFont="1" applyFill="1" applyBorder="1" applyAlignment="1">
      <alignment horizontal="center" vertical="center" wrapText="1"/>
    </xf>
    <xf numFmtId="0" fontId="79" fillId="2" borderId="3" xfId="3" applyFont="1" applyFill="1" applyBorder="1" applyAlignment="1">
      <alignment horizontal="center" vertical="center" wrapText="1"/>
    </xf>
    <xf numFmtId="0" fontId="79" fillId="2" borderId="7" xfId="3" applyFont="1" applyFill="1" applyBorder="1" applyAlignment="1">
      <alignment horizontal="center" vertical="center" wrapText="1"/>
    </xf>
    <xf numFmtId="0" fontId="79" fillId="2" borderId="4" xfId="3" applyFont="1" applyFill="1" applyBorder="1" applyAlignment="1">
      <alignment horizontal="center" vertical="center" wrapText="1"/>
    </xf>
    <xf numFmtId="0" fontId="78" fillId="2" borderId="5" xfId="3" applyFont="1" applyFill="1" applyBorder="1" applyAlignment="1">
      <alignment horizontal="center" vertical="center" wrapText="1"/>
    </xf>
    <xf numFmtId="0" fontId="78" fillId="2" borderId="8" xfId="3" applyFont="1" applyFill="1" applyBorder="1" applyAlignment="1">
      <alignment horizontal="center" vertical="center" wrapText="1"/>
    </xf>
    <xf numFmtId="0" fontId="78" fillId="2" borderId="6" xfId="3" applyFont="1" applyFill="1" applyBorder="1" applyAlignment="1">
      <alignment horizontal="center" vertical="center" wrapText="1"/>
    </xf>
    <xf numFmtId="0" fontId="78" fillId="2" borderId="9" xfId="3" applyFont="1" applyFill="1" applyBorder="1" applyAlignment="1">
      <alignment horizontal="center" vertical="center" wrapText="1"/>
    </xf>
    <xf numFmtId="0" fontId="78" fillId="2" borderId="13" xfId="3" applyFont="1" applyFill="1" applyBorder="1" applyAlignment="1">
      <alignment horizontal="center" vertical="center" wrapText="1"/>
    </xf>
    <xf numFmtId="0" fontId="78" fillId="2" borderId="11" xfId="3" applyFont="1" applyFill="1" applyBorder="1" applyAlignment="1">
      <alignment horizontal="center" vertical="center" wrapText="1"/>
    </xf>
    <xf numFmtId="0" fontId="78" fillId="2" borderId="16" xfId="3" applyFont="1" applyFill="1" applyBorder="1" applyAlignment="1">
      <alignment horizontal="center" vertical="center" wrapText="1"/>
    </xf>
    <xf numFmtId="0" fontId="78" fillId="2" borderId="10" xfId="3" applyFont="1" applyFill="1" applyBorder="1" applyAlignment="1">
      <alignment horizontal="center" vertical="center" wrapText="1"/>
    </xf>
    <xf numFmtId="0" fontId="78" fillId="2" borderId="17" xfId="3" applyFont="1" applyFill="1" applyBorder="1" applyAlignment="1">
      <alignment horizontal="center" vertical="center" wrapText="1"/>
    </xf>
    <xf numFmtId="1" fontId="77" fillId="3" borderId="3" xfId="3" applyNumberFormat="1" applyFont="1" applyFill="1" applyBorder="1" applyAlignment="1">
      <alignment horizontal="center" vertical="center" wrapText="1"/>
    </xf>
    <xf numFmtId="1" fontId="77" fillId="3" borderId="7" xfId="3" applyNumberFormat="1" applyFont="1" applyFill="1" applyBorder="1" applyAlignment="1">
      <alignment horizontal="center" vertical="center" wrapText="1"/>
    </xf>
    <xf numFmtId="1" fontId="77" fillId="3" borderId="4" xfId="3" applyNumberFormat="1" applyFont="1" applyFill="1" applyBorder="1" applyAlignment="1">
      <alignment horizontal="center" vertical="center" wrapText="1"/>
    </xf>
    <xf numFmtId="0" fontId="77" fillId="3" borderId="3" xfId="3" applyFont="1" applyFill="1" applyBorder="1" applyAlignment="1">
      <alignment horizontal="center" vertical="center" wrapText="1"/>
    </xf>
    <xf numFmtId="0" fontId="77" fillId="3" borderId="7" xfId="3" applyFont="1" applyFill="1" applyBorder="1" applyAlignment="1">
      <alignment horizontal="center" vertical="center" wrapText="1"/>
    </xf>
    <xf numFmtId="0" fontId="77" fillId="3" borderId="4" xfId="3" applyFont="1" applyFill="1" applyBorder="1" applyAlignment="1">
      <alignment horizontal="center" vertical="center" wrapText="1"/>
    </xf>
    <xf numFmtId="0" fontId="78" fillId="3" borderId="3" xfId="3" applyFont="1" applyFill="1" applyBorder="1" applyAlignment="1">
      <alignment horizontal="center" vertical="center" wrapText="1"/>
    </xf>
    <xf numFmtId="0" fontId="78" fillId="3" borderId="7" xfId="3" applyFont="1" applyFill="1" applyBorder="1" applyAlignment="1">
      <alignment horizontal="center" vertical="center" wrapText="1"/>
    </xf>
    <xf numFmtId="0" fontId="78" fillId="3" borderId="4" xfId="3" applyFont="1" applyFill="1" applyBorder="1" applyAlignment="1">
      <alignment horizontal="center" vertical="center" wrapText="1"/>
    </xf>
    <xf numFmtId="14" fontId="78" fillId="2" borderId="7" xfId="3" applyNumberFormat="1" applyFont="1" applyFill="1" applyBorder="1" applyAlignment="1">
      <alignment horizontal="center" vertical="center" wrapText="1"/>
    </xf>
    <xf numFmtId="14" fontId="78" fillId="3" borderId="3" xfId="3" applyNumberFormat="1" applyFont="1" applyFill="1" applyBorder="1" applyAlignment="1">
      <alignment horizontal="center" vertical="center" wrapText="1"/>
    </xf>
    <xf numFmtId="14" fontId="78" fillId="3" borderId="7" xfId="3" applyNumberFormat="1" applyFont="1" applyFill="1" applyBorder="1" applyAlignment="1">
      <alignment horizontal="center" vertical="center" wrapText="1"/>
    </xf>
    <xf numFmtId="14" fontId="78" fillId="3" borderId="4" xfId="3" applyNumberFormat="1" applyFont="1" applyFill="1" applyBorder="1" applyAlignment="1">
      <alignment horizontal="center" vertical="center" wrapText="1"/>
    </xf>
    <xf numFmtId="0" fontId="74" fillId="2" borderId="0" xfId="3" applyFont="1" applyFill="1" applyAlignment="1">
      <alignment horizontal="left" vertical="center"/>
    </xf>
    <xf numFmtId="14" fontId="79" fillId="2" borderId="3" xfId="3" applyNumberFormat="1" applyFont="1" applyFill="1" applyBorder="1" applyAlignment="1">
      <alignment horizontal="center" vertical="center" wrapText="1"/>
    </xf>
    <xf numFmtId="14" fontId="79" fillId="2" borderId="7" xfId="3" applyNumberFormat="1" applyFont="1" applyFill="1" applyBorder="1" applyAlignment="1">
      <alignment horizontal="center" vertical="center" wrapText="1"/>
    </xf>
    <xf numFmtId="14" fontId="79" fillId="2" borderId="4" xfId="3" applyNumberFormat="1" applyFont="1" applyFill="1" applyBorder="1" applyAlignment="1">
      <alignment horizontal="center" vertical="center" wrapText="1"/>
    </xf>
    <xf numFmtId="49" fontId="78" fillId="4" borderId="3" xfId="3" applyNumberFormat="1" applyFont="1" applyFill="1" applyBorder="1" applyAlignment="1">
      <alignment horizontal="center" vertical="center" wrapText="1"/>
    </xf>
    <xf numFmtId="49" fontId="78" fillId="4" borderId="4" xfId="3" applyNumberFormat="1" applyFont="1" applyFill="1" applyBorder="1" applyAlignment="1">
      <alignment horizontal="center" vertical="center" wrapText="1"/>
    </xf>
    <xf numFmtId="0" fontId="80" fillId="4" borderId="3" xfId="3" applyFont="1" applyFill="1" applyBorder="1" applyAlignment="1">
      <alignment horizontal="center" vertical="center" wrapText="1"/>
    </xf>
    <xf numFmtId="0" fontId="80" fillId="4" borderId="4" xfId="3" applyFont="1" applyFill="1" applyBorder="1" applyAlignment="1">
      <alignment horizontal="center" vertical="center" wrapText="1"/>
    </xf>
    <xf numFmtId="0" fontId="78" fillId="4" borderId="3" xfId="3" applyFont="1" applyFill="1" applyBorder="1" applyAlignment="1">
      <alignment horizontal="center" vertical="center" wrapText="1"/>
    </xf>
    <xf numFmtId="0" fontId="78" fillId="4" borderId="4" xfId="3" applyFont="1" applyFill="1" applyBorder="1" applyAlignment="1">
      <alignment horizontal="center" vertical="center" wrapText="1"/>
    </xf>
    <xf numFmtId="14" fontId="78" fillId="4" borderId="3" xfId="3" applyNumberFormat="1" applyFont="1" applyFill="1" applyBorder="1" applyAlignment="1">
      <alignment horizontal="center" vertical="center" wrapText="1"/>
    </xf>
    <xf numFmtId="14" fontId="78" fillId="4" borderId="4" xfId="3" applyNumberFormat="1" applyFont="1" applyFill="1" applyBorder="1" applyAlignment="1">
      <alignment horizontal="center" vertical="center" wrapText="1"/>
    </xf>
    <xf numFmtId="14" fontId="79" fillId="4" borderId="3" xfId="3" applyNumberFormat="1" applyFont="1" applyFill="1" applyBorder="1" applyAlignment="1">
      <alignment horizontal="center" vertical="center" wrapText="1"/>
    </xf>
    <xf numFmtId="14" fontId="79" fillId="4" borderId="4" xfId="3" applyNumberFormat="1" applyFont="1" applyFill="1" applyBorder="1" applyAlignment="1">
      <alignment horizontal="center" vertical="center" wrapText="1"/>
    </xf>
    <xf numFmtId="49" fontId="78" fillId="2" borderId="3" xfId="3" applyNumberFormat="1" applyFont="1" applyFill="1" applyBorder="1" applyAlignment="1">
      <alignment horizontal="center" vertical="center" wrapText="1"/>
    </xf>
    <xf numFmtId="49" fontId="78" fillId="2" borderId="7" xfId="3" applyNumberFormat="1" applyFont="1" applyFill="1" applyBorder="1" applyAlignment="1">
      <alignment horizontal="center" vertical="center" wrapText="1"/>
    </xf>
    <xf numFmtId="49" fontId="78" fillId="2" borderId="4" xfId="3" applyNumberFormat="1" applyFont="1" applyFill="1" applyBorder="1" applyAlignment="1">
      <alignment horizontal="center" vertical="center" wrapText="1"/>
    </xf>
    <xf numFmtId="0" fontId="78" fillId="2" borderId="5" xfId="3" applyFont="1" applyFill="1" applyBorder="1" applyAlignment="1">
      <alignment horizontal="left"/>
    </xf>
    <xf numFmtId="0" fontId="78" fillId="2" borderId="8" xfId="3" applyFont="1" applyFill="1" applyBorder="1" applyAlignment="1">
      <alignment horizontal="left"/>
    </xf>
    <xf numFmtId="0" fontId="8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0" fillId="0" borderId="12" xfId="0" applyFont="1" applyBorder="1" applyAlignment="1">
      <alignment horizontal="center"/>
    </xf>
    <xf numFmtId="0" fontId="70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3" fillId="0" borderId="0" xfId="3" applyFont="1" applyAlignment="1">
      <alignment horizontal="left" vertical="center"/>
    </xf>
    <xf numFmtId="0" fontId="23" fillId="0" borderId="0" xfId="3" applyFont="1" applyAlignment="1">
      <alignment horizontal="right" vertical="center"/>
    </xf>
    <xf numFmtId="0" fontId="23" fillId="0" borderId="2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3" fillId="0" borderId="7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center" wrapText="1"/>
    </xf>
    <xf numFmtId="0" fontId="23" fillId="0" borderId="5" xfId="3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14" fontId="3" fillId="4" borderId="5" xfId="3" applyNumberFormat="1" applyFont="1" applyFill="1" applyBorder="1" applyAlignment="1">
      <alignment horizontal="center" vertical="center" wrapText="1"/>
    </xf>
    <xf numFmtId="14" fontId="3" fillId="4" borderId="6" xfId="3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165" fontId="4" fillId="3" borderId="5" xfId="3" applyNumberFormat="1" applyFont="1" applyFill="1" applyBorder="1" applyAlignment="1">
      <alignment horizontal="center" vertical="center" wrapText="1"/>
    </xf>
    <xf numFmtId="165" fontId="4" fillId="3" borderId="6" xfId="3" applyNumberFormat="1" applyFont="1" applyFill="1" applyBorder="1" applyAlignment="1">
      <alignment horizontal="center" vertical="center" wrapText="1"/>
    </xf>
    <xf numFmtId="165" fontId="3" fillId="0" borderId="5" xfId="3" applyNumberFormat="1" applyFont="1" applyBorder="1" applyAlignment="1">
      <alignment horizontal="center" vertical="center" wrapText="1"/>
    </xf>
    <xf numFmtId="165" fontId="3" fillId="0" borderId="6" xfId="3" applyNumberFormat="1" applyFont="1" applyBorder="1" applyAlignment="1">
      <alignment horizontal="center" vertical="center" wrapText="1"/>
    </xf>
    <xf numFmtId="164" fontId="3" fillId="3" borderId="5" xfId="3" applyNumberFormat="1" applyFont="1" applyFill="1" applyBorder="1" applyAlignment="1">
      <alignment horizontal="center" vertical="center" wrapText="1"/>
    </xf>
    <xf numFmtId="0" fontId="3" fillId="3" borderId="6" xfId="3" applyNumberFormat="1" applyFont="1" applyFill="1" applyBorder="1" applyAlignment="1">
      <alignment horizontal="center" vertical="center" wrapText="1"/>
    </xf>
    <xf numFmtId="164" fontId="3" fillId="2" borderId="5" xfId="3" applyNumberFormat="1" applyFont="1" applyFill="1" applyBorder="1" applyAlignment="1">
      <alignment horizontal="center" vertical="center" wrapText="1"/>
    </xf>
    <xf numFmtId="164" fontId="3" fillId="2" borderId="6" xfId="3" applyNumberFormat="1" applyFont="1" applyFill="1" applyBorder="1" applyAlignment="1">
      <alignment horizontal="center" vertical="center" wrapText="1"/>
    </xf>
    <xf numFmtId="0" fontId="3" fillId="2" borderId="5" xfId="3" applyNumberFormat="1" applyFont="1" applyFill="1" applyBorder="1" applyAlignment="1">
      <alignment horizontal="center" vertical="center" wrapText="1"/>
    </xf>
    <xf numFmtId="0" fontId="3" fillId="2" borderId="6" xfId="3" applyNumberFormat="1" applyFont="1" applyFill="1" applyBorder="1" applyAlignment="1">
      <alignment horizontal="center" vertical="center" wrapText="1"/>
    </xf>
    <xf numFmtId="164" fontId="4" fillId="3" borderId="5" xfId="3" applyNumberFormat="1" applyFont="1" applyFill="1" applyBorder="1" applyAlignment="1">
      <alignment horizontal="center" vertical="center" wrapText="1"/>
    </xf>
    <xf numFmtId="0" fontId="4" fillId="3" borderId="6" xfId="3" applyNumberFormat="1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6" fillId="4" borderId="4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14" fontId="3" fillId="4" borderId="3" xfId="3" applyNumberFormat="1" applyFont="1" applyFill="1" applyBorder="1" applyAlignment="1">
      <alignment horizontal="center" vertical="center" wrapText="1"/>
    </xf>
    <xf numFmtId="14" fontId="3" fillId="4" borderId="4" xfId="3" applyNumberFormat="1" applyFont="1" applyFill="1" applyBorder="1" applyAlignment="1">
      <alignment horizontal="center" vertical="center" wrapText="1"/>
    </xf>
    <xf numFmtId="14" fontId="3" fillId="4" borderId="9" xfId="3" applyNumberFormat="1" applyFont="1" applyFill="1" applyBorder="1" applyAlignment="1">
      <alignment horizontal="center" vertical="center" wrapText="1"/>
    </xf>
    <xf numFmtId="14" fontId="3" fillId="4" borderId="13" xfId="3" applyNumberFormat="1" applyFont="1" applyFill="1" applyBorder="1" applyAlignment="1">
      <alignment horizontal="center" vertical="center" wrapText="1"/>
    </xf>
    <xf numFmtId="14" fontId="3" fillId="4" borderId="10" xfId="3" applyNumberFormat="1" applyFont="1" applyFill="1" applyBorder="1" applyAlignment="1">
      <alignment horizontal="center" vertical="center" wrapText="1"/>
    </xf>
    <xf numFmtId="14" fontId="3" fillId="4" borderId="17" xfId="3" applyNumberFormat="1" applyFont="1" applyFill="1" applyBorder="1" applyAlignment="1">
      <alignment horizontal="center" vertical="center" wrapText="1"/>
    </xf>
    <xf numFmtId="0" fontId="3" fillId="4" borderId="3" xfId="3" applyNumberFormat="1" applyFont="1" applyFill="1" applyBorder="1" applyAlignment="1">
      <alignment horizontal="center" vertical="center" wrapText="1"/>
    </xf>
    <xf numFmtId="0" fontId="3" fillId="4" borderId="4" xfId="3" applyNumberFormat="1" applyFont="1" applyFill="1" applyBorder="1" applyAlignment="1">
      <alignment horizontal="center" vertical="center" wrapText="1"/>
    </xf>
    <xf numFmtId="43" fontId="3" fillId="2" borderId="5" xfId="3" applyNumberFormat="1" applyFont="1" applyFill="1" applyBorder="1" applyAlignment="1">
      <alignment horizontal="center" vertical="center" wrapText="1"/>
    </xf>
    <xf numFmtId="43" fontId="3" fillId="2" borderId="6" xfId="3" applyNumberFormat="1" applyFont="1" applyFill="1" applyBorder="1" applyAlignment="1">
      <alignment horizontal="center" vertical="center" wrapText="1"/>
    </xf>
    <xf numFmtId="165" fontId="3" fillId="0" borderId="5" xfId="3" applyNumberFormat="1" applyFont="1" applyBorder="1" applyAlignment="1">
      <alignment horizontal="left" vertical="center" wrapText="1"/>
    </xf>
    <xf numFmtId="0" fontId="3" fillId="0" borderId="8" xfId="3" applyFont="1" applyBorder="1" applyAlignment="1">
      <alignment horizontal="left" vertical="center" wrapText="1"/>
    </xf>
    <xf numFmtId="0" fontId="3" fillId="0" borderId="6" xfId="3" applyFont="1" applyBorder="1" applyAlignment="1">
      <alignment horizontal="left" vertical="center" wrapText="1"/>
    </xf>
    <xf numFmtId="0" fontId="52" fillId="0" borderId="8" xfId="3" applyFont="1" applyBorder="1" applyAlignment="1">
      <alignment horizontal="center" vertical="center" wrapText="1"/>
    </xf>
    <xf numFmtId="0" fontId="52" fillId="0" borderId="6" xfId="3" applyFont="1" applyBorder="1" applyAlignment="1">
      <alignment horizontal="center" vertical="center" wrapText="1"/>
    </xf>
    <xf numFmtId="170" fontId="32" fillId="0" borderId="5" xfId="3" applyNumberFormat="1" applyFont="1" applyFill="1" applyBorder="1" applyAlignment="1">
      <alignment horizontal="center" vertical="center"/>
    </xf>
    <xf numFmtId="170" fontId="32" fillId="0" borderId="6" xfId="3" applyNumberFormat="1" applyFont="1" applyFill="1" applyBorder="1" applyAlignment="1">
      <alignment horizontal="center" vertical="center"/>
    </xf>
    <xf numFmtId="0" fontId="32" fillId="0" borderId="0" xfId="3" applyFont="1" applyAlignment="1">
      <alignment horizontal="left" wrapText="1"/>
    </xf>
    <xf numFmtId="0" fontId="1" fillId="0" borderId="0" xfId="3" applyAlignment="1">
      <alignment horizontal="center"/>
    </xf>
    <xf numFmtId="0" fontId="52" fillId="0" borderId="5" xfId="3" applyFont="1" applyBorder="1" applyAlignment="1">
      <alignment horizontal="center" vertical="center"/>
    </xf>
    <xf numFmtId="0" fontId="90" fillId="0" borderId="8" xfId="3" applyFont="1" applyBorder="1" applyAlignment="1">
      <alignment horizontal="center"/>
    </xf>
    <xf numFmtId="0" fontId="90" fillId="0" borderId="6" xfId="3" applyFont="1" applyBorder="1" applyAlignment="1">
      <alignment horizontal="center"/>
    </xf>
    <xf numFmtId="0" fontId="52" fillId="0" borderId="2" xfId="3" applyFont="1" applyBorder="1" applyAlignment="1">
      <alignment horizontal="center" vertical="center"/>
    </xf>
    <xf numFmtId="0" fontId="52" fillId="2" borderId="6" xfId="3" applyFont="1" applyFill="1" applyBorder="1" applyAlignment="1">
      <alignment horizontal="center" vertical="center" wrapText="1"/>
    </xf>
    <xf numFmtId="0" fontId="52" fillId="0" borderId="8" xfId="3" applyFont="1" applyBorder="1" applyAlignment="1">
      <alignment horizontal="center" vertical="center"/>
    </xf>
    <xf numFmtId="0" fontId="52" fillId="0" borderId="6" xfId="3" applyFont="1" applyBorder="1" applyAlignment="1">
      <alignment horizontal="center" vertical="center"/>
    </xf>
    <xf numFmtId="0" fontId="52" fillId="0" borderId="2" xfId="3" applyFont="1" applyFill="1" applyBorder="1" applyAlignment="1">
      <alignment horizontal="center" vertical="center"/>
    </xf>
    <xf numFmtId="0" fontId="34" fillId="0" borderId="0" xfId="12" applyFont="1" applyFill="1" applyAlignment="1">
      <alignment horizontal="center" vertical="center" wrapText="1"/>
    </xf>
    <xf numFmtId="0" fontId="31" fillId="0" borderId="0" xfId="12" applyFont="1" applyFill="1" applyAlignment="1">
      <alignment horizontal="center" vertical="center" wrapText="1"/>
    </xf>
    <xf numFmtId="0" fontId="86" fillId="0" borderId="2" xfId="3" applyFont="1" applyFill="1" applyBorder="1" applyAlignment="1">
      <alignment horizontal="center" vertical="center" wrapText="1"/>
    </xf>
    <xf numFmtId="0" fontId="86" fillId="0" borderId="6" xfId="12" applyFont="1" applyFill="1" applyBorder="1" applyAlignment="1">
      <alignment horizontal="center" vertical="center" wrapText="1"/>
    </xf>
    <xf numFmtId="0" fontId="86" fillId="0" borderId="2" xfId="12" applyFont="1" applyFill="1" applyBorder="1" applyAlignment="1">
      <alignment horizontal="center" vertical="center" wrapText="1"/>
    </xf>
    <xf numFmtId="0" fontId="86" fillId="0" borderId="2" xfId="3" applyFont="1" applyFill="1" applyBorder="1" applyAlignment="1">
      <alignment horizontal="center" vertical="center"/>
    </xf>
    <xf numFmtId="0" fontId="86" fillId="0" borderId="2" xfId="12" applyFont="1" applyFill="1" applyBorder="1" applyAlignment="1">
      <alignment horizontal="center" vertical="center" wrapText="1"/>
    </xf>
    <xf numFmtId="0" fontId="31" fillId="0" borderId="2" xfId="12" applyFont="1" applyFill="1" applyBorder="1" applyAlignment="1">
      <alignment horizontal="center" vertical="center" wrapText="1"/>
    </xf>
    <xf numFmtId="0" fontId="86" fillId="0" borderId="2" xfId="3" applyFont="1" applyFill="1" applyBorder="1" applyAlignment="1">
      <alignment horizontal="center" vertical="center"/>
    </xf>
    <xf numFmtId="0" fontId="86" fillId="0" borderId="6" xfId="12" applyFont="1" applyFill="1" applyBorder="1" applyAlignment="1">
      <alignment horizontal="center" vertical="center" wrapText="1"/>
    </xf>
    <xf numFmtId="0" fontId="86" fillId="0" borderId="2" xfId="12" applyFont="1" applyFill="1" applyBorder="1" applyAlignment="1">
      <alignment horizontal="center" vertical="center"/>
    </xf>
    <xf numFmtId="0" fontId="31" fillId="0" borderId="2" xfId="12" applyFont="1" applyFill="1" applyBorder="1" applyAlignment="1">
      <alignment horizontal="center" vertical="center"/>
    </xf>
    <xf numFmtId="0" fontId="37" fillId="0" borderId="5" xfId="3" applyFont="1" applyFill="1" applyBorder="1" applyAlignment="1">
      <alignment horizontal="left" vertical="center"/>
    </xf>
    <xf numFmtId="0" fontId="86" fillId="0" borderId="8" xfId="3" applyFont="1" applyFill="1" applyBorder="1" applyAlignment="1">
      <alignment horizontal="left" vertical="center"/>
    </xf>
    <xf numFmtId="0" fontId="86" fillId="0" borderId="6" xfId="3" applyFont="1" applyFill="1" applyBorder="1" applyAlignment="1">
      <alignment horizontal="left" vertical="center"/>
    </xf>
    <xf numFmtId="0" fontId="37" fillId="0" borderId="2" xfId="12" applyFont="1" applyFill="1" applyBorder="1" applyAlignment="1">
      <alignment horizontal="center" vertical="center" wrapText="1"/>
    </xf>
    <xf numFmtId="164" fontId="33" fillId="0" borderId="2" xfId="12" applyNumberFormat="1" applyFont="1" applyFill="1" applyBorder="1" applyAlignment="1">
      <alignment horizontal="center" vertical="center"/>
    </xf>
    <xf numFmtId="0" fontId="37" fillId="0" borderId="2" xfId="3" applyFont="1" applyFill="1" applyBorder="1" applyAlignment="1">
      <alignment horizontal="center" vertical="center"/>
    </xf>
    <xf numFmtId="0" fontId="86" fillId="0" borderId="2" xfId="12" applyFont="1" applyFill="1" applyBorder="1" applyAlignment="1">
      <alignment horizontal="center" vertical="center"/>
    </xf>
    <xf numFmtId="0" fontId="37" fillId="0" borderId="2" xfId="3" applyFont="1" applyFill="1" applyBorder="1" applyAlignment="1">
      <alignment horizontal="center" vertical="center"/>
    </xf>
    <xf numFmtId="0" fontId="37" fillId="0" borderId="6" xfId="12" applyFont="1" applyFill="1" applyBorder="1" applyAlignment="1">
      <alignment horizontal="left" vertical="center" wrapText="1"/>
    </xf>
    <xf numFmtId="14" fontId="37" fillId="0" borderId="2" xfId="12" applyNumberFormat="1" applyFont="1" applyFill="1" applyBorder="1" applyAlignment="1">
      <alignment horizontal="center" vertical="center" wrapText="1"/>
    </xf>
    <xf numFmtId="164" fontId="33" fillId="0" borderId="2" xfId="12" applyNumberFormat="1" applyFont="1" applyFill="1" applyBorder="1" applyAlignment="1">
      <alignment horizontal="center" vertical="center" wrapText="1"/>
    </xf>
    <xf numFmtId="164" fontId="37" fillId="0" borderId="2" xfId="12" applyNumberFormat="1" applyFont="1" applyFill="1" applyBorder="1" applyAlignment="1">
      <alignment horizontal="center" vertical="center"/>
    </xf>
    <xf numFmtId="0" fontId="39" fillId="0" borderId="17" xfId="12" applyFont="1" applyFill="1" applyBorder="1" applyAlignment="1">
      <alignment horizontal="left" vertical="center" wrapText="1"/>
    </xf>
    <xf numFmtId="0" fontId="37" fillId="0" borderId="4" xfId="12" applyFont="1" applyFill="1" applyBorder="1" applyAlignment="1">
      <alignment horizontal="center" vertical="center" wrapText="1"/>
    </xf>
    <xf numFmtId="0" fontId="33" fillId="0" borderId="4" xfId="12" applyFont="1" applyFill="1" applyBorder="1" applyAlignment="1">
      <alignment horizontal="center" vertical="center" wrapText="1"/>
    </xf>
    <xf numFmtId="0" fontId="37" fillId="0" borderId="3" xfId="3" applyFont="1" applyFill="1" applyBorder="1" applyAlignment="1">
      <alignment horizontal="center" vertical="center"/>
    </xf>
    <xf numFmtId="164" fontId="33" fillId="0" borderId="5" xfId="12" applyNumberFormat="1" applyFont="1" applyFill="1" applyBorder="1" applyAlignment="1">
      <alignment horizontal="center" vertical="center"/>
    </xf>
    <xf numFmtId="0" fontId="37" fillId="0" borderId="7" xfId="3" applyFont="1" applyFill="1" applyBorder="1" applyAlignment="1">
      <alignment horizontal="center" vertical="center"/>
    </xf>
    <xf numFmtId="0" fontId="33" fillId="0" borderId="6" xfId="12" applyFont="1" applyFill="1" applyBorder="1" applyAlignment="1">
      <alignment horizontal="left" vertical="center" wrapText="1"/>
    </xf>
    <xf numFmtId="14" fontId="37" fillId="0" borderId="4" xfId="12" applyNumberFormat="1" applyFont="1" applyFill="1" applyBorder="1" applyAlignment="1">
      <alignment horizontal="center" vertical="center" wrapText="1"/>
    </xf>
    <xf numFmtId="164" fontId="33" fillId="0" borderId="4" xfId="12" applyNumberFormat="1" applyFont="1" applyFill="1" applyBorder="1" applyAlignment="1">
      <alignment horizontal="center" vertical="center" wrapText="1"/>
    </xf>
    <xf numFmtId="164" fontId="33" fillId="0" borderId="10" xfId="12" applyNumberFormat="1" applyFont="1" applyFill="1" applyBorder="1" applyAlignment="1">
      <alignment horizontal="center" vertical="center"/>
    </xf>
    <xf numFmtId="0" fontId="33" fillId="0" borderId="2" xfId="12" applyFont="1" applyFill="1" applyBorder="1" applyAlignment="1">
      <alignment horizontal="center" vertical="center" wrapText="1"/>
    </xf>
    <xf numFmtId="14" fontId="33" fillId="0" borderId="2" xfId="12" applyNumberFormat="1" applyFont="1" applyFill="1" applyBorder="1" applyAlignment="1">
      <alignment horizontal="center" vertical="center" wrapText="1"/>
    </xf>
    <xf numFmtId="0" fontId="29" fillId="0" borderId="0" xfId="3" applyFont="1" applyFill="1"/>
    <xf numFmtId="0" fontId="39" fillId="0" borderId="6" xfId="12" applyFont="1" applyFill="1" applyBorder="1" applyAlignment="1">
      <alignment horizontal="left" vertical="center" wrapText="1"/>
    </xf>
    <xf numFmtId="0" fontId="37" fillId="0" borderId="13" xfId="12" applyFont="1" applyFill="1" applyBorder="1" applyAlignment="1">
      <alignment horizontal="left" vertical="center" wrapText="1"/>
    </xf>
    <xf numFmtId="49" fontId="37" fillId="0" borderId="2" xfId="12" applyNumberFormat="1" applyFont="1" applyFill="1" applyBorder="1" applyAlignment="1">
      <alignment horizontal="center" vertical="center" wrapText="1"/>
    </xf>
    <xf numFmtId="0" fontId="37" fillId="0" borderId="6" xfId="12" applyFont="1" applyFill="1" applyBorder="1" applyAlignment="1">
      <alignment vertical="center" wrapText="1"/>
    </xf>
    <xf numFmtId="0" fontId="37" fillId="0" borderId="13" xfId="12" applyFont="1" applyFill="1" applyBorder="1" applyAlignment="1">
      <alignment horizontal="left" vertical="center" wrapText="1"/>
    </xf>
    <xf numFmtId="0" fontId="37" fillId="0" borderId="16" xfId="12" applyFont="1" applyFill="1" applyBorder="1" applyAlignment="1">
      <alignment horizontal="left" vertical="center" wrapText="1"/>
    </xf>
    <xf numFmtId="0" fontId="37" fillId="0" borderId="17" xfId="12" applyFont="1" applyFill="1" applyBorder="1" applyAlignment="1">
      <alignment horizontal="left" vertical="center" wrapText="1"/>
    </xf>
    <xf numFmtId="0" fontId="39" fillId="0" borderId="2" xfId="3" applyFont="1" applyFill="1" applyBorder="1" applyAlignment="1">
      <alignment vertical="center" wrapText="1"/>
    </xf>
    <xf numFmtId="0" fontId="38" fillId="0" borderId="0" xfId="3" applyFont="1" applyFill="1"/>
    <xf numFmtId="0" fontId="37" fillId="0" borderId="4" xfId="3" applyFont="1" applyFill="1" applyBorder="1" applyAlignment="1">
      <alignment horizontal="center" vertical="center"/>
    </xf>
    <xf numFmtId="0" fontId="39" fillId="0" borderId="3" xfId="3" applyFont="1" applyFill="1" applyBorder="1" applyAlignment="1">
      <alignment vertical="center" wrapText="1"/>
    </xf>
    <xf numFmtId="0" fontId="35" fillId="0" borderId="2" xfId="12" applyFont="1" applyFill="1" applyBorder="1" applyAlignment="1">
      <alignment horizontal="left" vertical="center" wrapText="1"/>
    </xf>
    <xf numFmtId="0" fontId="33" fillId="0" borderId="3" xfId="12" applyFont="1" applyFill="1" applyBorder="1" applyAlignment="1">
      <alignment horizontal="center" vertical="center" wrapText="1"/>
    </xf>
    <xf numFmtId="0" fontId="33" fillId="0" borderId="9" xfId="12" applyFont="1" applyFill="1" applyBorder="1" applyAlignment="1">
      <alignment horizontal="center" vertical="center" wrapText="1"/>
    </xf>
    <xf numFmtId="0" fontId="33" fillId="0" borderId="2" xfId="12" applyFont="1" applyFill="1" applyBorder="1" applyAlignment="1">
      <alignment horizontal="center" vertical="center" wrapText="1"/>
    </xf>
    <xf numFmtId="0" fontId="33" fillId="0" borderId="13" xfId="12" applyFont="1" applyFill="1" applyBorder="1" applyAlignment="1">
      <alignment horizontal="center" vertical="center" wrapText="1"/>
    </xf>
    <xf numFmtId="0" fontId="33" fillId="0" borderId="3" xfId="12" applyFont="1" applyFill="1" applyBorder="1" applyAlignment="1">
      <alignment horizontal="center" vertical="center"/>
    </xf>
    <xf numFmtId="0" fontId="33" fillId="0" borderId="7" xfId="12" applyFont="1" applyFill="1" applyBorder="1" applyAlignment="1">
      <alignment horizontal="center" vertical="center" wrapText="1"/>
    </xf>
    <xf numFmtId="0" fontId="33" fillId="0" borderId="11" xfId="12" applyFont="1" applyFill="1" applyBorder="1" applyAlignment="1">
      <alignment horizontal="center" vertical="center" wrapText="1"/>
    </xf>
    <xf numFmtId="0" fontId="33" fillId="0" borderId="16" xfId="12" applyFont="1" applyFill="1" applyBorder="1" applyAlignment="1">
      <alignment horizontal="center" vertical="center" wrapText="1"/>
    </xf>
    <xf numFmtId="0" fontId="33" fillId="0" borderId="7" xfId="12" applyFont="1" applyFill="1" applyBorder="1" applyAlignment="1">
      <alignment horizontal="center" vertical="center"/>
    </xf>
    <xf numFmtId="0" fontId="33" fillId="0" borderId="4" xfId="12" applyFont="1" applyFill="1" applyBorder="1" applyAlignment="1">
      <alignment horizontal="center" vertical="center" wrapText="1"/>
    </xf>
    <xf numFmtId="0" fontId="33" fillId="0" borderId="10" xfId="12" applyFont="1" applyFill="1" applyBorder="1" applyAlignment="1">
      <alignment horizontal="center" vertical="center" wrapText="1"/>
    </xf>
    <xf numFmtId="0" fontId="33" fillId="0" borderId="17" xfId="12" applyFont="1" applyFill="1" applyBorder="1" applyAlignment="1">
      <alignment horizontal="center" vertical="center" wrapText="1"/>
    </xf>
    <xf numFmtId="0" fontId="33" fillId="0" borderId="4" xfId="12" applyFont="1" applyFill="1" applyBorder="1" applyAlignment="1">
      <alignment horizontal="center" vertical="center"/>
    </xf>
    <xf numFmtId="0" fontId="35" fillId="0" borderId="17" xfId="12" applyFont="1" applyFill="1" applyBorder="1" applyAlignment="1">
      <alignment horizontal="left" vertical="center" wrapText="1"/>
    </xf>
    <xf numFmtId="0" fontId="33" fillId="0" borderId="2" xfId="12" applyFont="1" applyFill="1" applyBorder="1" applyAlignment="1">
      <alignment horizontal="center" vertical="center"/>
    </xf>
    <xf numFmtId="0" fontId="35" fillId="0" borderId="6" xfId="12" applyFont="1" applyFill="1" applyBorder="1" applyAlignment="1">
      <alignment vertical="center" wrapText="1"/>
    </xf>
    <xf numFmtId="49" fontId="33" fillId="0" borderId="2" xfId="12" applyNumberFormat="1" applyFont="1" applyFill="1" applyBorder="1" applyAlignment="1">
      <alignment horizontal="center" vertical="center" wrapText="1"/>
    </xf>
    <xf numFmtId="0" fontId="31" fillId="0" borderId="5" xfId="12" applyFont="1" applyFill="1" applyBorder="1" applyAlignment="1">
      <alignment horizontal="center" vertical="center" wrapText="1"/>
    </xf>
    <xf numFmtId="0" fontId="31" fillId="0" borderId="8" xfId="12" applyFont="1" applyFill="1" applyBorder="1" applyAlignment="1">
      <alignment horizontal="center" vertical="center" wrapText="1"/>
    </xf>
    <xf numFmtId="0" fontId="31" fillId="0" borderId="6" xfId="12" applyFont="1" applyFill="1" applyBorder="1" applyAlignment="1">
      <alignment horizontal="center" vertical="center" wrapText="1"/>
    </xf>
    <xf numFmtId="0" fontId="86" fillId="0" borderId="5" xfId="12" applyFont="1" applyFill="1" applyBorder="1" applyAlignment="1">
      <alignment horizontal="center" vertical="center" wrapText="1"/>
    </xf>
    <xf numFmtId="0" fontId="86" fillId="0" borderId="8" xfId="12" applyFont="1" applyFill="1" applyBorder="1" applyAlignment="1">
      <alignment horizontal="center" vertical="center" wrapText="1"/>
    </xf>
    <xf numFmtId="0" fontId="63" fillId="0" borderId="0" xfId="3" applyFont="1" applyFill="1"/>
    <xf numFmtId="164" fontId="33" fillId="0" borderId="3" xfId="12" applyNumberFormat="1" applyFont="1" applyFill="1" applyBorder="1" applyAlignment="1">
      <alignment horizontal="center" vertical="center" wrapText="1"/>
    </xf>
    <xf numFmtId="0" fontId="33" fillId="0" borderId="3" xfId="12" applyFont="1" applyFill="1" applyBorder="1" applyAlignment="1">
      <alignment horizontal="center" vertical="center" wrapText="1"/>
    </xf>
    <xf numFmtId="0" fontId="33" fillId="0" borderId="3" xfId="12" applyFont="1" applyFill="1" applyBorder="1" applyAlignment="1">
      <alignment horizontal="center" vertical="center"/>
    </xf>
    <xf numFmtId="0" fontId="37" fillId="0" borderId="3" xfId="12" applyFont="1" applyFill="1" applyBorder="1" applyAlignment="1">
      <alignment horizontal="center" vertical="center" wrapText="1"/>
    </xf>
    <xf numFmtId="0" fontId="33" fillId="0" borderId="9" xfId="3" applyFont="1" applyFill="1" applyBorder="1" applyAlignment="1">
      <alignment horizontal="left" vertical="top" wrapText="1"/>
    </xf>
    <xf numFmtId="0" fontId="33" fillId="0" borderId="12" xfId="3" applyFont="1" applyFill="1" applyBorder="1" applyAlignment="1">
      <alignment horizontal="left" vertical="top" wrapText="1"/>
    </xf>
    <xf numFmtId="0" fontId="33" fillId="0" borderId="13" xfId="3" applyFont="1" applyFill="1" applyBorder="1" applyAlignment="1">
      <alignment horizontal="left" vertical="top" wrapText="1"/>
    </xf>
    <xf numFmtId="2" fontId="33" fillId="0" borderId="3" xfId="3" applyNumberFormat="1" applyFont="1" applyFill="1" applyBorder="1" applyAlignment="1">
      <alignment horizontal="center" vertical="center"/>
    </xf>
    <xf numFmtId="0" fontId="33" fillId="0" borderId="9" xfId="3" applyFont="1" applyFill="1" applyBorder="1" applyAlignment="1">
      <alignment horizontal="center" vertical="center"/>
    </xf>
    <xf numFmtId="0" fontId="33" fillId="0" borderId="12" xfId="3" applyFont="1" applyFill="1" applyBorder="1" applyAlignment="1">
      <alignment horizontal="center" vertical="center"/>
    </xf>
    <xf numFmtId="0" fontId="33" fillId="0" borderId="13" xfId="3" applyFont="1" applyFill="1" applyBorder="1" applyAlignment="1">
      <alignment horizontal="center" vertical="center"/>
    </xf>
    <xf numFmtId="0" fontId="54" fillId="0" borderId="0" xfId="3" applyFont="1" applyFill="1"/>
    <xf numFmtId="0" fontId="33" fillId="0" borderId="10" xfId="3" applyFont="1" applyFill="1" applyBorder="1" applyAlignment="1">
      <alignment horizontal="left" vertical="top" wrapText="1"/>
    </xf>
    <xf numFmtId="0" fontId="33" fillId="0" borderId="1" xfId="3" applyFont="1" applyFill="1" applyBorder="1" applyAlignment="1">
      <alignment horizontal="left" vertical="top" wrapText="1"/>
    </xf>
    <xf numFmtId="0" fontId="33" fillId="0" borderId="17" xfId="3" applyFont="1" applyFill="1" applyBorder="1" applyAlignment="1">
      <alignment horizontal="left" vertical="top" wrapText="1"/>
    </xf>
    <xf numFmtId="2" fontId="33" fillId="0" borderId="4" xfId="3" applyNumberFormat="1" applyFont="1" applyFill="1" applyBorder="1" applyAlignment="1">
      <alignment horizontal="center" vertical="center"/>
    </xf>
    <xf numFmtId="0" fontId="33" fillId="0" borderId="10" xfId="3" applyFont="1" applyFill="1" applyBorder="1" applyAlignment="1">
      <alignment horizontal="center" vertical="center"/>
    </xf>
    <xf numFmtId="0" fontId="33" fillId="0" borderId="1" xfId="3" applyFont="1" applyFill="1" applyBorder="1" applyAlignment="1">
      <alignment horizontal="center" vertical="center"/>
    </xf>
    <xf numFmtId="0" fontId="33" fillId="0" borderId="1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1" fillId="0" borderId="0" xfId="3" applyFill="1" applyAlignment="1">
      <alignment horizontal="left" vertical="center"/>
    </xf>
    <xf numFmtId="0" fontId="1" fillId="0" borderId="0" xfId="3" applyFill="1" applyBorder="1"/>
    <xf numFmtId="9" fontId="0" fillId="0" borderId="0" xfId="13" applyFont="1" applyFill="1"/>
    <xf numFmtId="0" fontId="44" fillId="0" borderId="0" xfId="12" applyFont="1" applyFill="1" applyAlignment="1">
      <alignment horizontal="left" wrapText="1"/>
    </xf>
    <xf numFmtId="0" fontId="9" fillId="0" borderId="0" xfId="12" applyFill="1"/>
    <xf numFmtId="0" fontId="42" fillId="0" borderId="1" xfId="12" applyFont="1" applyFill="1" applyBorder="1"/>
    <xf numFmtId="0" fontId="9" fillId="0" borderId="1" xfId="12" applyFill="1" applyBorder="1"/>
    <xf numFmtId="0" fontId="44" fillId="0" borderId="0" xfId="12" applyFont="1" applyFill="1" applyBorder="1" applyAlignment="1">
      <alignment horizontal="right"/>
    </xf>
    <xf numFmtId="0" fontId="32" fillId="0" borderId="0" xfId="12" applyFont="1" applyFill="1" applyAlignment="1">
      <alignment horizontal="left" wrapText="1"/>
    </xf>
    <xf numFmtId="0" fontId="44" fillId="0" borderId="0" xfId="12" applyFont="1" applyFill="1" applyBorder="1" applyAlignment="1"/>
    <xf numFmtId="0" fontId="44" fillId="0" borderId="0" xfId="12" applyFont="1" applyFill="1" applyAlignment="1"/>
    <xf numFmtId="0" fontId="42" fillId="0" borderId="0" xfId="12" applyFont="1" applyFill="1"/>
    <xf numFmtId="0" fontId="91" fillId="0" borderId="0" xfId="12" applyFont="1" applyFill="1" applyAlignment="1"/>
    <xf numFmtId="0" fontId="32" fillId="0" borderId="0" xfId="12" applyFont="1" applyFill="1" applyAlignment="1">
      <alignment horizontal="left" vertical="center" wrapText="1"/>
    </xf>
    <xf numFmtId="0" fontId="32" fillId="0" borderId="0" xfId="12" applyFont="1" applyFill="1" applyAlignment="1">
      <alignment wrapText="1"/>
    </xf>
    <xf numFmtId="0" fontId="9" fillId="0" borderId="0" xfId="12" applyFill="1" applyBorder="1"/>
    <xf numFmtId="0" fontId="33" fillId="0" borderId="0" xfId="3" applyFont="1" applyFill="1" applyAlignment="1">
      <alignment horizontal="left" vertical="center"/>
    </xf>
    <xf numFmtId="0" fontId="37" fillId="0" borderId="0" xfId="3" applyFont="1" applyFill="1" applyAlignment="1">
      <alignment horizontal="left" vertical="center"/>
    </xf>
  </cellXfs>
  <cellStyles count="14">
    <cellStyle name="ex74" xfId="7"/>
    <cellStyle name="ex75" xfId="9"/>
    <cellStyle name="Обычный" xfId="0" builtinId="0"/>
    <cellStyle name="Обычный 2" xfId="1"/>
    <cellStyle name="Обычный 2 2" xfId="3"/>
    <cellStyle name="Обычный 2 3" xfId="10"/>
    <cellStyle name="Обычный 2 4" xfId="12"/>
    <cellStyle name="Обычный 3" xfId="6"/>
    <cellStyle name="Обычный 3 2" xfId="8"/>
    <cellStyle name="Процентный 2" xfId="13"/>
    <cellStyle name="Финансовый" xfId="4" builtinId="3"/>
    <cellStyle name="Финансовый 2" xfId="2"/>
    <cellStyle name="Финансовый 2 2" xfId="5"/>
    <cellStyle name="Хороший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ugkh\fin$\2023\&#1054;&#1090;&#1095;&#1077;&#1090;&#1099;\&#1052;&#1086;&#1085;&#1080;&#1090;&#1086;&#1088;&#1080;&#1085;&#1075;%20&#1082;&#1074;&#1072;&#1088;&#1090;&#1072;&#1083;&#1100;&#1085;&#1099;&#1081;%20&#1084;&#1091;&#1085;&#1080;&#1094;&#1080;&#1087;&#1072;&#1083;&#1100;&#1085;&#1099;&#1093;%20&#1087;&#1088;&#1086;&#1075;&#1088;&#1072;&#1084;&#1084;\&#1069;&#1085;&#1077;&#1088;&#1075;&#1086;&#1089;&#1073;&#1077;&#1088;&#1077;&#1078;&#1077;&#1085;&#1080;&#1077;\&#1052;&#1086;&#1085;&#1080;&#1090;&#1086;&#1088;&#1080;&#1085;&#1075;%20&#1079;&#1072;%20%202022&#1075;.%20&#1052;&#1055;%20&#1069;&#1053;&#1045;&#1056;&#1043;&#1054;&#1057;&#1041;&#1045;&#1056;&#1045;&#1046;&#1045;&#1053;&#1048;&#104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</sheetNames>
    <sheetDataSet>
      <sheetData sheetId="0">
        <row r="9">
          <cell r="A9" t="str">
            <v>№</v>
          </cell>
          <cell r="B9" t="str">
            <v>Наименование муниципальной программы,  основного мероприятия, мероприятия, контрольного события муниципальное программы (подпрограммы муниципальной программы)</v>
          </cell>
          <cell r="C9" t="str">
            <v>Ответственный исполнитель</v>
          </cell>
        </row>
        <row r="10">
          <cell r="E10" t="str">
            <v>План</v>
          </cell>
          <cell r="F10" t="str">
            <v>Факт</v>
          </cell>
          <cell r="G10" t="str">
            <v xml:space="preserve"> Источник финансирования</v>
          </cell>
          <cell r="H10" t="str">
            <v>План на отчетную дату</v>
          </cell>
          <cell r="I10" t="str">
            <v>Кассовое исполнение на отчетную дату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view="pageBreakPreview" topLeftCell="A26" zoomScale="57" zoomScaleNormal="57" zoomScaleSheetLayoutView="57" zoomScalePageLayoutView="40" workbookViewId="0">
      <selection activeCell="J31" sqref="J31"/>
    </sheetView>
  </sheetViews>
  <sheetFormatPr defaultRowHeight="20.25"/>
  <cols>
    <col min="1" max="1" width="6.7109375" style="7" customWidth="1"/>
    <col min="2" max="2" width="62.140625" style="3" customWidth="1"/>
    <col min="3" max="3" width="39" style="3" customWidth="1"/>
    <col min="4" max="4" width="27.85546875" style="3" customWidth="1"/>
    <col min="5" max="5" width="28.7109375" style="3" customWidth="1"/>
    <col min="6" max="6" width="69.28515625" style="3" customWidth="1"/>
    <col min="7" max="7" width="35.28515625" style="3" customWidth="1"/>
    <col min="8" max="8" width="20.28515625" style="3" customWidth="1"/>
    <col min="9" max="9" width="24.42578125" style="3" customWidth="1"/>
    <col min="10" max="10" width="60.5703125" style="3" customWidth="1"/>
    <col min="11" max="11" width="57.7109375" style="3" hidden="1" customWidth="1"/>
    <col min="12" max="12" width="60.7109375" style="3" hidden="1" customWidth="1"/>
    <col min="13" max="13" width="16" style="3" hidden="1" customWidth="1"/>
    <col min="14" max="14" width="15.7109375" style="3" hidden="1" customWidth="1"/>
    <col min="15" max="15" width="13.5703125" style="3" hidden="1" customWidth="1"/>
    <col min="16" max="16" width="20.140625" style="3" hidden="1" customWidth="1"/>
    <col min="17" max="17" width="25" style="3" hidden="1" customWidth="1"/>
    <col min="18" max="18" width="16.7109375" style="3" hidden="1" customWidth="1"/>
    <col min="19" max="19" width="10.42578125" style="3" hidden="1" customWidth="1"/>
    <col min="20" max="20" width="10.85546875" style="3" hidden="1" customWidth="1"/>
    <col min="21" max="21" width="9.140625" style="3" hidden="1" customWidth="1"/>
    <col min="22" max="22" width="11.5703125" style="3" hidden="1" customWidth="1"/>
    <col min="23" max="16384" width="9.140625" style="3"/>
  </cols>
  <sheetData>
    <row r="1" spans="1:22" hidden="1">
      <c r="C1" s="8"/>
      <c r="D1" s="8"/>
      <c r="E1" s="8"/>
      <c r="F1" s="8"/>
      <c r="G1" s="8"/>
      <c r="H1" s="8"/>
      <c r="I1" s="8"/>
      <c r="J1" s="8"/>
      <c r="K1" s="8"/>
      <c r="L1" s="643"/>
      <c r="M1" s="643"/>
      <c r="N1" s="643"/>
      <c r="O1" s="643"/>
      <c r="Q1" s="644"/>
      <c r="R1" s="644"/>
      <c r="V1" s="29"/>
    </row>
    <row r="2" spans="1:22" ht="21.75" hidden="1" customHeight="1">
      <c r="C2" s="9"/>
      <c r="D2" s="9"/>
      <c r="E2" s="9"/>
      <c r="F2" s="9"/>
      <c r="G2" s="9"/>
      <c r="H2" s="9"/>
      <c r="I2" s="9"/>
      <c r="J2" s="9"/>
      <c r="K2" s="9"/>
      <c r="L2" s="28"/>
      <c r="M2" s="9"/>
      <c r="N2" s="9"/>
      <c r="O2" s="9"/>
      <c r="Q2" s="28"/>
      <c r="R2" s="9"/>
      <c r="S2" s="6"/>
      <c r="T2" s="6"/>
      <c r="U2" s="6"/>
      <c r="V2" s="6"/>
    </row>
    <row r="3" spans="1:22" hidden="1">
      <c r="C3" s="9"/>
      <c r="D3" s="9"/>
      <c r="E3" s="9"/>
      <c r="F3" s="9"/>
      <c r="G3" s="9"/>
      <c r="H3" s="9"/>
      <c r="I3" s="9"/>
      <c r="J3" s="9"/>
      <c r="K3" s="9"/>
      <c r="L3" s="28"/>
      <c r="M3" s="9"/>
      <c r="N3" s="9"/>
      <c r="O3" s="9"/>
      <c r="Q3" s="28"/>
      <c r="R3" s="9"/>
      <c r="V3" s="29"/>
    </row>
    <row r="4" spans="1:22" hidden="1">
      <c r="C4" s="9"/>
      <c r="D4" s="9"/>
      <c r="E4" s="9"/>
      <c r="F4" s="9"/>
      <c r="G4" s="9"/>
      <c r="H4" s="9"/>
      <c r="I4" s="9"/>
      <c r="J4" s="9"/>
      <c r="K4" s="9"/>
      <c r="L4" s="28"/>
      <c r="M4" s="9"/>
      <c r="N4" s="9"/>
      <c r="O4" s="9"/>
      <c r="Q4" s="28"/>
      <c r="R4" s="9"/>
      <c r="V4" s="29"/>
    </row>
    <row r="5" spans="1:22" hidden="1">
      <c r="A5" s="9"/>
      <c r="B5" s="9"/>
      <c r="C5" s="9"/>
      <c r="D5" s="9"/>
      <c r="E5" s="9"/>
      <c r="F5" s="9"/>
      <c r="G5" s="9"/>
      <c r="H5" s="9"/>
      <c r="I5" s="9"/>
      <c r="J5" s="9"/>
      <c r="Q5" s="29"/>
    </row>
    <row r="6" spans="1:22">
      <c r="Q6" s="7"/>
    </row>
    <row r="7" spans="1:22">
      <c r="A7" s="645" t="s">
        <v>21</v>
      </c>
      <c r="B7" s="645"/>
      <c r="C7" s="645"/>
      <c r="D7" s="645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645"/>
      <c r="Q7" s="645"/>
      <c r="R7" s="645"/>
      <c r="S7" s="645"/>
      <c r="T7" s="645"/>
      <c r="U7" s="645"/>
      <c r="V7" s="645"/>
    </row>
    <row r="8" spans="1:22" ht="39" customHeight="1">
      <c r="A8" s="646" t="s">
        <v>95</v>
      </c>
      <c r="B8" s="646"/>
      <c r="C8" s="646"/>
      <c r="D8" s="646"/>
      <c r="E8" s="646"/>
      <c r="F8" s="646"/>
      <c r="G8" s="646"/>
      <c r="H8" s="646"/>
      <c r="I8" s="646"/>
      <c r="J8" s="646"/>
      <c r="K8" s="646"/>
      <c r="L8" s="646"/>
      <c r="M8" s="646"/>
      <c r="N8" s="646"/>
      <c r="O8" s="646"/>
      <c r="P8" s="646"/>
      <c r="Q8" s="646"/>
      <c r="R8" s="646"/>
      <c r="S8" s="646"/>
      <c r="T8" s="646"/>
      <c r="U8" s="646"/>
      <c r="V8" s="646"/>
    </row>
    <row r="9" spans="1:22" ht="48" customHeight="1">
      <c r="A9" s="647" t="s">
        <v>0</v>
      </c>
      <c r="B9" s="647" t="s">
        <v>22</v>
      </c>
      <c r="C9" s="647" t="s">
        <v>29</v>
      </c>
      <c r="D9" s="648" t="s">
        <v>30</v>
      </c>
      <c r="E9" s="651" t="s">
        <v>31</v>
      </c>
      <c r="F9" s="652"/>
      <c r="G9" s="651" t="s">
        <v>34</v>
      </c>
      <c r="H9" s="653"/>
      <c r="I9" s="653"/>
      <c r="J9" s="648" t="s">
        <v>23</v>
      </c>
      <c r="K9" s="647" t="s">
        <v>1</v>
      </c>
      <c r="L9" s="647" t="s">
        <v>2</v>
      </c>
      <c r="M9" s="647" t="s">
        <v>3</v>
      </c>
      <c r="N9" s="647" t="s">
        <v>4</v>
      </c>
      <c r="O9" s="647" t="s">
        <v>5</v>
      </c>
      <c r="P9" s="647"/>
      <c r="Q9" s="647"/>
      <c r="R9" s="647"/>
      <c r="S9" s="647" t="s">
        <v>6</v>
      </c>
      <c r="T9" s="647"/>
      <c r="U9" s="647"/>
      <c r="V9" s="647"/>
    </row>
    <row r="10" spans="1:22" ht="20.25" customHeight="1">
      <c r="A10" s="647"/>
      <c r="B10" s="647"/>
      <c r="C10" s="647"/>
      <c r="D10" s="649"/>
      <c r="E10" s="648" t="s">
        <v>32</v>
      </c>
      <c r="F10" s="654" t="s">
        <v>33</v>
      </c>
      <c r="G10" s="654" t="s">
        <v>36</v>
      </c>
      <c r="H10" s="654" t="s">
        <v>37</v>
      </c>
      <c r="I10" s="656" t="s">
        <v>35</v>
      </c>
      <c r="J10" s="649"/>
      <c r="K10" s="647"/>
      <c r="L10" s="647"/>
      <c r="M10" s="647"/>
      <c r="N10" s="647"/>
      <c r="O10" s="647" t="s">
        <v>7</v>
      </c>
      <c r="P10" s="647" t="s">
        <v>8</v>
      </c>
      <c r="Q10" s="647"/>
      <c r="R10" s="647"/>
      <c r="S10" s="647"/>
      <c r="T10" s="647"/>
      <c r="U10" s="647"/>
      <c r="V10" s="647"/>
    </row>
    <row r="11" spans="1:22" ht="95.25" customHeight="1">
      <c r="A11" s="647"/>
      <c r="B11" s="647"/>
      <c r="C11" s="647"/>
      <c r="D11" s="650"/>
      <c r="E11" s="650"/>
      <c r="F11" s="655"/>
      <c r="G11" s="655"/>
      <c r="H11" s="655"/>
      <c r="I11" s="657"/>
      <c r="J11" s="650"/>
      <c r="K11" s="647"/>
      <c r="L11" s="647"/>
      <c r="M11" s="647"/>
      <c r="N11" s="647"/>
      <c r="O11" s="647"/>
      <c r="P11" s="30" t="s">
        <v>9</v>
      </c>
      <c r="Q11" s="30" t="s">
        <v>10</v>
      </c>
      <c r="R11" s="30" t="s">
        <v>11</v>
      </c>
      <c r="S11" s="30">
        <v>1</v>
      </c>
      <c r="T11" s="30">
        <v>2</v>
      </c>
      <c r="U11" s="30">
        <v>3</v>
      </c>
      <c r="V11" s="30">
        <v>4</v>
      </c>
    </row>
    <row r="12" spans="1:22" ht="18.75" customHeight="1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1">
        <v>9</v>
      </c>
      <c r="J12" s="30">
        <v>10</v>
      </c>
      <c r="K12" s="30">
        <v>4</v>
      </c>
      <c r="L12" s="30">
        <v>5</v>
      </c>
      <c r="M12" s="30">
        <v>6</v>
      </c>
      <c r="N12" s="30">
        <v>7</v>
      </c>
      <c r="O12" s="30">
        <v>8</v>
      </c>
      <c r="P12" s="30">
        <v>9</v>
      </c>
      <c r="Q12" s="30">
        <v>10</v>
      </c>
      <c r="R12" s="30">
        <v>11</v>
      </c>
      <c r="S12" s="30">
        <v>12</v>
      </c>
      <c r="T12" s="30">
        <v>13</v>
      </c>
      <c r="U12" s="30">
        <v>14</v>
      </c>
      <c r="V12" s="30">
        <v>15</v>
      </c>
    </row>
    <row r="13" spans="1:22" ht="53.25" customHeight="1">
      <c r="A13" s="30"/>
      <c r="B13" s="658" t="s">
        <v>39</v>
      </c>
      <c r="C13" s="659"/>
      <c r="D13" s="659"/>
      <c r="E13" s="659"/>
      <c r="F13" s="659"/>
      <c r="G13" s="659"/>
      <c r="H13" s="659"/>
      <c r="I13" s="659"/>
      <c r="J13" s="66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ht="60.75">
      <c r="A14" s="648" t="s">
        <v>38</v>
      </c>
      <c r="B14" s="661" t="s">
        <v>40</v>
      </c>
      <c r="C14" s="664" t="s">
        <v>84</v>
      </c>
      <c r="D14" s="664" t="s">
        <v>13</v>
      </c>
      <c r="E14" s="664" t="s">
        <v>13</v>
      </c>
      <c r="F14" s="664" t="s">
        <v>13</v>
      </c>
      <c r="G14" s="2" t="s">
        <v>41</v>
      </c>
      <c r="H14" s="10">
        <v>0</v>
      </c>
      <c r="I14" s="11">
        <v>0</v>
      </c>
      <c r="J14" s="664" t="s">
        <v>13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ht="46.5" customHeight="1">
      <c r="A15" s="649"/>
      <c r="B15" s="662"/>
      <c r="C15" s="665"/>
      <c r="D15" s="665"/>
      <c r="E15" s="665"/>
      <c r="F15" s="665"/>
      <c r="G15" s="12" t="s">
        <v>42</v>
      </c>
      <c r="H15" s="10">
        <v>0</v>
      </c>
      <c r="I15" s="11">
        <v>0</v>
      </c>
      <c r="J15" s="665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ht="60.75">
      <c r="A16" s="649"/>
      <c r="B16" s="662"/>
      <c r="C16" s="665"/>
      <c r="D16" s="665"/>
      <c r="E16" s="665"/>
      <c r="F16" s="665"/>
      <c r="G16" s="2" t="s">
        <v>43</v>
      </c>
      <c r="H16" s="10">
        <v>0</v>
      </c>
      <c r="I16" s="11">
        <v>0</v>
      </c>
      <c r="J16" s="665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</row>
    <row r="17" spans="1:23" ht="34.5" customHeight="1">
      <c r="A17" s="649"/>
      <c r="B17" s="662"/>
      <c r="C17" s="665"/>
      <c r="D17" s="665"/>
      <c r="E17" s="665"/>
      <c r="F17" s="665"/>
      <c r="G17" s="2" t="s">
        <v>44</v>
      </c>
      <c r="H17" s="10">
        <v>0</v>
      </c>
      <c r="I17" s="11">
        <v>0</v>
      </c>
      <c r="J17" s="665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3" ht="40.5">
      <c r="A18" s="650"/>
      <c r="B18" s="663"/>
      <c r="C18" s="666"/>
      <c r="D18" s="666"/>
      <c r="E18" s="666"/>
      <c r="F18" s="666"/>
      <c r="G18" s="2" t="s">
        <v>45</v>
      </c>
      <c r="H18" s="10">
        <v>0</v>
      </c>
      <c r="I18" s="11">
        <v>0</v>
      </c>
      <c r="J18" s="666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3" ht="185.25" customHeight="1">
      <c r="A19" s="30"/>
      <c r="B19" s="13" t="s">
        <v>64</v>
      </c>
      <c r="C19" s="2" t="s">
        <v>13</v>
      </c>
      <c r="D19" s="32" t="s">
        <v>67</v>
      </c>
      <c r="E19" s="2">
        <v>45597</v>
      </c>
      <c r="F19" s="2" t="s">
        <v>92</v>
      </c>
      <c r="G19" s="2" t="s">
        <v>13</v>
      </c>
      <c r="H19" s="2" t="s">
        <v>13</v>
      </c>
      <c r="I19" s="14" t="s">
        <v>13</v>
      </c>
      <c r="J19" s="2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3" ht="220.5" customHeight="1">
      <c r="A20" s="30"/>
      <c r="B20" s="13" t="s">
        <v>65</v>
      </c>
      <c r="C20" s="2" t="s">
        <v>13</v>
      </c>
      <c r="D20" s="40" t="s">
        <v>93</v>
      </c>
      <c r="E20" s="2">
        <v>45383</v>
      </c>
      <c r="F20" s="34" t="s">
        <v>87</v>
      </c>
      <c r="G20" s="2" t="s">
        <v>13</v>
      </c>
      <c r="H20" s="2" t="s">
        <v>13</v>
      </c>
      <c r="I20" s="14" t="s">
        <v>13</v>
      </c>
      <c r="J20" s="2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</row>
    <row r="21" spans="1:23" ht="191.25" customHeight="1">
      <c r="A21" s="30"/>
      <c r="B21" s="15" t="s">
        <v>96</v>
      </c>
      <c r="C21" s="2" t="s">
        <v>13</v>
      </c>
      <c r="D21" s="32" t="s">
        <v>67</v>
      </c>
      <c r="E21" s="2">
        <v>45474</v>
      </c>
      <c r="F21" s="2" t="s">
        <v>94</v>
      </c>
      <c r="G21" s="2" t="s">
        <v>13</v>
      </c>
      <c r="H21" s="2" t="s">
        <v>13</v>
      </c>
      <c r="I21" s="14" t="s">
        <v>13</v>
      </c>
      <c r="J21" s="2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3" ht="180.75" customHeight="1">
      <c r="A22" s="30"/>
      <c r="B22" s="15" t="s">
        <v>66</v>
      </c>
      <c r="C22" s="2" t="s">
        <v>13</v>
      </c>
      <c r="D22" s="36" t="s">
        <v>67</v>
      </c>
      <c r="E22" s="2">
        <v>45474</v>
      </c>
      <c r="F22" s="2" t="s">
        <v>68</v>
      </c>
      <c r="G22" s="2" t="s">
        <v>13</v>
      </c>
      <c r="H22" s="2" t="s">
        <v>13</v>
      </c>
      <c r="I22" s="14" t="s">
        <v>13</v>
      </c>
      <c r="J22" s="2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</row>
    <row r="23" spans="1:23" ht="211.5" customHeight="1">
      <c r="A23" s="30"/>
      <c r="B23" s="15" t="s">
        <v>46</v>
      </c>
      <c r="C23" s="2" t="s">
        <v>13</v>
      </c>
      <c r="D23" s="40" t="s">
        <v>97</v>
      </c>
      <c r="E23" s="2">
        <v>45413</v>
      </c>
      <c r="F23" s="2" t="s">
        <v>88</v>
      </c>
      <c r="G23" s="2" t="s">
        <v>13</v>
      </c>
      <c r="H23" s="2" t="s">
        <v>13</v>
      </c>
      <c r="I23" s="14" t="s">
        <v>13</v>
      </c>
      <c r="J23" s="2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3" ht="190.5" customHeight="1">
      <c r="A24" s="30"/>
      <c r="B24" s="15" t="s">
        <v>47</v>
      </c>
      <c r="C24" s="2" t="s">
        <v>13</v>
      </c>
      <c r="D24" s="40" t="s">
        <v>67</v>
      </c>
      <c r="E24" s="2">
        <v>45566</v>
      </c>
      <c r="F24" s="2" t="s">
        <v>98</v>
      </c>
      <c r="G24" s="2" t="s">
        <v>13</v>
      </c>
      <c r="H24" s="2" t="s">
        <v>13</v>
      </c>
      <c r="I24" s="14" t="s">
        <v>13</v>
      </c>
      <c r="J24" s="2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3" ht="60.75">
      <c r="A25" s="648" t="s">
        <v>14</v>
      </c>
      <c r="B25" s="661" t="s">
        <v>48</v>
      </c>
      <c r="C25" s="664" t="s">
        <v>85</v>
      </c>
      <c r="D25" s="664" t="s">
        <v>13</v>
      </c>
      <c r="E25" s="664" t="s">
        <v>13</v>
      </c>
      <c r="F25" s="664" t="s">
        <v>13</v>
      </c>
      <c r="G25" s="2" t="s">
        <v>41</v>
      </c>
      <c r="H25" s="10">
        <v>0</v>
      </c>
      <c r="I25" s="11">
        <v>0</v>
      </c>
      <c r="J25" s="664" t="s">
        <v>13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</row>
    <row r="26" spans="1:23" ht="46.5" customHeight="1">
      <c r="A26" s="649"/>
      <c r="B26" s="662"/>
      <c r="C26" s="665"/>
      <c r="D26" s="665"/>
      <c r="E26" s="665"/>
      <c r="F26" s="665"/>
      <c r="G26" s="12" t="s">
        <v>42</v>
      </c>
      <c r="H26" s="10">
        <v>0</v>
      </c>
      <c r="I26" s="11">
        <v>0</v>
      </c>
      <c r="J26" s="665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</row>
    <row r="27" spans="1:23" ht="60.75">
      <c r="A27" s="649"/>
      <c r="B27" s="662"/>
      <c r="C27" s="665"/>
      <c r="D27" s="665"/>
      <c r="E27" s="665"/>
      <c r="F27" s="665"/>
      <c r="G27" s="2" t="s">
        <v>43</v>
      </c>
      <c r="H27" s="10">
        <v>0</v>
      </c>
      <c r="I27" s="11">
        <v>0</v>
      </c>
      <c r="J27" s="665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3" ht="34.5" customHeight="1">
      <c r="A28" s="649"/>
      <c r="B28" s="662"/>
      <c r="C28" s="665"/>
      <c r="D28" s="665"/>
      <c r="E28" s="665"/>
      <c r="F28" s="665"/>
      <c r="G28" s="2" t="s">
        <v>44</v>
      </c>
      <c r="H28" s="10">
        <v>0</v>
      </c>
      <c r="I28" s="11">
        <v>0</v>
      </c>
      <c r="J28" s="665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3" ht="40.5">
      <c r="A29" s="650"/>
      <c r="B29" s="663"/>
      <c r="C29" s="666"/>
      <c r="D29" s="666"/>
      <c r="E29" s="666"/>
      <c r="F29" s="666"/>
      <c r="G29" s="2" t="s">
        <v>45</v>
      </c>
      <c r="H29" s="10">
        <v>0</v>
      </c>
      <c r="I29" s="11">
        <v>0</v>
      </c>
      <c r="J29" s="666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3" ht="292.5" customHeight="1">
      <c r="A30" s="30"/>
      <c r="B30" s="15" t="s">
        <v>74</v>
      </c>
      <c r="C30" s="2" t="s">
        <v>13</v>
      </c>
      <c r="D30" s="40" t="s">
        <v>67</v>
      </c>
      <c r="E30" s="2">
        <v>45657</v>
      </c>
      <c r="F30" s="2" t="s">
        <v>100</v>
      </c>
      <c r="G30" s="2" t="s">
        <v>13</v>
      </c>
      <c r="H30" s="2" t="s">
        <v>13</v>
      </c>
      <c r="I30" s="14" t="s">
        <v>13</v>
      </c>
      <c r="J30" s="2"/>
      <c r="K30" s="30" t="s">
        <v>16</v>
      </c>
      <c r="L30" s="30"/>
      <c r="M30" s="2" t="s">
        <v>13</v>
      </c>
      <c r="N30" s="30" t="s">
        <v>18</v>
      </c>
      <c r="O30" s="30" t="s">
        <v>12</v>
      </c>
      <c r="P30" s="30" t="s">
        <v>13</v>
      </c>
      <c r="Q30" s="30" t="s">
        <v>12</v>
      </c>
      <c r="R30" s="30" t="s">
        <v>12</v>
      </c>
      <c r="S30" s="16" t="s">
        <v>20</v>
      </c>
      <c r="T30" s="16" t="s">
        <v>20</v>
      </c>
      <c r="U30" s="16" t="s">
        <v>20</v>
      </c>
      <c r="V30" s="30"/>
      <c r="W30" s="3" t="s">
        <v>25</v>
      </c>
    </row>
    <row r="31" spans="1:23" ht="281.25" customHeight="1">
      <c r="A31" s="30"/>
      <c r="B31" s="15" t="s">
        <v>75</v>
      </c>
      <c r="C31" s="2" t="s">
        <v>13</v>
      </c>
      <c r="D31" s="43" t="s">
        <v>67</v>
      </c>
      <c r="E31" s="2">
        <v>45657</v>
      </c>
      <c r="F31" s="44" t="s">
        <v>102</v>
      </c>
      <c r="G31" s="2" t="s">
        <v>13</v>
      </c>
      <c r="H31" s="2" t="s">
        <v>13</v>
      </c>
      <c r="I31" s="14" t="s">
        <v>13</v>
      </c>
      <c r="J31" s="2"/>
      <c r="K31" s="30" t="s">
        <v>16</v>
      </c>
      <c r="L31" s="1"/>
      <c r="M31" s="2">
        <v>43831</v>
      </c>
      <c r="N31" s="30" t="s">
        <v>17</v>
      </c>
      <c r="O31" s="17">
        <f>SUM(P31:R31)</f>
        <v>150</v>
      </c>
      <c r="P31" s="17">
        <v>0</v>
      </c>
      <c r="Q31" s="17">
        <v>0</v>
      </c>
      <c r="R31" s="17">
        <v>150</v>
      </c>
      <c r="S31" s="30"/>
      <c r="T31" s="30"/>
      <c r="U31" s="30"/>
      <c r="V31" s="30"/>
    </row>
    <row r="32" spans="1:23" ht="236.25" customHeight="1">
      <c r="A32" s="30"/>
      <c r="B32" s="18" t="s">
        <v>76</v>
      </c>
      <c r="C32" s="2" t="s">
        <v>13</v>
      </c>
      <c r="D32" s="40" t="s">
        <v>97</v>
      </c>
      <c r="E32" s="2">
        <v>45566</v>
      </c>
      <c r="F32" s="35" t="s">
        <v>89</v>
      </c>
      <c r="G32" s="2" t="s">
        <v>13</v>
      </c>
      <c r="H32" s="2" t="s">
        <v>13</v>
      </c>
      <c r="I32" s="14" t="s">
        <v>13</v>
      </c>
      <c r="J32" s="2"/>
      <c r="K32" s="30" t="s">
        <v>16</v>
      </c>
      <c r="L32" s="30"/>
      <c r="M32" s="2" t="s">
        <v>13</v>
      </c>
      <c r="N32" s="30" t="s">
        <v>17</v>
      </c>
      <c r="O32" s="30" t="s">
        <v>12</v>
      </c>
      <c r="P32" s="30" t="s">
        <v>13</v>
      </c>
      <c r="Q32" s="30" t="s">
        <v>12</v>
      </c>
      <c r="R32" s="30" t="s">
        <v>12</v>
      </c>
      <c r="S32" s="16" t="s">
        <v>20</v>
      </c>
      <c r="T32" s="30"/>
      <c r="U32" s="30"/>
      <c r="V32" s="30"/>
    </row>
    <row r="33" spans="1:23" ht="60.75">
      <c r="A33" s="648" t="s">
        <v>54</v>
      </c>
      <c r="B33" s="661" t="s">
        <v>49</v>
      </c>
      <c r="C33" s="664" t="s">
        <v>61</v>
      </c>
      <c r="D33" s="664" t="s">
        <v>13</v>
      </c>
      <c r="E33" s="664" t="s">
        <v>13</v>
      </c>
      <c r="F33" s="664" t="s">
        <v>13</v>
      </c>
      <c r="G33" s="2" t="s">
        <v>41</v>
      </c>
      <c r="H33" s="10">
        <v>0</v>
      </c>
      <c r="I33" s="11">
        <v>0</v>
      </c>
      <c r="J33" s="664" t="s">
        <v>13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</row>
    <row r="34" spans="1:23" ht="46.5" customHeight="1">
      <c r="A34" s="649"/>
      <c r="B34" s="662"/>
      <c r="C34" s="665"/>
      <c r="D34" s="665"/>
      <c r="E34" s="665"/>
      <c r="F34" s="665"/>
      <c r="G34" s="12" t="s">
        <v>42</v>
      </c>
      <c r="H34" s="10">
        <v>0</v>
      </c>
      <c r="I34" s="11">
        <v>0</v>
      </c>
      <c r="J34" s="665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1:23" ht="60.75">
      <c r="A35" s="649"/>
      <c r="B35" s="662"/>
      <c r="C35" s="665"/>
      <c r="D35" s="665"/>
      <c r="E35" s="665"/>
      <c r="F35" s="665"/>
      <c r="G35" s="2" t="s">
        <v>43</v>
      </c>
      <c r="H35" s="10">
        <v>0</v>
      </c>
      <c r="I35" s="11">
        <v>0</v>
      </c>
      <c r="J35" s="665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1:23" ht="34.5" customHeight="1">
      <c r="A36" s="649"/>
      <c r="B36" s="662"/>
      <c r="C36" s="665"/>
      <c r="D36" s="665"/>
      <c r="E36" s="665"/>
      <c r="F36" s="665"/>
      <c r="G36" s="2" t="s">
        <v>44</v>
      </c>
      <c r="H36" s="10">
        <v>0</v>
      </c>
      <c r="I36" s="11">
        <v>0</v>
      </c>
      <c r="J36" s="665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1:23" ht="40.5">
      <c r="A37" s="650"/>
      <c r="B37" s="663"/>
      <c r="C37" s="666"/>
      <c r="D37" s="666"/>
      <c r="E37" s="666"/>
      <c r="F37" s="666"/>
      <c r="G37" s="2" t="s">
        <v>45</v>
      </c>
      <c r="H37" s="10">
        <v>0</v>
      </c>
      <c r="I37" s="11">
        <v>0</v>
      </c>
      <c r="J37" s="666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  <row r="38" spans="1:23" ht="234" customHeight="1">
      <c r="A38" s="30"/>
      <c r="B38" s="13" t="s">
        <v>77</v>
      </c>
      <c r="C38" s="2" t="s">
        <v>13</v>
      </c>
      <c r="D38" s="42" t="s">
        <v>93</v>
      </c>
      <c r="E38" s="2">
        <v>45657</v>
      </c>
      <c r="F38" s="34" t="s">
        <v>99</v>
      </c>
      <c r="G38" s="2" t="s">
        <v>13</v>
      </c>
      <c r="H38" s="2" t="s">
        <v>13</v>
      </c>
      <c r="I38" s="19" t="s">
        <v>13</v>
      </c>
      <c r="J38" s="2"/>
      <c r="K38" s="30"/>
      <c r="L38" s="30"/>
      <c r="M38" s="2"/>
      <c r="N38" s="30"/>
      <c r="O38" s="30"/>
      <c r="P38" s="30"/>
      <c r="Q38" s="30"/>
      <c r="R38" s="30"/>
      <c r="S38" s="16"/>
      <c r="T38" s="30"/>
      <c r="U38" s="30"/>
      <c r="V38" s="30"/>
    </row>
    <row r="39" spans="1:23" s="20" customFormat="1" ht="49.5" customHeight="1">
      <c r="A39" s="667" t="s">
        <v>50</v>
      </c>
      <c r="B39" s="667"/>
      <c r="C39" s="667"/>
      <c r="D39" s="667"/>
      <c r="E39" s="667"/>
      <c r="F39" s="667"/>
      <c r="G39" s="667"/>
      <c r="H39" s="667"/>
      <c r="I39" s="667"/>
      <c r="J39" s="667"/>
      <c r="K39" s="667"/>
      <c r="L39" s="667"/>
    </row>
    <row r="40" spans="1:23" ht="60.75" customHeight="1">
      <c r="A40" s="648" t="s">
        <v>55</v>
      </c>
      <c r="B40" s="661" t="s">
        <v>51</v>
      </c>
      <c r="C40" s="664" t="s">
        <v>86</v>
      </c>
      <c r="D40" s="664" t="s">
        <v>13</v>
      </c>
      <c r="E40" s="664" t="s">
        <v>13</v>
      </c>
      <c r="F40" s="664" t="s">
        <v>13</v>
      </c>
      <c r="G40" s="2" t="s">
        <v>41</v>
      </c>
      <c r="H40" s="10">
        <v>0</v>
      </c>
      <c r="I40" s="11">
        <v>0</v>
      </c>
      <c r="J40" s="664" t="s">
        <v>13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</row>
    <row r="41" spans="1:23" ht="46.5" customHeight="1">
      <c r="A41" s="649"/>
      <c r="B41" s="662"/>
      <c r="C41" s="665"/>
      <c r="D41" s="665"/>
      <c r="E41" s="665"/>
      <c r="F41" s="665"/>
      <c r="G41" s="12" t="s">
        <v>42</v>
      </c>
      <c r="H41" s="10">
        <v>0</v>
      </c>
      <c r="I41" s="11">
        <v>0</v>
      </c>
      <c r="J41" s="665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</row>
    <row r="42" spans="1:23" ht="60.75">
      <c r="A42" s="649"/>
      <c r="B42" s="662"/>
      <c r="C42" s="665"/>
      <c r="D42" s="665"/>
      <c r="E42" s="665"/>
      <c r="F42" s="665"/>
      <c r="G42" s="2" t="s">
        <v>43</v>
      </c>
      <c r="H42" s="10">
        <v>0</v>
      </c>
      <c r="I42" s="11">
        <v>0</v>
      </c>
      <c r="J42" s="665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</row>
    <row r="43" spans="1:23" ht="34.5" customHeight="1">
      <c r="A43" s="649"/>
      <c r="B43" s="662"/>
      <c r="C43" s="665"/>
      <c r="D43" s="665"/>
      <c r="E43" s="665"/>
      <c r="F43" s="665"/>
      <c r="G43" s="2" t="s">
        <v>44</v>
      </c>
      <c r="H43" s="10">
        <v>0</v>
      </c>
      <c r="I43" s="11">
        <v>0</v>
      </c>
      <c r="J43" s="665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</row>
    <row r="44" spans="1:23" ht="40.5">
      <c r="A44" s="650"/>
      <c r="B44" s="663"/>
      <c r="C44" s="666"/>
      <c r="D44" s="666"/>
      <c r="E44" s="666"/>
      <c r="F44" s="666"/>
      <c r="G44" s="2" t="s">
        <v>45</v>
      </c>
      <c r="H44" s="10">
        <v>0</v>
      </c>
      <c r="I44" s="11">
        <v>0</v>
      </c>
      <c r="J44" s="666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3" ht="254.25" customHeight="1">
      <c r="A45" s="30"/>
      <c r="B45" s="15" t="s">
        <v>78</v>
      </c>
      <c r="C45" s="2" t="s">
        <v>13</v>
      </c>
      <c r="D45" s="39" t="s">
        <v>93</v>
      </c>
      <c r="E45" s="2">
        <v>45657</v>
      </c>
      <c r="F45" s="41" t="s">
        <v>90</v>
      </c>
      <c r="G45" s="2" t="s">
        <v>13</v>
      </c>
      <c r="H45" s="2" t="s">
        <v>13</v>
      </c>
      <c r="I45" s="14" t="s">
        <v>13</v>
      </c>
      <c r="J45" s="2"/>
      <c r="K45" s="30" t="s">
        <v>16</v>
      </c>
      <c r="L45" s="30"/>
      <c r="M45" s="2" t="s">
        <v>13</v>
      </c>
      <c r="N45" s="30" t="s">
        <v>18</v>
      </c>
      <c r="O45" s="30" t="s">
        <v>12</v>
      </c>
      <c r="P45" s="30" t="s">
        <v>13</v>
      </c>
      <c r="Q45" s="30" t="s">
        <v>12</v>
      </c>
      <c r="R45" s="30" t="s">
        <v>12</v>
      </c>
      <c r="S45" s="16" t="s">
        <v>20</v>
      </c>
      <c r="T45" s="16" t="s">
        <v>20</v>
      </c>
      <c r="U45" s="16" t="s">
        <v>20</v>
      </c>
      <c r="V45" s="30"/>
      <c r="W45" s="3" t="s">
        <v>25</v>
      </c>
    </row>
    <row r="46" spans="1:23" ht="186" customHeight="1">
      <c r="A46" s="30"/>
      <c r="B46" s="15" t="s">
        <v>79</v>
      </c>
      <c r="C46" s="2" t="s">
        <v>13</v>
      </c>
      <c r="D46" s="43" t="s">
        <v>97</v>
      </c>
      <c r="E46" s="2">
        <v>45657</v>
      </c>
      <c r="F46" s="37" t="s">
        <v>73</v>
      </c>
      <c r="G46" s="2" t="s">
        <v>13</v>
      </c>
      <c r="H46" s="2" t="s">
        <v>13</v>
      </c>
      <c r="I46" s="14" t="s">
        <v>13</v>
      </c>
      <c r="J46" s="2"/>
      <c r="K46" s="30" t="s">
        <v>16</v>
      </c>
      <c r="L46" s="1"/>
      <c r="M46" s="2">
        <v>43831</v>
      </c>
      <c r="N46" s="30" t="s">
        <v>17</v>
      </c>
      <c r="O46" s="17">
        <f>SUM(P46:R46)</f>
        <v>150</v>
      </c>
      <c r="P46" s="17">
        <v>0</v>
      </c>
      <c r="Q46" s="17">
        <v>0</v>
      </c>
      <c r="R46" s="17">
        <v>150</v>
      </c>
      <c r="S46" s="30"/>
      <c r="T46" s="30"/>
      <c r="U46" s="30"/>
      <c r="V46" s="30"/>
    </row>
    <row r="47" spans="1:23" ht="202.5" customHeight="1">
      <c r="A47" s="30"/>
      <c r="B47" s="18" t="s">
        <v>80</v>
      </c>
      <c r="C47" s="2" t="s">
        <v>13</v>
      </c>
      <c r="D47" s="42" t="s">
        <v>97</v>
      </c>
      <c r="E47" s="2">
        <v>45657</v>
      </c>
      <c r="F47" s="32" t="s">
        <v>69</v>
      </c>
      <c r="G47" s="2" t="s">
        <v>13</v>
      </c>
      <c r="H47" s="2" t="s">
        <v>13</v>
      </c>
      <c r="I47" s="14" t="s">
        <v>13</v>
      </c>
      <c r="J47" s="2"/>
      <c r="K47" s="30" t="s">
        <v>16</v>
      </c>
      <c r="L47" s="30"/>
      <c r="M47" s="2" t="s">
        <v>13</v>
      </c>
      <c r="N47" s="30" t="s">
        <v>17</v>
      </c>
      <c r="O47" s="30" t="s">
        <v>12</v>
      </c>
      <c r="P47" s="30" t="s">
        <v>13</v>
      </c>
      <c r="Q47" s="30" t="s">
        <v>12</v>
      </c>
      <c r="R47" s="30" t="s">
        <v>12</v>
      </c>
      <c r="S47" s="16" t="s">
        <v>20</v>
      </c>
      <c r="T47" s="30"/>
      <c r="U47" s="30"/>
      <c r="V47" s="30"/>
    </row>
    <row r="48" spans="1:23" ht="60.75">
      <c r="A48" s="648" t="s">
        <v>56</v>
      </c>
      <c r="B48" s="661" t="s">
        <v>52</v>
      </c>
      <c r="C48" s="664" t="s">
        <v>85</v>
      </c>
      <c r="D48" s="664" t="s">
        <v>13</v>
      </c>
      <c r="E48" s="664" t="s">
        <v>13</v>
      </c>
      <c r="F48" s="664" t="s">
        <v>13</v>
      </c>
      <c r="G48" s="2" t="s">
        <v>41</v>
      </c>
      <c r="H48" s="10">
        <v>0</v>
      </c>
      <c r="I48" s="11">
        <v>0</v>
      </c>
      <c r="J48" s="664" t="s">
        <v>13</v>
      </c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1:23" ht="46.5" customHeight="1">
      <c r="A49" s="649"/>
      <c r="B49" s="662"/>
      <c r="C49" s="665"/>
      <c r="D49" s="665"/>
      <c r="E49" s="665"/>
      <c r="F49" s="665"/>
      <c r="G49" s="12" t="s">
        <v>42</v>
      </c>
      <c r="H49" s="10">
        <v>0</v>
      </c>
      <c r="I49" s="11">
        <v>0</v>
      </c>
      <c r="J49" s="665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1:23" ht="60.75">
      <c r="A50" s="649"/>
      <c r="B50" s="662"/>
      <c r="C50" s="665"/>
      <c r="D50" s="665"/>
      <c r="E50" s="665"/>
      <c r="F50" s="665"/>
      <c r="G50" s="2" t="s">
        <v>43</v>
      </c>
      <c r="H50" s="10">
        <v>0</v>
      </c>
      <c r="I50" s="11">
        <v>0</v>
      </c>
      <c r="J50" s="665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3" ht="34.5" customHeight="1">
      <c r="A51" s="649"/>
      <c r="B51" s="662"/>
      <c r="C51" s="665"/>
      <c r="D51" s="665"/>
      <c r="E51" s="665"/>
      <c r="F51" s="665"/>
      <c r="G51" s="2" t="s">
        <v>44</v>
      </c>
      <c r="H51" s="10">
        <v>0</v>
      </c>
      <c r="I51" s="11">
        <v>0</v>
      </c>
      <c r="J51" s="665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1:23" ht="40.5">
      <c r="A52" s="650"/>
      <c r="B52" s="663"/>
      <c r="C52" s="666"/>
      <c r="D52" s="666"/>
      <c r="E52" s="666"/>
      <c r="F52" s="666"/>
      <c r="G52" s="2" t="s">
        <v>45</v>
      </c>
      <c r="H52" s="10">
        <v>0</v>
      </c>
      <c r="I52" s="11">
        <v>0</v>
      </c>
      <c r="J52" s="666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</row>
    <row r="53" spans="1:23" ht="363" customHeight="1">
      <c r="A53" s="30"/>
      <c r="B53" s="15" t="s">
        <v>81</v>
      </c>
      <c r="C53" s="2" t="s">
        <v>13</v>
      </c>
      <c r="D53" s="42" t="s">
        <v>62</v>
      </c>
      <c r="E53" s="2">
        <v>45657</v>
      </c>
      <c r="F53" s="2" t="s">
        <v>91</v>
      </c>
      <c r="G53" s="2" t="s">
        <v>13</v>
      </c>
      <c r="H53" s="2" t="s">
        <v>13</v>
      </c>
      <c r="I53" s="14" t="s">
        <v>13</v>
      </c>
      <c r="J53" s="2"/>
      <c r="K53" s="30" t="s">
        <v>16</v>
      </c>
      <c r="L53" s="30"/>
      <c r="M53" s="2" t="s">
        <v>13</v>
      </c>
      <c r="N53" s="30" t="s">
        <v>18</v>
      </c>
      <c r="O53" s="30" t="s">
        <v>12</v>
      </c>
      <c r="P53" s="30" t="s">
        <v>13</v>
      </c>
      <c r="Q53" s="30" t="s">
        <v>12</v>
      </c>
      <c r="R53" s="30" t="s">
        <v>12</v>
      </c>
      <c r="S53" s="16" t="s">
        <v>20</v>
      </c>
      <c r="T53" s="16" t="s">
        <v>20</v>
      </c>
      <c r="U53" s="16" t="s">
        <v>20</v>
      </c>
      <c r="V53" s="30"/>
      <c r="W53" s="3" t="s">
        <v>25</v>
      </c>
    </row>
    <row r="54" spans="1:23" ht="186.75" customHeight="1">
      <c r="A54" s="30"/>
      <c r="B54" s="15" t="s">
        <v>82</v>
      </c>
      <c r="C54" s="2" t="s">
        <v>13</v>
      </c>
      <c r="D54" s="36" t="s">
        <v>62</v>
      </c>
      <c r="E54" s="2">
        <v>45657</v>
      </c>
      <c r="F54" s="36" t="s">
        <v>70</v>
      </c>
      <c r="G54" s="2" t="s">
        <v>13</v>
      </c>
      <c r="H54" s="2" t="s">
        <v>13</v>
      </c>
      <c r="I54" s="14" t="s">
        <v>13</v>
      </c>
      <c r="J54" s="2"/>
      <c r="K54" s="30" t="s">
        <v>16</v>
      </c>
      <c r="L54" s="1"/>
      <c r="M54" s="2">
        <v>43831</v>
      </c>
      <c r="N54" s="30" t="s">
        <v>17</v>
      </c>
      <c r="O54" s="17">
        <f>SUM(P54:R54)</f>
        <v>150</v>
      </c>
      <c r="P54" s="17">
        <v>0</v>
      </c>
      <c r="Q54" s="17">
        <v>0</v>
      </c>
      <c r="R54" s="17">
        <v>150</v>
      </c>
      <c r="S54" s="30"/>
      <c r="T54" s="30"/>
      <c r="U54" s="30"/>
      <c r="V54" s="30"/>
    </row>
    <row r="55" spans="1:23" ht="60.75">
      <c r="A55" s="648" t="s">
        <v>57</v>
      </c>
      <c r="B55" s="661" t="s">
        <v>53</v>
      </c>
      <c r="C55" s="664" t="s">
        <v>85</v>
      </c>
      <c r="D55" s="664" t="s">
        <v>13</v>
      </c>
      <c r="E55" s="664" t="s">
        <v>13</v>
      </c>
      <c r="F55" s="664" t="s">
        <v>13</v>
      </c>
      <c r="G55" s="2" t="s">
        <v>41</v>
      </c>
      <c r="H55" s="10">
        <v>0</v>
      </c>
      <c r="I55" s="11">
        <v>0</v>
      </c>
      <c r="J55" s="664" t="s">
        <v>13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</row>
    <row r="56" spans="1:23" ht="46.5" customHeight="1">
      <c r="A56" s="649"/>
      <c r="B56" s="662"/>
      <c r="C56" s="665"/>
      <c r="D56" s="665"/>
      <c r="E56" s="665"/>
      <c r="F56" s="665"/>
      <c r="G56" s="12" t="s">
        <v>42</v>
      </c>
      <c r="H56" s="10">
        <v>0</v>
      </c>
      <c r="I56" s="11">
        <v>0</v>
      </c>
      <c r="J56" s="665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</row>
    <row r="57" spans="1:23" ht="60.75">
      <c r="A57" s="649"/>
      <c r="B57" s="662"/>
      <c r="C57" s="665"/>
      <c r="D57" s="665"/>
      <c r="E57" s="665"/>
      <c r="F57" s="665"/>
      <c r="G57" s="2" t="s">
        <v>43</v>
      </c>
      <c r="H57" s="10">
        <v>0</v>
      </c>
      <c r="I57" s="11">
        <v>0</v>
      </c>
      <c r="J57" s="665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</row>
    <row r="58" spans="1:23" ht="34.5" customHeight="1">
      <c r="A58" s="649"/>
      <c r="B58" s="662"/>
      <c r="C58" s="665"/>
      <c r="D58" s="665"/>
      <c r="E58" s="665"/>
      <c r="F58" s="665"/>
      <c r="G58" s="2" t="s">
        <v>44</v>
      </c>
      <c r="H58" s="10">
        <v>0</v>
      </c>
      <c r="I58" s="11">
        <v>0</v>
      </c>
      <c r="J58" s="665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</row>
    <row r="59" spans="1:23" ht="40.5">
      <c r="A59" s="650"/>
      <c r="B59" s="663"/>
      <c r="C59" s="666"/>
      <c r="D59" s="666"/>
      <c r="E59" s="666"/>
      <c r="F59" s="666"/>
      <c r="G59" s="2" t="s">
        <v>45</v>
      </c>
      <c r="H59" s="10">
        <v>0</v>
      </c>
      <c r="I59" s="11">
        <v>0</v>
      </c>
      <c r="J59" s="666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</row>
    <row r="60" spans="1:23" ht="205.5" customHeight="1">
      <c r="A60" s="30"/>
      <c r="B60" s="13" t="s">
        <v>83</v>
      </c>
      <c r="C60" s="2" t="s">
        <v>13</v>
      </c>
      <c r="D60" s="33" t="s">
        <v>72</v>
      </c>
      <c r="E60" s="2">
        <v>45657</v>
      </c>
      <c r="F60" s="33" t="s">
        <v>71</v>
      </c>
      <c r="G60" s="2" t="s">
        <v>13</v>
      </c>
      <c r="H60" s="2" t="s">
        <v>13</v>
      </c>
      <c r="I60" s="19" t="s">
        <v>13</v>
      </c>
      <c r="J60" s="2"/>
      <c r="K60" s="30"/>
      <c r="L60" s="30"/>
      <c r="M60" s="2"/>
      <c r="N60" s="30"/>
      <c r="O60" s="30"/>
      <c r="P60" s="30"/>
      <c r="Q60" s="30"/>
      <c r="R60" s="30"/>
      <c r="S60" s="16"/>
      <c r="T60" s="30"/>
      <c r="U60" s="30"/>
      <c r="V60" s="30"/>
    </row>
    <row r="61" spans="1:23" ht="155.25" hidden="1" customHeight="1">
      <c r="A61" s="30" t="s">
        <v>15</v>
      </c>
      <c r="B61" s="21" t="s">
        <v>26</v>
      </c>
      <c r="C61" s="5" t="s">
        <v>28</v>
      </c>
      <c r="D61" s="1"/>
      <c r="E61" s="4"/>
      <c r="F61" s="2" t="s">
        <v>13</v>
      </c>
      <c r="G61" s="2">
        <v>44197</v>
      </c>
      <c r="H61" s="2">
        <v>44561</v>
      </c>
      <c r="I61" s="2" t="s">
        <v>13</v>
      </c>
      <c r="J61" s="2" t="s">
        <v>13</v>
      </c>
      <c r="K61" s="30" t="s">
        <v>16</v>
      </c>
      <c r="L61" s="22" t="s">
        <v>19</v>
      </c>
      <c r="M61" s="2">
        <v>43831</v>
      </c>
      <c r="N61" s="2">
        <v>44561</v>
      </c>
      <c r="O61" s="17">
        <f>SUM(P61:R61)</f>
        <v>0</v>
      </c>
      <c r="P61" s="17">
        <v>0</v>
      </c>
      <c r="Q61" s="17">
        <v>0</v>
      </c>
      <c r="R61" s="17">
        <v>0</v>
      </c>
      <c r="S61" s="30"/>
      <c r="T61" s="30"/>
      <c r="U61" s="30"/>
      <c r="V61" s="30"/>
    </row>
    <row r="62" spans="1:23" ht="1.5" customHeight="1">
      <c r="A62" s="30"/>
      <c r="B62" s="13" t="s">
        <v>27</v>
      </c>
      <c r="C62" s="2" t="s">
        <v>13</v>
      </c>
      <c r="D62" s="27"/>
      <c r="E62" s="30"/>
      <c r="F62" s="4" t="s">
        <v>24</v>
      </c>
      <c r="G62" s="2" t="s">
        <v>13</v>
      </c>
      <c r="H62" s="2">
        <v>44561</v>
      </c>
      <c r="I62" s="2" t="s">
        <v>13</v>
      </c>
      <c r="J62" s="2" t="s">
        <v>13</v>
      </c>
      <c r="K62" s="30" t="s">
        <v>16</v>
      </c>
      <c r="M62" s="2" t="s">
        <v>13</v>
      </c>
      <c r="N62" s="2">
        <v>44561</v>
      </c>
      <c r="O62" s="30" t="s">
        <v>12</v>
      </c>
      <c r="P62" s="30" t="s">
        <v>13</v>
      </c>
      <c r="Q62" s="30" t="s">
        <v>12</v>
      </c>
      <c r="R62" s="30" t="s">
        <v>12</v>
      </c>
      <c r="S62" s="16" t="s">
        <v>20</v>
      </c>
      <c r="T62" s="16" t="s">
        <v>20</v>
      </c>
      <c r="U62" s="16" t="s">
        <v>20</v>
      </c>
      <c r="V62" s="16" t="s">
        <v>20</v>
      </c>
    </row>
    <row r="63" spans="1:23" ht="50.25" customHeight="1">
      <c r="B63" s="669" t="s">
        <v>101</v>
      </c>
      <c r="C63" s="670"/>
      <c r="D63" s="670"/>
      <c r="E63" s="670"/>
      <c r="F63" s="670"/>
      <c r="G63" s="670"/>
      <c r="H63" s="670"/>
      <c r="I63" s="670"/>
      <c r="J63" s="671"/>
    </row>
    <row r="65" spans="1:18" ht="15" customHeight="1">
      <c r="A65" s="668"/>
      <c r="B65" s="668"/>
      <c r="C65" s="668"/>
      <c r="D65" s="668"/>
      <c r="E65" s="668"/>
      <c r="F65" s="668"/>
      <c r="G65" s="668"/>
      <c r="H65" s="668"/>
      <c r="I65" s="668"/>
      <c r="J65" s="668"/>
      <c r="K65" s="668"/>
    </row>
    <row r="66" spans="1:18" hidden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8" ht="7.5" hidden="1" customHeight="1">
      <c r="A67" s="643"/>
      <c r="B67" s="643"/>
      <c r="C67" s="643"/>
      <c r="D67" s="643"/>
      <c r="E67" s="643"/>
      <c r="F67" s="643"/>
      <c r="G67" s="643"/>
      <c r="H67" s="643"/>
      <c r="I67" s="643"/>
      <c r="J67" s="643"/>
      <c r="K67" s="643"/>
      <c r="L67" s="643"/>
      <c r="M67" s="643"/>
    </row>
    <row r="68" spans="1:18" ht="3.75" hidden="1" customHeight="1">
      <c r="A68" s="643"/>
      <c r="B68" s="643"/>
      <c r="C68" s="643"/>
      <c r="D68" s="643"/>
      <c r="E68" s="643"/>
      <c r="F68" s="643"/>
      <c r="G68" s="643"/>
      <c r="H68" s="643"/>
      <c r="I68" s="643"/>
      <c r="J68" s="643"/>
      <c r="K68" s="643"/>
      <c r="L68" s="643"/>
      <c r="M68" s="643"/>
    </row>
    <row r="69" spans="1:18" ht="21" hidden="1" customHeight="1">
      <c r="A69" s="3"/>
      <c r="M69" s="29"/>
    </row>
    <row r="70" spans="1:18" hidden="1">
      <c r="A70" s="668"/>
      <c r="B70" s="668"/>
      <c r="C70" s="668"/>
      <c r="D70" s="668"/>
      <c r="E70" s="668"/>
      <c r="F70" s="668"/>
      <c r="G70" s="668"/>
      <c r="H70" s="668"/>
      <c r="I70" s="668"/>
      <c r="J70" s="668"/>
      <c r="K70" s="668"/>
      <c r="L70" s="668"/>
      <c r="M70" s="668"/>
    </row>
    <row r="71" spans="1:18" hidden="1">
      <c r="A71" s="3"/>
      <c r="M71" s="29"/>
    </row>
    <row r="72" spans="1:18" hidden="1">
      <c r="A72" s="3"/>
      <c r="M72" s="29"/>
    </row>
    <row r="73" spans="1:18" hidden="1">
      <c r="A73" s="668"/>
      <c r="B73" s="668"/>
      <c r="C73" s="668"/>
      <c r="D73" s="668"/>
      <c r="E73" s="668"/>
      <c r="F73" s="668"/>
      <c r="G73" s="668"/>
      <c r="H73" s="668"/>
      <c r="I73" s="668"/>
      <c r="J73" s="668"/>
      <c r="K73" s="668"/>
      <c r="L73" s="668"/>
      <c r="M73" s="668"/>
    </row>
    <row r="74" spans="1:18" hidden="1"/>
    <row r="75" spans="1:18" hidden="1">
      <c r="A75" s="668"/>
      <c r="B75" s="668"/>
      <c r="C75" s="668"/>
      <c r="D75" s="668"/>
      <c r="E75" s="668"/>
      <c r="F75" s="668"/>
      <c r="G75" s="668"/>
      <c r="H75" s="668"/>
      <c r="I75" s="668"/>
      <c r="J75" s="668"/>
      <c r="K75" s="668"/>
      <c r="L75" s="668"/>
      <c r="M75" s="668"/>
    </row>
    <row r="76" spans="1:18" hidden="1"/>
    <row r="77" spans="1:18" ht="18.75" hidden="1" customHeight="1">
      <c r="A77" s="668"/>
      <c r="B77" s="668"/>
      <c r="C77" s="668"/>
      <c r="D77" s="668"/>
      <c r="E77" s="668"/>
      <c r="F77" s="668"/>
      <c r="G77" s="668"/>
      <c r="H77" s="668"/>
      <c r="I77" s="668"/>
      <c r="J77" s="668"/>
      <c r="K77" s="668"/>
      <c r="L77" s="668"/>
      <c r="M77" s="668"/>
      <c r="N77" s="668"/>
      <c r="O77" s="668"/>
      <c r="P77" s="668"/>
      <c r="Q77" s="668"/>
      <c r="R77" s="668"/>
    </row>
    <row r="78" spans="1:18">
      <c r="B78" s="23" t="s">
        <v>63</v>
      </c>
      <c r="C78" s="24"/>
      <c r="D78" s="23"/>
      <c r="E78" s="25"/>
      <c r="F78" s="26" t="s">
        <v>58</v>
      </c>
    </row>
    <row r="80" spans="1:18">
      <c r="H80" s="38"/>
    </row>
    <row r="81" spans="2:8">
      <c r="H81" s="38"/>
    </row>
    <row r="82" spans="2:8">
      <c r="B82" s="23" t="s">
        <v>59</v>
      </c>
    </row>
    <row r="83" spans="2:8">
      <c r="B83" s="23" t="s">
        <v>60</v>
      </c>
    </row>
  </sheetData>
  <mergeCells count="75">
    <mergeCell ref="J55:J59"/>
    <mergeCell ref="J14:J18"/>
    <mergeCell ref="J25:J29"/>
    <mergeCell ref="J33:J37"/>
    <mergeCell ref="J40:J44"/>
    <mergeCell ref="J48:J52"/>
    <mergeCell ref="D48:D52"/>
    <mergeCell ref="E48:E52"/>
    <mergeCell ref="F48:F52"/>
    <mergeCell ref="D55:D59"/>
    <mergeCell ref="E55:E59"/>
    <mergeCell ref="F55:F59"/>
    <mergeCell ref="A77:R77"/>
    <mergeCell ref="B63:J63"/>
    <mergeCell ref="A65:K65"/>
    <mergeCell ref="A67:M68"/>
    <mergeCell ref="A70:M70"/>
    <mergeCell ref="A73:M73"/>
    <mergeCell ref="A75:M75"/>
    <mergeCell ref="A48:A52"/>
    <mergeCell ref="B48:B52"/>
    <mergeCell ref="C48:C52"/>
    <mergeCell ref="A55:A59"/>
    <mergeCell ref="B55:B59"/>
    <mergeCell ref="C55:C59"/>
    <mergeCell ref="A33:A37"/>
    <mergeCell ref="B33:B37"/>
    <mergeCell ref="C33:C37"/>
    <mergeCell ref="A39:L39"/>
    <mergeCell ref="A40:A44"/>
    <mergeCell ref="B40:B44"/>
    <mergeCell ref="C40:C44"/>
    <mergeCell ref="D40:D44"/>
    <mergeCell ref="E40:E44"/>
    <mergeCell ref="F40:F44"/>
    <mergeCell ref="D33:D37"/>
    <mergeCell ref="E33:E37"/>
    <mergeCell ref="F33:F37"/>
    <mergeCell ref="B13:J13"/>
    <mergeCell ref="A14:A18"/>
    <mergeCell ref="B14:B18"/>
    <mergeCell ref="C14:C18"/>
    <mergeCell ref="A25:A29"/>
    <mergeCell ref="B25:B29"/>
    <mergeCell ref="C25:C29"/>
    <mergeCell ref="D14:D18"/>
    <mergeCell ref="E14:E18"/>
    <mergeCell ref="F14:F18"/>
    <mergeCell ref="D25:D29"/>
    <mergeCell ref="E25:E29"/>
    <mergeCell ref="F25:F29"/>
    <mergeCell ref="O10:O11"/>
    <mergeCell ref="P10:R10"/>
    <mergeCell ref="J9:J11"/>
    <mergeCell ref="K9:K11"/>
    <mergeCell ref="L9:L11"/>
    <mergeCell ref="M9:M11"/>
    <mergeCell ref="N9:N11"/>
    <mergeCell ref="O9:R9"/>
    <mergeCell ref="L1:O1"/>
    <mergeCell ref="Q1:R1"/>
    <mergeCell ref="A7:V7"/>
    <mergeCell ref="A8:V8"/>
    <mergeCell ref="A9:A11"/>
    <mergeCell ref="B9:B11"/>
    <mergeCell ref="C9:C11"/>
    <mergeCell ref="D9:D11"/>
    <mergeCell ref="E9:F9"/>
    <mergeCell ref="G9:I9"/>
    <mergeCell ref="S9:V10"/>
    <mergeCell ref="E10:E11"/>
    <mergeCell ref="F10:F11"/>
    <mergeCell ref="G10:G11"/>
    <mergeCell ref="H10:H11"/>
    <mergeCell ref="I10:I11"/>
  </mergeCells>
  <pageMargins left="0.31496062992125984" right="0" top="0.74803149606299213" bottom="0.83906250000000004" header="0.31496062992125984" footer="0.31496062992125984"/>
  <pageSetup paperSize="9" scale="35" fitToHeight="0" orientation="landscape" r:id="rId1"/>
  <rowBreaks count="3" manualBreakCount="3">
    <brk id="22" max="9" man="1"/>
    <brk id="45" max="9" man="1"/>
    <brk id="5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7"/>
  <sheetViews>
    <sheetView tabSelected="1" topLeftCell="A91" zoomScale="90" zoomScaleNormal="90" workbookViewId="0">
      <selection activeCell="E107" sqref="E107"/>
    </sheetView>
  </sheetViews>
  <sheetFormatPr defaultColWidth="9.140625" defaultRowHeight="15"/>
  <cols>
    <col min="1" max="1" width="5.42578125" style="1105" customWidth="1"/>
    <col min="2" max="2" width="36.28515625" style="1198" customWidth="1"/>
    <col min="3" max="3" width="22.42578125" style="367" customWidth="1"/>
    <col min="4" max="4" width="17" style="367" customWidth="1"/>
    <col min="5" max="5" width="35.140625" style="367" customWidth="1"/>
    <col min="6" max="6" width="34.5703125" style="367" customWidth="1"/>
    <col min="7" max="7" width="11.28515625" style="367" customWidth="1"/>
    <col min="8" max="8" width="12.42578125" style="1142" customWidth="1"/>
    <col min="9" max="9" width="13.42578125" style="367" customWidth="1"/>
    <col min="10" max="10" width="25" style="1199" customWidth="1"/>
    <col min="11" max="16384" width="9.140625" style="367"/>
  </cols>
  <sheetData>
    <row r="1" spans="1:10" ht="57" customHeight="1">
      <c r="B1" s="1106" t="s">
        <v>1381</v>
      </c>
      <c r="C1" s="1107"/>
      <c r="D1" s="1107"/>
      <c r="E1" s="1107"/>
      <c r="F1" s="1107"/>
      <c r="G1" s="1107"/>
      <c r="H1" s="1107"/>
      <c r="I1" s="1107"/>
      <c r="J1" s="1107"/>
    </row>
    <row r="2" spans="1:10" ht="48" customHeight="1">
      <c r="A2" s="1108" t="s">
        <v>1382</v>
      </c>
      <c r="B2" s="1109" t="s">
        <v>307</v>
      </c>
      <c r="C2" s="1110" t="s">
        <v>29</v>
      </c>
      <c r="D2" s="1110" t="s">
        <v>309</v>
      </c>
      <c r="E2" s="1110" t="s">
        <v>1383</v>
      </c>
      <c r="F2" s="1110"/>
      <c r="G2" s="1110" t="s">
        <v>310</v>
      </c>
      <c r="H2" s="1110"/>
      <c r="I2" s="1110"/>
      <c r="J2" s="1110" t="s">
        <v>23</v>
      </c>
    </row>
    <row r="3" spans="1:10" ht="52.5" customHeight="1">
      <c r="A3" s="1111"/>
      <c r="B3" s="1109"/>
      <c r="C3" s="1110"/>
      <c r="D3" s="1110"/>
      <c r="E3" s="1112" t="s">
        <v>109</v>
      </c>
      <c r="F3" s="1112" t="s">
        <v>110</v>
      </c>
      <c r="G3" s="1112" t="s">
        <v>111</v>
      </c>
      <c r="H3" s="1113" t="s">
        <v>1384</v>
      </c>
      <c r="I3" s="1112" t="s">
        <v>1385</v>
      </c>
      <c r="J3" s="1110"/>
    </row>
    <row r="4" spans="1:10">
      <c r="A4" s="1114">
        <v>1</v>
      </c>
      <c r="B4" s="1115">
        <v>2</v>
      </c>
      <c r="C4" s="1116">
        <v>3</v>
      </c>
      <c r="D4" s="1116">
        <v>4</v>
      </c>
      <c r="E4" s="1116">
        <v>5</v>
      </c>
      <c r="F4" s="1116">
        <v>6</v>
      </c>
      <c r="G4" s="1116">
        <v>7</v>
      </c>
      <c r="H4" s="1117">
        <v>8</v>
      </c>
      <c r="I4" s="1116">
        <v>9</v>
      </c>
      <c r="J4" s="1116">
        <v>10</v>
      </c>
    </row>
    <row r="5" spans="1:10" ht="25.5">
      <c r="A5" s="1118" t="s">
        <v>1386</v>
      </c>
      <c r="B5" s="1119"/>
      <c r="C5" s="1119"/>
      <c r="D5" s="1119"/>
      <c r="E5" s="1119"/>
      <c r="F5" s="1120"/>
      <c r="G5" s="1121" t="s">
        <v>44</v>
      </c>
      <c r="H5" s="1122">
        <v>15801.6</v>
      </c>
      <c r="I5" s="1122">
        <f>I9+I62+I71+I73+I75+I77+I79+I82+I84+I88+I90+I92+I94</f>
        <v>1223.6980000000001</v>
      </c>
      <c r="J5" s="1116"/>
    </row>
    <row r="6" spans="1:10">
      <c r="A6" s="1123"/>
      <c r="B6" s="1124" t="s">
        <v>1387</v>
      </c>
      <c r="C6" s="1124"/>
      <c r="D6" s="1124"/>
      <c r="E6" s="1124"/>
      <c r="F6" s="1124"/>
      <c r="G6" s="1124"/>
      <c r="H6" s="1124"/>
      <c r="I6" s="1124"/>
      <c r="J6" s="1124"/>
    </row>
    <row r="7" spans="1:10" ht="80.25" customHeight="1">
      <c r="A7" s="1125">
        <v>1</v>
      </c>
      <c r="B7" s="1126" t="s">
        <v>1388</v>
      </c>
      <c r="C7" s="1121" t="s">
        <v>1389</v>
      </c>
      <c r="D7" s="1121" t="s">
        <v>12</v>
      </c>
      <c r="E7" s="1121" t="s">
        <v>12</v>
      </c>
      <c r="F7" s="1121" t="s">
        <v>12</v>
      </c>
      <c r="G7" s="1127" t="s">
        <v>44</v>
      </c>
      <c r="H7" s="1128">
        <v>0</v>
      </c>
      <c r="I7" s="1129">
        <v>0</v>
      </c>
      <c r="J7" s="1121" t="s">
        <v>12</v>
      </c>
    </row>
    <row r="8" spans="1:10" ht="141" customHeight="1">
      <c r="A8" s="1125"/>
      <c r="B8" s="1130" t="s">
        <v>1390</v>
      </c>
      <c r="C8" s="1121"/>
      <c r="D8" s="1131" t="s">
        <v>709</v>
      </c>
      <c r="E8" s="1131" t="s">
        <v>1391</v>
      </c>
      <c r="F8" s="1132" t="s">
        <v>1392</v>
      </c>
      <c r="G8" s="1131" t="s">
        <v>12</v>
      </c>
      <c r="H8" s="1132" t="s">
        <v>12</v>
      </c>
      <c r="I8" s="1131" t="s">
        <v>12</v>
      </c>
      <c r="J8" s="1127" t="s">
        <v>319</v>
      </c>
    </row>
    <row r="9" spans="1:10" ht="237" customHeight="1">
      <c r="A9" s="1133">
        <v>2</v>
      </c>
      <c r="B9" s="1126" t="s">
        <v>1393</v>
      </c>
      <c r="C9" s="1121" t="s">
        <v>1394</v>
      </c>
      <c r="D9" s="1121" t="s">
        <v>12</v>
      </c>
      <c r="E9" s="1121" t="s">
        <v>12</v>
      </c>
      <c r="F9" s="1121" t="s">
        <v>12</v>
      </c>
      <c r="G9" s="1127" t="s">
        <v>44</v>
      </c>
      <c r="H9" s="1128">
        <v>11243.3</v>
      </c>
      <c r="I9" s="1134">
        <v>1132.72</v>
      </c>
      <c r="J9" s="1121" t="s">
        <v>12</v>
      </c>
    </row>
    <row r="10" spans="1:10" ht="78.599999999999994" hidden="1" customHeight="1">
      <c r="A10" s="1135"/>
      <c r="B10" s="1136" t="s">
        <v>1395</v>
      </c>
      <c r="C10" s="627" t="s">
        <v>1396</v>
      </c>
      <c r="D10" s="1131" t="s">
        <v>1397</v>
      </c>
      <c r="E10" s="1121" t="s">
        <v>1398</v>
      </c>
      <c r="F10" s="1121" t="s">
        <v>1399</v>
      </c>
      <c r="G10" s="1137" t="s">
        <v>13</v>
      </c>
      <c r="H10" s="1138" t="s">
        <v>13</v>
      </c>
      <c r="I10" s="1139" t="s">
        <v>13</v>
      </c>
      <c r="J10" s="1121" t="s">
        <v>319</v>
      </c>
    </row>
    <row r="11" spans="1:10" s="1142" customFormat="1" ht="109.5" customHeight="1">
      <c r="A11" s="1135"/>
      <c r="B11" s="1136" t="s">
        <v>1400</v>
      </c>
      <c r="C11" s="627"/>
      <c r="D11" s="1132" t="s">
        <v>403</v>
      </c>
      <c r="E11" s="1140" t="s">
        <v>1401</v>
      </c>
      <c r="F11" s="1140" t="s">
        <v>1402</v>
      </c>
      <c r="G11" s="1137" t="s">
        <v>13</v>
      </c>
      <c r="H11" s="1138" t="s">
        <v>13</v>
      </c>
      <c r="I11" s="1139" t="s">
        <v>13</v>
      </c>
      <c r="J11" s="1141" t="s">
        <v>319</v>
      </c>
    </row>
    <row r="12" spans="1:10" ht="195" customHeight="1">
      <c r="A12" s="1135"/>
      <c r="B12" s="1126" t="s">
        <v>1403</v>
      </c>
      <c r="C12" s="213"/>
      <c r="D12" s="1121" t="s">
        <v>626</v>
      </c>
      <c r="E12" s="213" t="s">
        <v>1404</v>
      </c>
      <c r="F12" s="1140" t="s">
        <v>1405</v>
      </c>
      <c r="G12" s="1137" t="s">
        <v>13</v>
      </c>
      <c r="H12" s="1138" t="s">
        <v>13</v>
      </c>
      <c r="I12" s="1139" t="s">
        <v>13</v>
      </c>
      <c r="J12" s="1127" t="s">
        <v>319</v>
      </c>
    </row>
    <row r="13" spans="1:10" ht="273.75" customHeight="1">
      <c r="A13" s="1135"/>
      <c r="B13" s="1143" t="s">
        <v>1406</v>
      </c>
      <c r="C13" s="213"/>
      <c r="D13" s="1131" t="s">
        <v>403</v>
      </c>
      <c r="E13" s="213" t="s">
        <v>1407</v>
      </c>
      <c r="F13" s="213" t="s">
        <v>1408</v>
      </c>
      <c r="G13" s="1137" t="s">
        <v>13</v>
      </c>
      <c r="H13" s="1138" t="s">
        <v>13</v>
      </c>
      <c r="I13" s="1139" t="s">
        <v>13</v>
      </c>
      <c r="J13" s="1127" t="s">
        <v>319</v>
      </c>
    </row>
    <row r="14" spans="1:10" ht="82.9" customHeight="1">
      <c r="A14" s="1135"/>
      <c r="B14" s="1143" t="s">
        <v>1409</v>
      </c>
      <c r="C14" s="213"/>
      <c r="D14" s="1121" t="s">
        <v>626</v>
      </c>
      <c r="E14" s="213" t="s">
        <v>1410</v>
      </c>
      <c r="F14" s="1121" t="s">
        <v>1411</v>
      </c>
      <c r="G14" s="1137" t="s">
        <v>13</v>
      </c>
      <c r="H14" s="1138" t="s">
        <v>13</v>
      </c>
      <c r="I14" s="1139" t="s">
        <v>13</v>
      </c>
      <c r="J14" s="1127" t="s">
        <v>319</v>
      </c>
    </row>
    <row r="15" spans="1:10" ht="129" hidden="1" customHeight="1">
      <c r="A15" s="1135"/>
      <c r="B15" s="1143" t="s">
        <v>1412</v>
      </c>
      <c r="C15" s="213" t="s">
        <v>1396</v>
      </c>
      <c r="D15" s="1131" t="s">
        <v>1397</v>
      </c>
      <c r="E15" s="213" t="s">
        <v>1413</v>
      </c>
      <c r="F15" s="1140" t="s">
        <v>1414</v>
      </c>
      <c r="G15" s="1137" t="s">
        <v>13</v>
      </c>
      <c r="H15" s="1138" t="s">
        <v>13</v>
      </c>
      <c r="I15" s="1139" t="s">
        <v>13</v>
      </c>
      <c r="J15" s="1127" t="s">
        <v>319</v>
      </c>
    </row>
    <row r="16" spans="1:10" ht="129" hidden="1" customHeight="1">
      <c r="A16" s="1135"/>
      <c r="B16" s="1143" t="s">
        <v>1415</v>
      </c>
      <c r="C16" s="213" t="s">
        <v>1396</v>
      </c>
      <c r="D16" s="1131" t="s">
        <v>1397</v>
      </c>
      <c r="E16" s="213" t="s">
        <v>1416</v>
      </c>
      <c r="F16" s="1121" t="s">
        <v>1417</v>
      </c>
      <c r="G16" s="1137" t="s">
        <v>13</v>
      </c>
      <c r="H16" s="1138" t="s">
        <v>13</v>
      </c>
      <c r="I16" s="1139" t="s">
        <v>13</v>
      </c>
      <c r="J16" s="1127" t="s">
        <v>319</v>
      </c>
    </row>
    <row r="17" spans="1:10" ht="129" hidden="1" customHeight="1">
      <c r="A17" s="1135"/>
      <c r="B17" s="1143" t="s">
        <v>1418</v>
      </c>
      <c r="C17" s="213" t="s">
        <v>1396</v>
      </c>
      <c r="D17" s="1131" t="s">
        <v>626</v>
      </c>
      <c r="E17" s="213" t="s">
        <v>1419</v>
      </c>
      <c r="F17" s="1121" t="s">
        <v>1420</v>
      </c>
      <c r="G17" s="1137" t="s">
        <v>13</v>
      </c>
      <c r="H17" s="1138" t="s">
        <v>13</v>
      </c>
      <c r="I17" s="1139" t="s">
        <v>13</v>
      </c>
      <c r="J17" s="1127" t="s">
        <v>319</v>
      </c>
    </row>
    <row r="18" spans="1:10" ht="129" hidden="1" customHeight="1">
      <c r="A18" s="1135"/>
      <c r="B18" s="1143" t="s">
        <v>1421</v>
      </c>
      <c r="C18" s="213" t="s">
        <v>1396</v>
      </c>
      <c r="D18" s="1131" t="s">
        <v>403</v>
      </c>
      <c r="E18" s="213" t="s">
        <v>1422</v>
      </c>
      <c r="F18" s="1121" t="s">
        <v>1423</v>
      </c>
      <c r="G18" s="1137" t="s">
        <v>13</v>
      </c>
      <c r="H18" s="1138" t="s">
        <v>13</v>
      </c>
      <c r="I18" s="1139" t="s">
        <v>13</v>
      </c>
      <c r="J18" s="1127" t="s">
        <v>319</v>
      </c>
    </row>
    <row r="19" spans="1:10" ht="70.150000000000006" hidden="1" customHeight="1">
      <c r="A19" s="1135"/>
      <c r="B19" s="1143" t="s">
        <v>1424</v>
      </c>
      <c r="C19" s="213" t="s">
        <v>1396</v>
      </c>
      <c r="D19" s="1131" t="s">
        <v>626</v>
      </c>
      <c r="E19" s="213" t="s">
        <v>1425</v>
      </c>
      <c r="F19" s="1121" t="s">
        <v>1426</v>
      </c>
      <c r="G19" s="1137" t="s">
        <v>13</v>
      </c>
      <c r="H19" s="1138" t="s">
        <v>13</v>
      </c>
      <c r="I19" s="1139" t="s">
        <v>13</v>
      </c>
      <c r="J19" s="1127" t="s">
        <v>319</v>
      </c>
    </row>
    <row r="20" spans="1:10" ht="69.599999999999994" hidden="1" customHeight="1">
      <c r="A20" s="1135"/>
      <c r="B20" s="1143" t="s">
        <v>1427</v>
      </c>
      <c r="C20" s="213" t="s">
        <v>1396</v>
      </c>
      <c r="D20" s="1131" t="s">
        <v>626</v>
      </c>
      <c r="E20" s="213" t="s">
        <v>1428</v>
      </c>
      <c r="F20" s="1121" t="s">
        <v>1429</v>
      </c>
      <c r="G20" s="1137" t="s">
        <v>13</v>
      </c>
      <c r="H20" s="1138" t="s">
        <v>13</v>
      </c>
      <c r="I20" s="1139" t="s">
        <v>13</v>
      </c>
      <c r="J20" s="1127" t="s">
        <v>319</v>
      </c>
    </row>
    <row r="21" spans="1:10" ht="101.25" customHeight="1">
      <c r="A21" s="1135"/>
      <c r="B21" s="1126" t="s">
        <v>1430</v>
      </c>
      <c r="C21" s="213"/>
      <c r="D21" s="1131" t="s">
        <v>709</v>
      </c>
      <c r="E21" s="213" t="s">
        <v>1431</v>
      </c>
      <c r="F21" s="627" t="s">
        <v>1432</v>
      </c>
      <c r="G21" s="1137" t="s">
        <v>13</v>
      </c>
      <c r="H21" s="1138" t="s">
        <v>13</v>
      </c>
      <c r="I21" s="1139" t="s">
        <v>13</v>
      </c>
      <c r="J21" s="1127" t="s">
        <v>319</v>
      </c>
    </row>
    <row r="22" spans="1:10" ht="166.5" hidden="1" customHeight="1">
      <c r="A22" s="1135"/>
      <c r="B22" s="1126" t="s">
        <v>1433</v>
      </c>
      <c r="C22" s="213" t="s">
        <v>1396</v>
      </c>
      <c r="D22" s="1131" t="s">
        <v>403</v>
      </c>
      <c r="E22" s="213" t="s">
        <v>1434</v>
      </c>
      <c r="F22" s="213" t="s">
        <v>1435</v>
      </c>
      <c r="G22" s="1137" t="s">
        <v>13</v>
      </c>
      <c r="H22" s="1138" t="s">
        <v>13</v>
      </c>
      <c r="I22" s="1139" t="s">
        <v>13</v>
      </c>
      <c r="J22" s="1127" t="s">
        <v>319</v>
      </c>
    </row>
    <row r="23" spans="1:10" ht="86.25" hidden="1" customHeight="1">
      <c r="A23" s="1135"/>
      <c r="B23" s="1126" t="s">
        <v>1436</v>
      </c>
      <c r="C23" s="213" t="s">
        <v>1396</v>
      </c>
      <c r="D23" s="1140" t="s">
        <v>626</v>
      </c>
      <c r="E23" s="213" t="s">
        <v>1437</v>
      </c>
      <c r="F23" s="213" t="s">
        <v>1438</v>
      </c>
      <c r="G23" s="1137" t="s">
        <v>13</v>
      </c>
      <c r="H23" s="1138" t="s">
        <v>13</v>
      </c>
      <c r="I23" s="1139" t="s">
        <v>13</v>
      </c>
      <c r="J23" s="1127" t="s">
        <v>319</v>
      </c>
    </row>
    <row r="24" spans="1:10" ht="102" hidden="1" customHeight="1">
      <c r="A24" s="1135"/>
      <c r="B24" s="1126" t="s">
        <v>1439</v>
      </c>
      <c r="C24" s="213" t="s">
        <v>1396</v>
      </c>
      <c r="D24" s="1131" t="s">
        <v>403</v>
      </c>
      <c r="E24" s="213" t="s">
        <v>1440</v>
      </c>
      <c r="F24" s="213" t="s">
        <v>1441</v>
      </c>
      <c r="G24" s="1137" t="s">
        <v>13</v>
      </c>
      <c r="H24" s="1138" t="s">
        <v>13</v>
      </c>
      <c r="I24" s="1139" t="s">
        <v>13</v>
      </c>
      <c r="J24" s="1127" t="s">
        <v>319</v>
      </c>
    </row>
    <row r="25" spans="1:10" ht="8.25" hidden="1" customHeight="1">
      <c r="A25" s="1135"/>
      <c r="B25" s="1126" t="s">
        <v>1436</v>
      </c>
      <c r="C25" s="213" t="s">
        <v>1396</v>
      </c>
      <c r="D25" s="1131" t="s">
        <v>403</v>
      </c>
      <c r="E25" s="213" t="s">
        <v>1442</v>
      </c>
      <c r="F25" s="213" t="s">
        <v>1443</v>
      </c>
      <c r="G25" s="1137" t="s">
        <v>13</v>
      </c>
      <c r="H25" s="1138" t="s">
        <v>13</v>
      </c>
      <c r="I25" s="1139" t="s">
        <v>13</v>
      </c>
      <c r="J25" s="1127" t="s">
        <v>319</v>
      </c>
    </row>
    <row r="26" spans="1:10" ht="255.6" customHeight="1">
      <c r="A26" s="1135"/>
      <c r="B26" s="1126" t="s">
        <v>1444</v>
      </c>
      <c r="C26" s="213"/>
      <c r="D26" s="1140" t="s">
        <v>403</v>
      </c>
      <c r="E26" s="1121" t="s">
        <v>1445</v>
      </c>
      <c r="F26" s="1121" t="s">
        <v>1446</v>
      </c>
      <c r="G26" s="1137" t="s">
        <v>13</v>
      </c>
      <c r="H26" s="1138" t="s">
        <v>13</v>
      </c>
      <c r="I26" s="1139" t="s">
        <v>13</v>
      </c>
      <c r="J26" s="1127" t="s">
        <v>319</v>
      </c>
    </row>
    <row r="27" spans="1:10" ht="329.45" customHeight="1">
      <c r="A27" s="1135"/>
      <c r="B27" s="1126" t="s">
        <v>1447</v>
      </c>
      <c r="C27" s="213"/>
      <c r="D27" s="1140" t="s">
        <v>403</v>
      </c>
      <c r="E27" s="1121" t="s">
        <v>1448</v>
      </c>
      <c r="F27" s="1121" t="s">
        <v>1449</v>
      </c>
      <c r="G27" s="1137" t="s">
        <v>13</v>
      </c>
      <c r="H27" s="1138" t="s">
        <v>13</v>
      </c>
      <c r="I27" s="1139" t="s">
        <v>13</v>
      </c>
      <c r="J27" s="1127" t="s">
        <v>319</v>
      </c>
    </row>
    <row r="28" spans="1:10" ht="138" customHeight="1">
      <c r="A28" s="1135"/>
      <c r="B28" s="1126" t="s">
        <v>1450</v>
      </c>
      <c r="C28" s="213"/>
      <c r="D28" s="1140" t="s">
        <v>410</v>
      </c>
      <c r="E28" s="1121" t="s">
        <v>1451</v>
      </c>
      <c r="F28" s="1121" t="s">
        <v>1452</v>
      </c>
      <c r="G28" s="1137" t="s">
        <v>13</v>
      </c>
      <c r="H28" s="1138" t="s">
        <v>13</v>
      </c>
      <c r="I28" s="1139" t="s">
        <v>13</v>
      </c>
      <c r="J28" s="1127" t="s">
        <v>319</v>
      </c>
    </row>
    <row r="29" spans="1:10" ht="83.25" customHeight="1">
      <c r="A29" s="1135"/>
      <c r="B29" s="1144" t="s">
        <v>1453</v>
      </c>
      <c r="C29" s="1121"/>
      <c r="D29" s="1140" t="s">
        <v>626</v>
      </c>
      <c r="E29" s="1121" t="s">
        <v>1454</v>
      </c>
      <c r="F29" s="1121" t="s">
        <v>1455</v>
      </c>
      <c r="G29" s="1137" t="s">
        <v>13</v>
      </c>
      <c r="H29" s="1138" t="s">
        <v>13</v>
      </c>
      <c r="I29" s="1139" t="s">
        <v>13</v>
      </c>
      <c r="J29" s="1127" t="s">
        <v>319</v>
      </c>
    </row>
    <row r="30" spans="1:10" ht="102" customHeight="1">
      <c r="A30" s="1135"/>
      <c r="B30" s="1144" t="s">
        <v>1456</v>
      </c>
      <c r="C30" s="1121"/>
      <c r="D30" s="1131" t="s">
        <v>403</v>
      </c>
      <c r="E30" s="1121" t="s">
        <v>1457</v>
      </c>
      <c r="F30" s="1140" t="s">
        <v>1458</v>
      </c>
      <c r="G30" s="1137" t="s">
        <v>13</v>
      </c>
      <c r="H30" s="1138" t="s">
        <v>13</v>
      </c>
      <c r="I30" s="1139" t="s">
        <v>13</v>
      </c>
      <c r="J30" s="1127" t="s">
        <v>319</v>
      </c>
    </row>
    <row r="31" spans="1:10" ht="108" customHeight="1">
      <c r="A31" s="1135"/>
      <c r="B31" s="1126" t="s">
        <v>1459</v>
      </c>
      <c r="C31" s="1121"/>
      <c r="D31" s="1131" t="s">
        <v>403</v>
      </c>
      <c r="E31" s="1121" t="s">
        <v>1460</v>
      </c>
      <c r="F31" s="1140" t="s">
        <v>1461</v>
      </c>
      <c r="G31" s="1137" t="s">
        <v>13</v>
      </c>
      <c r="H31" s="1138" t="s">
        <v>13</v>
      </c>
      <c r="I31" s="1139" t="s">
        <v>13</v>
      </c>
      <c r="J31" s="1145" t="s">
        <v>319</v>
      </c>
    </row>
    <row r="32" spans="1:10" ht="125.25" customHeight="1">
      <c r="A32" s="1135"/>
      <c r="B32" s="1126" t="s">
        <v>1462</v>
      </c>
      <c r="C32" s="1121"/>
      <c r="D32" s="1140" t="s">
        <v>410</v>
      </c>
      <c r="E32" s="1121" t="s">
        <v>1463</v>
      </c>
      <c r="F32" s="1121" t="s">
        <v>1464</v>
      </c>
      <c r="G32" s="1137" t="s">
        <v>13</v>
      </c>
      <c r="H32" s="1138" t="s">
        <v>13</v>
      </c>
      <c r="I32" s="1139" t="s">
        <v>13</v>
      </c>
      <c r="J32" s="1127" t="s">
        <v>319</v>
      </c>
    </row>
    <row r="33" spans="1:10" ht="135" customHeight="1">
      <c r="A33" s="1135"/>
      <c r="B33" s="1126" t="s">
        <v>1465</v>
      </c>
      <c r="C33" s="1121"/>
      <c r="D33" s="1140" t="s">
        <v>403</v>
      </c>
      <c r="E33" s="1121" t="s">
        <v>1466</v>
      </c>
      <c r="F33" s="1140" t="s">
        <v>1467</v>
      </c>
      <c r="G33" s="1137" t="s">
        <v>13</v>
      </c>
      <c r="H33" s="1138" t="s">
        <v>13</v>
      </c>
      <c r="I33" s="1139" t="s">
        <v>13</v>
      </c>
      <c r="J33" s="1127" t="s">
        <v>319</v>
      </c>
    </row>
    <row r="34" spans="1:10" ht="108.75" customHeight="1">
      <c r="A34" s="1135"/>
      <c r="B34" s="1146" t="s">
        <v>1468</v>
      </c>
      <c r="C34" s="213"/>
      <c r="D34" s="1131" t="s">
        <v>403</v>
      </c>
      <c r="E34" s="1121" t="s">
        <v>1469</v>
      </c>
      <c r="F34" s="1121" t="s">
        <v>1470</v>
      </c>
      <c r="G34" s="1137" t="s">
        <v>13</v>
      </c>
      <c r="H34" s="1138" t="s">
        <v>13</v>
      </c>
      <c r="I34" s="1139" t="s">
        <v>13</v>
      </c>
      <c r="J34" s="1127" t="s">
        <v>319</v>
      </c>
    </row>
    <row r="35" spans="1:10" ht="107.25" customHeight="1">
      <c r="A35" s="1135"/>
      <c r="B35" s="1146" t="s">
        <v>1471</v>
      </c>
      <c r="C35" s="213"/>
      <c r="D35" s="1131" t="s">
        <v>403</v>
      </c>
      <c r="E35" s="1121" t="s">
        <v>1472</v>
      </c>
      <c r="F35" s="1140" t="s">
        <v>1473</v>
      </c>
      <c r="G35" s="1137" t="s">
        <v>13</v>
      </c>
      <c r="H35" s="1138" t="s">
        <v>13</v>
      </c>
      <c r="I35" s="1139" t="s">
        <v>13</v>
      </c>
      <c r="J35" s="1127" t="s">
        <v>319</v>
      </c>
    </row>
    <row r="36" spans="1:10" ht="0.6" customHeight="1">
      <c r="A36" s="1135"/>
      <c r="B36" s="1144" t="s">
        <v>1474</v>
      </c>
      <c r="C36" s="213"/>
      <c r="D36" s="1140" t="s">
        <v>709</v>
      </c>
      <c r="E36" s="1121" t="s">
        <v>1475</v>
      </c>
      <c r="F36" s="1121" t="s">
        <v>1476</v>
      </c>
      <c r="G36" s="1137" t="s">
        <v>13</v>
      </c>
      <c r="H36" s="1138" t="s">
        <v>13</v>
      </c>
      <c r="I36" s="1139" t="s">
        <v>13</v>
      </c>
      <c r="J36" s="1127" t="s">
        <v>319</v>
      </c>
    </row>
    <row r="37" spans="1:10" ht="98.25" customHeight="1">
      <c r="A37" s="1135"/>
      <c r="B37" s="1146" t="s">
        <v>1477</v>
      </c>
      <c r="C37" s="213"/>
      <c r="D37" s="1131" t="s">
        <v>403</v>
      </c>
      <c r="E37" s="1121" t="s">
        <v>1478</v>
      </c>
      <c r="F37" s="1140" t="s">
        <v>1479</v>
      </c>
      <c r="G37" s="1137" t="s">
        <v>13</v>
      </c>
      <c r="H37" s="1138" t="s">
        <v>13</v>
      </c>
      <c r="I37" s="1139" t="s">
        <v>13</v>
      </c>
      <c r="J37" s="1127" t="s">
        <v>319</v>
      </c>
    </row>
    <row r="38" spans="1:10" ht="105" customHeight="1">
      <c r="A38" s="1135"/>
      <c r="B38" s="1146" t="s">
        <v>1480</v>
      </c>
      <c r="C38" s="213"/>
      <c r="D38" s="1131" t="s">
        <v>403</v>
      </c>
      <c r="E38" s="1121" t="s">
        <v>1481</v>
      </c>
      <c r="F38" s="1140" t="s">
        <v>1482</v>
      </c>
      <c r="G38" s="1137" t="s">
        <v>13</v>
      </c>
      <c r="H38" s="1138" t="s">
        <v>13</v>
      </c>
      <c r="I38" s="1139" t="s">
        <v>13</v>
      </c>
      <c r="J38" s="1127" t="s">
        <v>319</v>
      </c>
    </row>
    <row r="39" spans="1:10" ht="93.75" customHeight="1">
      <c r="A39" s="1135"/>
      <c r="B39" s="1146" t="s">
        <v>1483</v>
      </c>
      <c r="C39" s="213"/>
      <c r="D39" s="1131" t="s">
        <v>403</v>
      </c>
      <c r="E39" s="1121" t="s">
        <v>1484</v>
      </c>
      <c r="F39" s="1140" t="s">
        <v>1485</v>
      </c>
      <c r="G39" s="1137" t="s">
        <v>13</v>
      </c>
      <c r="H39" s="1138" t="s">
        <v>13</v>
      </c>
      <c r="I39" s="1139" t="s">
        <v>13</v>
      </c>
      <c r="J39" s="1127" t="s">
        <v>319</v>
      </c>
    </row>
    <row r="40" spans="1:10" ht="69.75" hidden="1" customHeight="1">
      <c r="A40" s="1135"/>
      <c r="B40" s="1147" t="s">
        <v>1486</v>
      </c>
      <c r="C40" s="213" t="s">
        <v>1487</v>
      </c>
      <c r="D40" s="1140" t="s">
        <v>410</v>
      </c>
      <c r="E40" s="1121" t="s">
        <v>1488</v>
      </c>
      <c r="F40" s="1121" t="s">
        <v>1489</v>
      </c>
      <c r="G40" s="1137" t="s">
        <v>13</v>
      </c>
      <c r="H40" s="1138" t="s">
        <v>13</v>
      </c>
      <c r="I40" s="1139" t="s">
        <v>13</v>
      </c>
      <c r="J40" s="1127" t="s">
        <v>319</v>
      </c>
    </row>
    <row r="41" spans="1:10" ht="72.75" hidden="1" customHeight="1">
      <c r="A41" s="1135"/>
      <c r="B41" s="1148"/>
      <c r="C41" s="213" t="s">
        <v>1490</v>
      </c>
      <c r="D41" s="1140" t="s">
        <v>410</v>
      </c>
      <c r="E41" s="1121" t="s">
        <v>1491</v>
      </c>
      <c r="F41" s="1121" t="s">
        <v>1492</v>
      </c>
      <c r="G41" s="1137" t="s">
        <v>13</v>
      </c>
      <c r="H41" s="1138" t="s">
        <v>13</v>
      </c>
      <c r="I41" s="1139" t="s">
        <v>13</v>
      </c>
      <c r="J41" s="1127" t="s">
        <v>319</v>
      </c>
    </row>
    <row r="42" spans="1:10" ht="129.75" hidden="1" customHeight="1">
      <c r="A42" s="1135"/>
      <c r="B42" s="1149"/>
      <c r="C42" s="1121" t="s">
        <v>1493</v>
      </c>
      <c r="D42" s="1140" t="s">
        <v>709</v>
      </c>
      <c r="E42" s="1121" t="s">
        <v>1494</v>
      </c>
      <c r="F42" s="1121" t="s">
        <v>1495</v>
      </c>
      <c r="G42" s="1137" t="s">
        <v>13</v>
      </c>
      <c r="H42" s="1138" t="s">
        <v>13</v>
      </c>
      <c r="I42" s="1139" t="s">
        <v>13</v>
      </c>
      <c r="J42" s="1127" t="s">
        <v>319</v>
      </c>
    </row>
    <row r="43" spans="1:10" ht="0.75" customHeight="1">
      <c r="A43" s="1135"/>
      <c r="B43" s="1147" t="s">
        <v>1496</v>
      </c>
      <c r="C43" s="1140"/>
      <c r="D43" s="1140" t="s">
        <v>403</v>
      </c>
      <c r="E43" s="1121" t="s">
        <v>1497</v>
      </c>
      <c r="F43" s="1121" t="s">
        <v>1498</v>
      </c>
      <c r="G43" s="1137" t="s">
        <v>13</v>
      </c>
      <c r="H43" s="1138" t="s">
        <v>13</v>
      </c>
      <c r="I43" s="1139" t="s">
        <v>13</v>
      </c>
      <c r="J43" s="1127" t="s">
        <v>319</v>
      </c>
    </row>
    <row r="44" spans="1:10" ht="108.75" hidden="1" customHeight="1">
      <c r="A44" s="1135"/>
      <c r="B44" s="1149"/>
      <c r="C44" s="213" t="s">
        <v>1487</v>
      </c>
      <c r="D44" s="1140" t="s">
        <v>403</v>
      </c>
      <c r="E44" s="1121" t="s">
        <v>1499</v>
      </c>
      <c r="F44" s="1121" t="s">
        <v>1500</v>
      </c>
      <c r="G44" s="1137" t="s">
        <v>13</v>
      </c>
      <c r="H44" s="1138" t="s">
        <v>13</v>
      </c>
      <c r="I44" s="1139" t="s">
        <v>13</v>
      </c>
      <c r="J44" s="1127" t="s">
        <v>319</v>
      </c>
    </row>
    <row r="45" spans="1:10" s="1151" customFormat="1" ht="72.599999999999994" customHeight="1">
      <c r="A45" s="1135"/>
      <c r="B45" s="1150" t="s">
        <v>1501</v>
      </c>
      <c r="C45" s="213"/>
      <c r="D45" s="1140" t="s">
        <v>626</v>
      </c>
      <c r="E45" s="1121" t="s">
        <v>1502</v>
      </c>
      <c r="F45" s="1121" t="s">
        <v>1503</v>
      </c>
      <c r="G45" s="1137" t="s">
        <v>13</v>
      </c>
      <c r="H45" s="1138" t="s">
        <v>13</v>
      </c>
      <c r="I45" s="1139" t="s">
        <v>13</v>
      </c>
      <c r="J45" s="1127" t="s">
        <v>319</v>
      </c>
    </row>
    <row r="46" spans="1:10" s="1151" customFormat="1" ht="65.45" customHeight="1">
      <c r="A46" s="1135"/>
      <c r="B46" s="1150" t="s">
        <v>1504</v>
      </c>
      <c r="C46" s="213"/>
      <c r="D46" s="1140" t="s">
        <v>626</v>
      </c>
      <c r="E46" s="1121" t="s">
        <v>1505</v>
      </c>
      <c r="F46" s="1121" t="s">
        <v>1503</v>
      </c>
      <c r="G46" s="1137" t="s">
        <v>13</v>
      </c>
      <c r="H46" s="1138" t="s">
        <v>13</v>
      </c>
      <c r="I46" s="1139" t="s">
        <v>13</v>
      </c>
      <c r="J46" s="1127" t="s">
        <v>319</v>
      </c>
    </row>
    <row r="47" spans="1:10" s="1151" customFormat="1" ht="64.150000000000006" customHeight="1">
      <c r="A47" s="1135"/>
      <c r="B47" s="1150" t="s">
        <v>1506</v>
      </c>
      <c r="C47" s="213"/>
      <c r="D47" s="1140" t="s">
        <v>626</v>
      </c>
      <c r="E47" s="1121" t="s">
        <v>1507</v>
      </c>
      <c r="F47" s="1140" t="s">
        <v>1508</v>
      </c>
      <c r="G47" s="1137" t="s">
        <v>13</v>
      </c>
      <c r="H47" s="1138" t="s">
        <v>13</v>
      </c>
      <c r="I47" s="1139" t="s">
        <v>13</v>
      </c>
      <c r="J47" s="1127" t="s">
        <v>319</v>
      </c>
    </row>
    <row r="48" spans="1:10" s="1151" customFormat="1" ht="88.5" customHeight="1">
      <c r="A48" s="1135"/>
      <c r="B48" s="1150" t="s">
        <v>1509</v>
      </c>
      <c r="C48" s="213"/>
      <c r="D48" s="1140" t="s">
        <v>403</v>
      </c>
      <c r="E48" s="1121" t="s">
        <v>1510</v>
      </c>
      <c r="F48" s="1140" t="s">
        <v>1511</v>
      </c>
      <c r="G48" s="1137" t="s">
        <v>13</v>
      </c>
      <c r="H48" s="1138" t="s">
        <v>13</v>
      </c>
      <c r="I48" s="1139" t="s">
        <v>13</v>
      </c>
      <c r="J48" s="1127" t="s">
        <v>319</v>
      </c>
    </row>
    <row r="49" spans="1:10" s="1151" customFormat="1" ht="92.45" customHeight="1">
      <c r="A49" s="1135"/>
      <c r="B49" s="1150" t="s">
        <v>1512</v>
      </c>
      <c r="C49" s="213"/>
      <c r="D49" s="1140" t="s">
        <v>403</v>
      </c>
      <c r="E49" s="1121" t="s">
        <v>1513</v>
      </c>
      <c r="F49" s="1121" t="s">
        <v>1514</v>
      </c>
      <c r="G49" s="1137" t="s">
        <v>13</v>
      </c>
      <c r="H49" s="1138" t="s">
        <v>13</v>
      </c>
      <c r="I49" s="1139" t="s">
        <v>13</v>
      </c>
      <c r="J49" s="1127" t="s">
        <v>319</v>
      </c>
    </row>
    <row r="50" spans="1:10" s="1151" customFormat="1" ht="67.5" customHeight="1">
      <c r="A50" s="1135"/>
      <c r="B50" s="1150" t="s">
        <v>1515</v>
      </c>
      <c r="C50" s="213"/>
      <c r="D50" s="1140" t="s">
        <v>626</v>
      </c>
      <c r="E50" s="1121" t="s">
        <v>1516</v>
      </c>
      <c r="F50" s="1121" t="s">
        <v>1517</v>
      </c>
      <c r="G50" s="1137" t="s">
        <v>13</v>
      </c>
      <c r="H50" s="1138" t="s">
        <v>13</v>
      </c>
      <c r="I50" s="1139" t="s">
        <v>13</v>
      </c>
      <c r="J50" s="1127" t="s">
        <v>319</v>
      </c>
    </row>
    <row r="51" spans="1:10" s="1151" customFormat="1" ht="119.25" customHeight="1">
      <c r="A51" s="1135"/>
      <c r="B51" s="1150" t="s">
        <v>1518</v>
      </c>
      <c r="C51" s="213"/>
      <c r="D51" s="1140" t="s">
        <v>403</v>
      </c>
      <c r="E51" s="1121" t="s">
        <v>1519</v>
      </c>
      <c r="F51" s="1121" t="s">
        <v>1520</v>
      </c>
      <c r="G51" s="1137" t="s">
        <v>13</v>
      </c>
      <c r="H51" s="1138" t="s">
        <v>13</v>
      </c>
      <c r="I51" s="1139" t="s">
        <v>13</v>
      </c>
      <c r="J51" s="1127" t="s">
        <v>319</v>
      </c>
    </row>
    <row r="52" spans="1:10" s="1151" customFormat="1" ht="67.150000000000006" customHeight="1">
      <c r="A52" s="1135"/>
      <c r="B52" s="1150" t="s">
        <v>1521</v>
      </c>
      <c r="C52" s="213"/>
      <c r="D52" s="1140" t="s">
        <v>403</v>
      </c>
      <c r="E52" s="1127" t="s">
        <v>1522</v>
      </c>
      <c r="F52" s="1127" t="s">
        <v>1523</v>
      </c>
      <c r="G52" s="1137" t="s">
        <v>13</v>
      </c>
      <c r="H52" s="1138" t="s">
        <v>13</v>
      </c>
      <c r="I52" s="1139" t="s">
        <v>13</v>
      </c>
      <c r="J52" s="1127" t="s">
        <v>319</v>
      </c>
    </row>
    <row r="53" spans="1:10" s="1151" customFormat="1" ht="118.5" customHeight="1">
      <c r="A53" s="1135"/>
      <c r="B53" s="1150" t="s">
        <v>1524</v>
      </c>
      <c r="C53" s="213"/>
      <c r="D53" s="1140" t="s">
        <v>403</v>
      </c>
      <c r="E53" s="1141" t="s">
        <v>1525</v>
      </c>
      <c r="F53" s="1127" t="s">
        <v>1526</v>
      </c>
      <c r="G53" s="1137" t="s">
        <v>13</v>
      </c>
      <c r="H53" s="1138" t="s">
        <v>13</v>
      </c>
      <c r="I53" s="1139" t="s">
        <v>13</v>
      </c>
      <c r="J53" s="1127" t="s">
        <v>319</v>
      </c>
    </row>
    <row r="54" spans="1:10" s="1151" customFormat="1" ht="74.45" customHeight="1">
      <c r="A54" s="1135"/>
      <c r="B54" s="1150" t="s">
        <v>1527</v>
      </c>
      <c r="C54" s="213"/>
      <c r="D54" s="1140" t="s">
        <v>403</v>
      </c>
      <c r="E54" s="1127" t="s">
        <v>1528</v>
      </c>
      <c r="F54" s="1127" t="s">
        <v>1529</v>
      </c>
      <c r="G54" s="1137" t="s">
        <v>13</v>
      </c>
      <c r="H54" s="1138" t="s">
        <v>13</v>
      </c>
      <c r="I54" s="1139" t="s">
        <v>13</v>
      </c>
      <c r="J54" s="1127" t="s">
        <v>319</v>
      </c>
    </row>
    <row r="55" spans="1:10" s="1151" customFormat="1" ht="85.15" customHeight="1">
      <c r="A55" s="1135"/>
      <c r="B55" s="1150" t="s">
        <v>1530</v>
      </c>
      <c r="C55" s="213"/>
      <c r="D55" s="1140" t="s">
        <v>626</v>
      </c>
      <c r="E55" s="1127" t="s">
        <v>1531</v>
      </c>
      <c r="F55" s="1127" t="s">
        <v>1532</v>
      </c>
      <c r="G55" s="1137" t="s">
        <v>13</v>
      </c>
      <c r="H55" s="1138" t="s">
        <v>13</v>
      </c>
      <c r="I55" s="1139" t="s">
        <v>13</v>
      </c>
      <c r="J55" s="1127" t="s">
        <v>319</v>
      </c>
    </row>
    <row r="56" spans="1:10" s="1151" customFormat="1" ht="76.150000000000006" customHeight="1">
      <c r="A56" s="1135"/>
      <c r="B56" s="1150" t="s">
        <v>1533</v>
      </c>
      <c r="C56" s="213"/>
      <c r="D56" s="1140" t="s">
        <v>626</v>
      </c>
      <c r="E56" s="1127" t="s">
        <v>1534</v>
      </c>
      <c r="F56" s="1127" t="s">
        <v>1532</v>
      </c>
      <c r="G56" s="1137" t="s">
        <v>13</v>
      </c>
      <c r="H56" s="1138" t="s">
        <v>13</v>
      </c>
      <c r="I56" s="1139" t="s">
        <v>13</v>
      </c>
      <c r="J56" s="1127" t="s">
        <v>319</v>
      </c>
    </row>
    <row r="57" spans="1:10" s="1151" customFormat="1" ht="67.150000000000006" customHeight="1">
      <c r="A57" s="1135"/>
      <c r="B57" s="1150" t="s">
        <v>1535</v>
      </c>
      <c r="C57" s="213"/>
      <c r="D57" s="1140" t="s">
        <v>626</v>
      </c>
      <c r="E57" s="1127" t="s">
        <v>1536</v>
      </c>
      <c r="F57" s="1127" t="s">
        <v>1532</v>
      </c>
      <c r="G57" s="1137" t="s">
        <v>13</v>
      </c>
      <c r="H57" s="1138" t="s">
        <v>13</v>
      </c>
      <c r="I57" s="1139" t="s">
        <v>13</v>
      </c>
      <c r="J57" s="1127" t="s">
        <v>319</v>
      </c>
    </row>
    <row r="58" spans="1:10" s="1151" customFormat="1" ht="74.45" customHeight="1">
      <c r="A58" s="1135"/>
      <c r="B58" s="1150" t="s">
        <v>1537</v>
      </c>
      <c r="C58" s="213"/>
      <c r="D58" s="1140" t="s">
        <v>626</v>
      </c>
      <c r="E58" s="1127" t="s">
        <v>1538</v>
      </c>
      <c r="F58" s="1127" t="s">
        <v>1539</v>
      </c>
      <c r="G58" s="1137" t="s">
        <v>13</v>
      </c>
      <c r="H58" s="1138" t="s">
        <v>13</v>
      </c>
      <c r="I58" s="1139" t="s">
        <v>13</v>
      </c>
      <c r="J58" s="1127" t="s">
        <v>319</v>
      </c>
    </row>
    <row r="59" spans="1:10" s="1151" customFormat="1" ht="89.25" customHeight="1">
      <c r="A59" s="1135"/>
      <c r="B59" s="1150" t="s">
        <v>1540</v>
      </c>
      <c r="C59" s="213"/>
      <c r="D59" s="1140" t="s">
        <v>403</v>
      </c>
      <c r="E59" s="1127" t="s">
        <v>1541</v>
      </c>
      <c r="F59" s="1127" t="s">
        <v>1542</v>
      </c>
      <c r="G59" s="1137" t="s">
        <v>13</v>
      </c>
      <c r="H59" s="1138" t="s">
        <v>13</v>
      </c>
      <c r="I59" s="1139" t="s">
        <v>13</v>
      </c>
      <c r="J59" s="1127" t="s">
        <v>319</v>
      </c>
    </row>
    <row r="60" spans="1:10" s="1151" customFormat="1" ht="64.150000000000006" customHeight="1">
      <c r="A60" s="1135"/>
      <c r="B60" s="1150" t="s">
        <v>1543</v>
      </c>
      <c r="C60" s="213"/>
      <c r="D60" s="1140" t="s">
        <v>626</v>
      </c>
      <c r="E60" s="1127" t="s">
        <v>1544</v>
      </c>
      <c r="F60" s="1127" t="s">
        <v>1545</v>
      </c>
      <c r="G60" s="1137" t="s">
        <v>13</v>
      </c>
      <c r="H60" s="1138" t="s">
        <v>13</v>
      </c>
      <c r="I60" s="1139" t="s">
        <v>13</v>
      </c>
      <c r="J60" s="1127" t="s">
        <v>319</v>
      </c>
    </row>
    <row r="61" spans="1:10" s="1151" customFormat="1" ht="69.599999999999994" customHeight="1">
      <c r="A61" s="1152"/>
      <c r="B61" s="1153" t="s">
        <v>1546</v>
      </c>
      <c r="C61" s="213"/>
      <c r="D61" s="1140" t="s">
        <v>1547</v>
      </c>
      <c r="E61" s="1121" t="s">
        <v>1548</v>
      </c>
      <c r="F61" s="1121" t="s">
        <v>1549</v>
      </c>
      <c r="G61" s="1137" t="s">
        <v>13</v>
      </c>
      <c r="H61" s="1138" t="s">
        <v>13</v>
      </c>
      <c r="I61" s="1139" t="s">
        <v>13</v>
      </c>
      <c r="J61" s="1127" t="s">
        <v>319</v>
      </c>
    </row>
    <row r="62" spans="1:10" ht="79.900000000000006" customHeight="1">
      <c r="A62" s="1133">
        <v>3</v>
      </c>
      <c r="B62" s="1126" t="s">
        <v>1550</v>
      </c>
      <c r="C62" s="1121" t="s">
        <v>1551</v>
      </c>
      <c r="D62" s="1121" t="s">
        <v>12</v>
      </c>
      <c r="E62" s="1121" t="s">
        <v>12</v>
      </c>
      <c r="F62" s="1121" t="s">
        <v>12</v>
      </c>
      <c r="G62" s="1127" t="s">
        <v>44</v>
      </c>
      <c r="H62" s="1128">
        <v>192</v>
      </c>
      <c r="I62" s="1134">
        <v>12</v>
      </c>
      <c r="J62" s="1140" t="s">
        <v>12</v>
      </c>
    </row>
    <row r="63" spans="1:10" ht="5.45" hidden="1" customHeight="1">
      <c r="A63" s="1135"/>
      <c r="B63" s="1154" t="s">
        <v>1552</v>
      </c>
      <c r="C63" s="1155"/>
      <c r="D63" s="1156" t="s">
        <v>626</v>
      </c>
      <c r="E63" s="1157" t="s">
        <v>1553</v>
      </c>
      <c r="F63" s="1158" t="s">
        <v>1554</v>
      </c>
      <c r="G63" s="1155" t="s">
        <v>12</v>
      </c>
      <c r="H63" s="1155" t="s">
        <v>12</v>
      </c>
      <c r="I63" s="1155" t="s">
        <v>13</v>
      </c>
      <c r="J63" s="1159" t="s">
        <v>319</v>
      </c>
    </row>
    <row r="64" spans="1:10" ht="80.25" customHeight="1">
      <c r="A64" s="1135"/>
      <c r="B64" s="1154"/>
      <c r="C64" s="1160"/>
      <c r="D64" s="1161"/>
      <c r="E64" s="1157"/>
      <c r="F64" s="1162"/>
      <c r="G64" s="1160"/>
      <c r="H64" s="1160"/>
      <c r="I64" s="1160"/>
      <c r="J64" s="1163"/>
    </row>
    <row r="65" spans="1:10" ht="68.45" customHeight="1">
      <c r="A65" s="1135"/>
      <c r="B65" s="1154"/>
      <c r="C65" s="1160"/>
      <c r="D65" s="1161"/>
      <c r="E65" s="1157"/>
      <c r="F65" s="1162"/>
      <c r="G65" s="1160"/>
      <c r="H65" s="1160"/>
      <c r="I65" s="1160"/>
      <c r="J65" s="1163"/>
    </row>
    <row r="66" spans="1:10" s="366" customFormat="1" ht="97.9" hidden="1" customHeight="1">
      <c r="A66" s="1135"/>
      <c r="B66" s="1154"/>
      <c r="C66" s="1160"/>
      <c r="D66" s="1161"/>
      <c r="E66" s="1157"/>
      <c r="F66" s="1162"/>
      <c r="G66" s="1160"/>
      <c r="H66" s="1160"/>
      <c r="I66" s="1160"/>
      <c r="J66" s="1163"/>
    </row>
    <row r="67" spans="1:10" ht="55.15" customHeight="1">
      <c r="A67" s="1135"/>
      <c r="B67" s="1154"/>
      <c r="C67" s="1160"/>
      <c r="D67" s="1161"/>
      <c r="E67" s="1157"/>
      <c r="F67" s="1162"/>
      <c r="G67" s="1160"/>
      <c r="H67" s="1160"/>
      <c r="I67" s="1160"/>
      <c r="J67" s="1163"/>
    </row>
    <row r="68" spans="1:10" ht="0.6" hidden="1" customHeight="1">
      <c r="A68" s="1135"/>
      <c r="B68" s="1154"/>
      <c r="C68" s="1164"/>
      <c r="D68" s="1165"/>
      <c r="E68" s="1157"/>
      <c r="F68" s="1166"/>
      <c r="G68" s="1164"/>
      <c r="H68" s="1164"/>
      <c r="I68" s="1164"/>
      <c r="J68" s="1167"/>
    </row>
    <row r="69" spans="1:10" ht="60" hidden="1" customHeight="1">
      <c r="A69" s="1135"/>
      <c r="B69" s="1168" t="s">
        <v>1555</v>
      </c>
      <c r="C69" s="1121" t="s">
        <v>1389</v>
      </c>
      <c r="D69" s="1140" t="s">
        <v>709</v>
      </c>
      <c r="E69" s="1132" t="s">
        <v>1556</v>
      </c>
      <c r="F69" s="1140" t="s">
        <v>1557</v>
      </c>
      <c r="G69" s="1140" t="s">
        <v>12</v>
      </c>
      <c r="H69" s="1140" t="s">
        <v>12</v>
      </c>
      <c r="I69" s="1140" t="s">
        <v>12</v>
      </c>
      <c r="J69" s="1169" t="s">
        <v>319</v>
      </c>
    </row>
    <row r="70" spans="1:10" ht="102" customHeight="1">
      <c r="A70" s="1152"/>
      <c r="B70" s="1170" t="s">
        <v>1558</v>
      </c>
      <c r="C70" s="1140"/>
      <c r="D70" s="1140" t="s">
        <v>403</v>
      </c>
      <c r="E70" s="1140" t="s">
        <v>1559</v>
      </c>
      <c r="F70" s="1140" t="s">
        <v>1560</v>
      </c>
      <c r="G70" s="1140" t="s">
        <v>12</v>
      </c>
      <c r="H70" s="1140" t="s">
        <v>12</v>
      </c>
      <c r="I70" s="1140">
        <v>0</v>
      </c>
      <c r="J70" s="1169" t="s">
        <v>319</v>
      </c>
    </row>
    <row r="71" spans="1:10" ht="59.25" customHeight="1">
      <c r="A71" s="1125">
        <v>4</v>
      </c>
      <c r="B71" s="1136" t="s">
        <v>1561</v>
      </c>
      <c r="C71" s="1121" t="s">
        <v>1389</v>
      </c>
      <c r="D71" s="1140" t="s">
        <v>12</v>
      </c>
      <c r="E71" s="1140" t="s">
        <v>12</v>
      </c>
      <c r="F71" s="1140" t="s">
        <v>12</v>
      </c>
      <c r="G71" s="1127" t="s">
        <v>44</v>
      </c>
      <c r="H71" s="1128">
        <v>0</v>
      </c>
      <c r="I71" s="1134">
        <v>0</v>
      </c>
      <c r="J71" s="1140" t="s">
        <v>12</v>
      </c>
    </row>
    <row r="72" spans="1:10" ht="96.6" customHeight="1">
      <c r="A72" s="1125"/>
      <c r="B72" s="1136" t="s">
        <v>1562</v>
      </c>
      <c r="C72" s="1121"/>
      <c r="D72" s="1140" t="s">
        <v>626</v>
      </c>
      <c r="E72" s="1140" t="s">
        <v>1563</v>
      </c>
      <c r="F72" s="1171" t="s">
        <v>1564</v>
      </c>
      <c r="G72" s="1140" t="s">
        <v>12</v>
      </c>
      <c r="H72" s="1140" t="s">
        <v>12</v>
      </c>
      <c r="I72" s="1140" t="s">
        <v>12</v>
      </c>
      <c r="J72" s="1169" t="s">
        <v>319</v>
      </c>
    </row>
    <row r="73" spans="1:10" ht="54.75" customHeight="1">
      <c r="A73" s="1125">
        <v>5</v>
      </c>
      <c r="B73" s="1136" t="s">
        <v>1565</v>
      </c>
      <c r="C73" s="1121" t="s">
        <v>1389</v>
      </c>
      <c r="D73" s="1140" t="s">
        <v>12</v>
      </c>
      <c r="E73" s="1140" t="s">
        <v>12</v>
      </c>
      <c r="F73" s="1140" t="s">
        <v>12</v>
      </c>
      <c r="G73" s="1127" t="s">
        <v>44</v>
      </c>
      <c r="H73" s="1128">
        <v>0</v>
      </c>
      <c r="I73" s="1128">
        <v>0</v>
      </c>
      <c r="J73" s="1140" t="s">
        <v>12</v>
      </c>
    </row>
    <row r="74" spans="1:10" ht="84" customHeight="1">
      <c r="A74" s="1125"/>
      <c r="B74" s="1136" t="s">
        <v>1566</v>
      </c>
      <c r="C74" s="1121"/>
      <c r="D74" s="1140" t="s">
        <v>626</v>
      </c>
      <c r="E74" s="1140" t="s">
        <v>1567</v>
      </c>
      <c r="F74" s="1140" t="s">
        <v>1568</v>
      </c>
      <c r="G74" s="1140" t="s">
        <v>12</v>
      </c>
      <c r="H74" s="1140" t="s">
        <v>12</v>
      </c>
      <c r="I74" s="1140" t="s">
        <v>12</v>
      </c>
      <c r="J74" s="1169" t="s">
        <v>319</v>
      </c>
    </row>
    <row r="75" spans="1:10" ht="66.75" customHeight="1">
      <c r="A75" s="1125">
        <v>6</v>
      </c>
      <c r="B75" s="1136" t="s">
        <v>1569</v>
      </c>
      <c r="C75" s="1140" t="s">
        <v>1570</v>
      </c>
      <c r="D75" s="1140" t="s">
        <v>12</v>
      </c>
      <c r="E75" s="1140" t="s">
        <v>12</v>
      </c>
      <c r="F75" s="1140" t="s">
        <v>12</v>
      </c>
      <c r="G75" s="1127" t="s">
        <v>44</v>
      </c>
      <c r="H75" s="1128">
        <v>6.7</v>
      </c>
      <c r="I75" s="1128">
        <v>0</v>
      </c>
      <c r="J75" s="1140" t="s">
        <v>12</v>
      </c>
    </row>
    <row r="76" spans="1:10" ht="77.25" customHeight="1">
      <c r="A76" s="1125"/>
      <c r="B76" s="1136" t="s">
        <v>1571</v>
      </c>
      <c r="C76" s="1140"/>
      <c r="D76" s="1140" t="s">
        <v>626</v>
      </c>
      <c r="E76" s="1140" t="s">
        <v>1572</v>
      </c>
      <c r="F76" s="1140" t="s">
        <v>1573</v>
      </c>
      <c r="G76" s="1140" t="s">
        <v>12</v>
      </c>
      <c r="H76" s="1140" t="s">
        <v>12</v>
      </c>
      <c r="I76" s="1140" t="s">
        <v>12</v>
      </c>
      <c r="J76" s="1169" t="s">
        <v>319</v>
      </c>
    </row>
    <row r="77" spans="1:10" ht="81" customHeight="1">
      <c r="A77" s="1125">
        <v>7</v>
      </c>
      <c r="B77" s="1136" t="s">
        <v>1574</v>
      </c>
      <c r="C77" s="1140" t="s">
        <v>1575</v>
      </c>
      <c r="D77" s="1140" t="s">
        <v>12</v>
      </c>
      <c r="E77" s="1140" t="s">
        <v>12</v>
      </c>
      <c r="F77" s="1140" t="s">
        <v>12</v>
      </c>
      <c r="G77" s="1127" t="s">
        <v>44</v>
      </c>
      <c r="H77" s="1128">
        <v>91.5</v>
      </c>
      <c r="I77" s="1128">
        <v>0</v>
      </c>
      <c r="J77" s="1140" t="s">
        <v>12</v>
      </c>
    </row>
    <row r="78" spans="1:10" ht="77.25" customHeight="1">
      <c r="A78" s="1125"/>
      <c r="B78" s="1136" t="s">
        <v>1576</v>
      </c>
      <c r="C78" s="1140"/>
      <c r="D78" s="1140" t="s">
        <v>626</v>
      </c>
      <c r="E78" s="1140" t="s">
        <v>1577</v>
      </c>
      <c r="F78" s="1140" t="s">
        <v>1578</v>
      </c>
      <c r="G78" s="1140" t="s">
        <v>12</v>
      </c>
      <c r="H78" s="1140" t="s">
        <v>12</v>
      </c>
      <c r="I78" s="1140" t="s">
        <v>13</v>
      </c>
      <c r="J78" s="1169" t="s">
        <v>319</v>
      </c>
    </row>
    <row r="79" spans="1:10" ht="81" customHeight="1">
      <c r="A79" s="1125">
        <v>8</v>
      </c>
      <c r="B79" s="1136" t="s">
        <v>1579</v>
      </c>
      <c r="C79" s="1121" t="s">
        <v>1389</v>
      </c>
      <c r="D79" s="1140" t="s">
        <v>12</v>
      </c>
      <c r="E79" s="1140" t="s">
        <v>12</v>
      </c>
      <c r="F79" s="1140" t="s">
        <v>12</v>
      </c>
      <c r="G79" s="1127" t="s">
        <v>44</v>
      </c>
      <c r="H79" s="1128">
        <v>0</v>
      </c>
      <c r="I79" s="1128">
        <v>0</v>
      </c>
      <c r="J79" s="1140" t="s">
        <v>12</v>
      </c>
    </row>
    <row r="80" spans="1:10" ht="72.75" customHeight="1">
      <c r="A80" s="1125"/>
      <c r="B80" s="1136" t="s">
        <v>1580</v>
      </c>
      <c r="C80" s="1121"/>
      <c r="D80" s="1140" t="s">
        <v>626</v>
      </c>
      <c r="E80" s="1140" t="s">
        <v>1581</v>
      </c>
      <c r="F80" s="1140" t="s">
        <v>1582</v>
      </c>
      <c r="G80" s="1140" t="s">
        <v>12</v>
      </c>
      <c r="H80" s="1140" t="s">
        <v>12</v>
      </c>
      <c r="I80" s="1140" t="s">
        <v>12</v>
      </c>
      <c r="J80" s="1169" t="s">
        <v>319</v>
      </c>
    </row>
    <row r="81" spans="1:10">
      <c r="A81" s="1123"/>
      <c r="B81" s="1172" t="s">
        <v>1583</v>
      </c>
      <c r="C81" s="1173"/>
      <c r="D81" s="1173"/>
      <c r="E81" s="1173"/>
      <c r="F81" s="1173"/>
      <c r="G81" s="1173"/>
      <c r="H81" s="1173"/>
      <c r="I81" s="1173"/>
      <c r="J81" s="1174"/>
    </row>
    <row r="82" spans="1:10" ht="57.75" customHeight="1">
      <c r="A82" s="1125">
        <v>1</v>
      </c>
      <c r="B82" s="1136" t="s">
        <v>1584</v>
      </c>
      <c r="C82" s="1121" t="s">
        <v>1389</v>
      </c>
      <c r="D82" s="1140" t="s">
        <v>12</v>
      </c>
      <c r="E82" s="1140" t="s">
        <v>12</v>
      </c>
      <c r="F82" s="1140" t="s">
        <v>12</v>
      </c>
      <c r="G82" s="1127" t="s">
        <v>44</v>
      </c>
      <c r="H82" s="1128">
        <v>0</v>
      </c>
      <c r="I82" s="1128">
        <v>0</v>
      </c>
      <c r="J82" s="1140" t="s">
        <v>12</v>
      </c>
    </row>
    <row r="83" spans="1:10" ht="99" customHeight="1">
      <c r="A83" s="1125"/>
      <c r="B83" s="1136" t="s">
        <v>1585</v>
      </c>
      <c r="C83" s="1121"/>
      <c r="D83" s="1140" t="s">
        <v>403</v>
      </c>
      <c r="E83" s="1140" t="s">
        <v>1586</v>
      </c>
      <c r="F83" s="1140" t="s">
        <v>1587</v>
      </c>
      <c r="G83" s="1140" t="s">
        <v>12</v>
      </c>
      <c r="H83" s="1140" t="s">
        <v>12</v>
      </c>
      <c r="I83" s="1140" t="s">
        <v>12</v>
      </c>
      <c r="J83" s="1169" t="s">
        <v>319</v>
      </c>
    </row>
    <row r="84" spans="1:10" ht="79.5" customHeight="1">
      <c r="A84" s="1125">
        <v>2</v>
      </c>
      <c r="B84" s="1136" t="s">
        <v>1588</v>
      </c>
      <c r="C84" s="1121" t="s">
        <v>1589</v>
      </c>
      <c r="D84" s="1140" t="s">
        <v>12</v>
      </c>
      <c r="E84" s="1140" t="s">
        <v>12</v>
      </c>
      <c r="F84" s="1140" t="s">
        <v>12</v>
      </c>
      <c r="G84" s="1127" t="s">
        <v>44</v>
      </c>
      <c r="H84" s="1128">
        <v>340</v>
      </c>
      <c r="I84" s="1128">
        <f>SUM(I85:I86)</f>
        <v>78.978000000000009</v>
      </c>
      <c r="J84" s="1140" t="s">
        <v>12</v>
      </c>
    </row>
    <row r="85" spans="1:10" ht="108" customHeight="1">
      <c r="A85" s="1125"/>
      <c r="B85" s="1136" t="s">
        <v>1590</v>
      </c>
      <c r="C85" s="1121"/>
      <c r="D85" s="1140" t="s">
        <v>403</v>
      </c>
      <c r="E85" s="1140" t="s">
        <v>1591</v>
      </c>
      <c r="F85" s="1121" t="s">
        <v>1592</v>
      </c>
      <c r="G85" s="1140" t="s">
        <v>12</v>
      </c>
      <c r="H85" s="1140" t="s">
        <v>12</v>
      </c>
      <c r="I85" s="1128">
        <v>54.978000000000002</v>
      </c>
      <c r="J85" s="1140" t="s">
        <v>319</v>
      </c>
    </row>
    <row r="86" spans="1:10" ht="96" customHeight="1">
      <c r="A86" s="1125"/>
      <c r="B86" s="1136" t="s">
        <v>1593</v>
      </c>
      <c r="C86" s="213"/>
      <c r="D86" s="1140" t="s">
        <v>403</v>
      </c>
      <c r="E86" s="1140" t="s">
        <v>1594</v>
      </c>
      <c r="F86" s="1121" t="s">
        <v>1595</v>
      </c>
      <c r="G86" s="1140" t="s">
        <v>12</v>
      </c>
      <c r="H86" s="1140" t="s">
        <v>12</v>
      </c>
      <c r="I86" s="1128">
        <v>24</v>
      </c>
      <c r="J86" s="1169" t="s">
        <v>319</v>
      </c>
    </row>
    <row r="87" spans="1:10" s="1177" customFormat="1" ht="13.15" customHeight="1">
      <c r="A87" s="1114"/>
      <c r="B87" s="1175" t="s">
        <v>1596</v>
      </c>
      <c r="C87" s="1176"/>
      <c r="D87" s="1176"/>
      <c r="E87" s="1176"/>
      <c r="F87" s="1176"/>
      <c r="G87" s="1176"/>
      <c r="H87" s="1176"/>
      <c r="I87" s="1176"/>
      <c r="J87" s="1109"/>
    </row>
    <row r="88" spans="1:10" ht="80.45" customHeight="1">
      <c r="A88" s="1125">
        <v>1</v>
      </c>
      <c r="B88" s="1126" t="s">
        <v>1597</v>
      </c>
      <c r="C88" s="1121" t="s">
        <v>1389</v>
      </c>
      <c r="D88" s="1121" t="s">
        <v>12</v>
      </c>
      <c r="E88" s="1121" t="s">
        <v>12</v>
      </c>
      <c r="F88" s="1121" t="s">
        <v>12</v>
      </c>
      <c r="G88" s="1127" t="s">
        <v>44</v>
      </c>
      <c r="H88" s="1178">
        <v>0</v>
      </c>
      <c r="I88" s="1178">
        <v>0</v>
      </c>
      <c r="J88" s="1140" t="s">
        <v>12</v>
      </c>
    </row>
    <row r="89" spans="1:10" ht="130.15" customHeight="1">
      <c r="A89" s="1125"/>
      <c r="B89" s="1144" t="s">
        <v>1598</v>
      </c>
      <c r="C89" s="1121"/>
      <c r="D89" s="1179" t="s">
        <v>403</v>
      </c>
      <c r="E89" s="1121" t="s">
        <v>1599</v>
      </c>
      <c r="F89" s="1121" t="s">
        <v>1600</v>
      </c>
      <c r="G89" s="1179" t="s">
        <v>12</v>
      </c>
      <c r="H89" s="1179" t="s">
        <v>12</v>
      </c>
      <c r="I89" s="1179" t="s">
        <v>12</v>
      </c>
      <c r="J89" s="1180" t="s">
        <v>319</v>
      </c>
    </row>
    <row r="90" spans="1:10" ht="63.6" customHeight="1">
      <c r="A90" s="1125">
        <v>2</v>
      </c>
      <c r="B90" s="1126" t="s">
        <v>1601</v>
      </c>
      <c r="C90" s="1121" t="s">
        <v>1389</v>
      </c>
      <c r="D90" s="1121" t="s">
        <v>12</v>
      </c>
      <c r="E90" s="1121" t="s">
        <v>12</v>
      </c>
      <c r="F90" s="1121" t="s">
        <v>12</v>
      </c>
      <c r="G90" s="1127" t="s">
        <v>44</v>
      </c>
      <c r="H90" s="1178">
        <v>0</v>
      </c>
      <c r="I90" s="1178">
        <v>0</v>
      </c>
      <c r="J90" s="1140" t="s">
        <v>12</v>
      </c>
    </row>
    <row r="91" spans="1:10" ht="82.15" customHeight="1">
      <c r="A91" s="1125"/>
      <c r="B91" s="1144" t="s">
        <v>1602</v>
      </c>
      <c r="C91" s="1121"/>
      <c r="D91" s="1179" t="s">
        <v>403</v>
      </c>
      <c r="E91" s="1181" t="s">
        <v>1603</v>
      </c>
      <c r="F91" s="1181" t="s">
        <v>1604</v>
      </c>
      <c r="G91" s="1121" t="s">
        <v>12</v>
      </c>
      <c r="H91" s="1121" t="s">
        <v>12</v>
      </c>
      <c r="I91" s="1121" t="s">
        <v>12</v>
      </c>
      <c r="J91" s="1180" t="s">
        <v>319</v>
      </c>
    </row>
    <row r="92" spans="1:10" ht="70.900000000000006" customHeight="1">
      <c r="A92" s="1133">
        <v>3</v>
      </c>
      <c r="B92" s="1144" t="s">
        <v>1605</v>
      </c>
      <c r="C92" s="1121" t="s">
        <v>1389</v>
      </c>
      <c r="D92" s="1121" t="s">
        <v>12</v>
      </c>
      <c r="E92" s="1121" t="s">
        <v>12</v>
      </c>
      <c r="F92" s="1121" t="s">
        <v>12</v>
      </c>
      <c r="G92" s="1127" t="s">
        <v>44</v>
      </c>
      <c r="H92" s="1178">
        <v>0</v>
      </c>
      <c r="I92" s="1178">
        <v>0</v>
      </c>
      <c r="J92" s="1140" t="s">
        <v>12</v>
      </c>
    </row>
    <row r="93" spans="1:10" ht="118.9" customHeight="1">
      <c r="A93" s="1152"/>
      <c r="B93" s="1144" t="s">
        <v>1606</v>
      </c>
      <c r="C93" s="1121"/>
      <c r="D93" s="1179" t="s">
        <v>403</v>
      </c>
      <c r="E93" s="1181" t="s">
        <v>1607</v>
      </c>
      <c r="F93" s="1181" t="s">
        <v>1608</v>
      </c>
      <c r="G93" s="1121" t="s">
        <v>12</v>
      </c>
      <c r="H93" s="1121" t="s">
        <v>12</v>
      </c>
      <c r="I93" s="1121" t="s">
        <v>12</v>
      </c>
      <c r="J93" s="1180" t="s">
        <v>319</v>
      </c>
    </row>
    <row r="94" spans="1:10" ht="61.9" customHeight="1">
      <c r="A94" s="1133">
        <v>4</v>
      </c>
      <c r="B94" s="1144" t="s">
        <v>1609</v>
      </c>
      <c r="C94" s="1121" t="s">
        <v>1389</v>
      </c>
      <c r="D94" s="1121" t="s">
        <v>12</v>
      </c>
      <c r="E94" s="1121" t="s">
        <v>12</v>
      </c>
      <c r="F94" s="1121" t="s">
        <v>12</v>
      </c>
      <c r="G94" s="1127" t="s">
        <v>44</v>
      </c>
      <c r="H94" s="1178">
        <v>3928.1</v>
      </c>
      <c r="I94" s="1178">
        <v>0</v>
      </c>
      <c r="J94" s="1140" t="s">
        <v>12</v>
      </c>
    </row>
    <row r="95" spans="1:10" ht="72" customHeight="1">
      <c r="A95" s="1152"/>
      <c r="B95" s="1144" t="s">
        <v>1610</v>
      </c>
      <c r="C95" s="1121"/>
      <c r="D95" s="1179" t="s">
        <v>626</v>
      </c>
      <c r="E95" s="1181" t="s">
        <v>1611</v>
      </c>
      <c r="F95" s="1181" t="s">
        <v>1612</v>
      </c>
      <c r="G95" s="1121" t="s">
        <v>12</v>
      </c>
      <c r="H95" s="1121" t="s">
        <v>12</v>
      </c>
      <c r="I95" s="1121" t="s">
        <v>12</v>
      </c>
      <c r="J95" s="1180" t="s">
        <v>319</v>
      </c>
    </row>
    <row r="96" spans="1:10" s="1189" customFormat="1" ht="15" customHeight="1">
      <c r="A96" s="1182" t="s">
        <v>1613</v>
      </c>
      <c r="B96" s="1183"/>
      <c r="C96" s="1183"/>
      <c r="D96" s="1183"/>
      <c r="E96" s="1184"/>
      <c r="F96" s="1185" t="s">
        <v>1614</v>
      </c>
      <c r="G96" s="1186" t="s">
        <v>1615</v>
      </c>
      <c r="H96" s="1187"/>
      <c r="I96" s="1187"/>
      <c r="J96" s="1188"/>
    </row>
    <row r="97" spans="1:10" ht="4.5" customHeight="1">
      <c r="A97" s="1190"/>
      <c r="B97" s="1191"/>
      <c r="C97" s="1191"/>
      <c r="D97" s="1191"/>
      <c r="E97" s="1192"/>
      <c r="F97" s="1193"/>
      <c r="G97" s="1194"/>
      <c r="H97" s="1195"/>
      <c r="I97" s="1195"/>
      <c r="J97" s="1196"/>
    </row>
    <row r="98" spans="1:10">
      <c r="A98" s="1197"/>
    </row>
    <row r="99" spans="1:10">
      <c r="A99" s="1197"/>
      <c r="G99" s="1200"/>
    </row>
    <row r="100" spans="1:10">
      <c r="A100" s="1197"/>
    </row>
    <row r="101" spans="1:10">
      <c r="A101" s="1197"/>
    </row>
    <row r="102" spans="1:10" ht="26.25" customHeight="1">
      <c r="A102" s="1197"/>
      <c r="B102" s="1201" t="s">
        <v>1616</v>
      </c>
      <c r="C102" s="1201"/>
      <c r="D102" s="1202"/>
      <c r="E102" s="1202"/>
      <c r="F102" s="1202"/>
      <c r="G102" s="1202"/>
      <c r="H102" s="1203"/>
      <c r="I102" s="1204"/>
      <c r="J102" s="1205" t="s">
        <v>1617</v>
      </c>
    </row>
    <row r="103" spans="1:10" ht="14.25" customHeight="1">
      <c r="A103" s="1197"/>
      <c r="B103" s="1206" t="s">
        <v>1618</v>
      </c>
      <c r="C103" s="1206"/>
      <c r="D103" s="1207" t="s">
        <v>1619</v>
      </c>
      <c r="F103" s="1208"/>
      <c r="G103" s="1202"/>
      <c r="H103" s="1209"/>
      <c r="I103" s="1202"/>
      <c r="J103" s="1210"/>
    </row>
    <row r="104" spans="1:10" ht="17.25" customHeight="1">
      <c r="A104" s="1197"/>
      <c r="B104" s="1211"/>
      <c r="C104" s="1212"/>
      <c r="D104" s="1202"/>
      <c r="E104" s="1202"/>
      <c r="F104" s="1202"/>
      <c r="G104" s="1202"/>
      <c r="H104" s="1209"/>
      <c r="I104" s="1202"/>
      <c r="J104" s="1213"/>
    </row>
    <row r="105" spans="1:10">
      <c r="A105" s="1197"/>
    </row>
    <row r="106" spans="1:10" ht="7.5" customHeight="1">
      <c r="A106" s="1197"/>
    </row>
    <row r="107" spans="1:10" ht="12" customHeight="1">
      <c r="A107" s="1197"/>
      <c r="B107" s="1214" t="s">
        <v>1620</v>
      </c>
    </row>
    <row r="108" spans="1:10">
      <c r="A108" s="1197"/>
      <c r="B108" s="1215" t="s">
        <v>1621</v>
      </c>
    </row>
    <row r="109" spans="1:10" ht="14.25" customHeight="1">
      <c r="A109" s="1197"/>
    </row>
    <row r="110" spans="1:10" hidden="1">
      <c r="A110" s="1197"/>
    </row>
    <row r="111" spans="1:10" hidden="1">
      <c r="A111" s="1197"/>
    </row>
    <row r="112" spans="1:10" hidden="1">
      <c r="A112" s="1197"/>
    </row>
    <row r="113" spans="1:1">
      <c r="A113" s="1197"/>
    </row>
    <row r="114" spans="1:1" ht="15" customHeight="1">
      <c r="A114" s="1197"/>
    </row>
    <row r="115" spans="1:1" hidden="1">
      <c r="A115" s="1197"/>
    </row>
    <row r="116" spans="1:1" ht="13.5" customHeight="1">
      <c r="A116" s="1197"/>
    </row>
    <row r="117" spans="1:1" hidden="1">
      <c r="A117" s="1197"/>
    </row>
    <row r="118" spans="1:1" ht="8.25" customHeight="1">
      <c r="A118" s="1197"/>
    </row>
    <row r="119" spans="1:1">
      <c r="A119" s="1197"/>
    </row>
    <row r="120" spans="1:1">
      <c r="A120" s="1197"/>
    </row>
    <row r="121" spans="1:1">
      <c r="A121" s="1197"/>
    </row>
    <row r="122" spans="1:1">
      <c r="A122" s="1197"/>
    </row>
    <row r="123" spans="1:1">
      <c r="A123" s="1197"/>
    </row>
    <row r="124" spans="1:1">
      <c r="A124" s="1197"/>
    </row>
    <row r="125" spans="1:1">
      <c r="A125" s="1197"/>
    </row>
    <row r="126" spans="1:1">
      <c r="A126" s="1197"/>
    </row>
    <row r="127" spans="1:1">
      <c r="A127" s="1197"/>
    </row>
    <row r="128" spans="1:1">
      <c r="A128" s="1197"/>
    </row>
    <row r="129" spans="1:1">
      <c r="A129" s="1197"/>
    </row>
    <row r="130" spans="1:1">
      <c r="A130" s="1197"/>
    </row>
    <row r="131" spans="1:1">
      <c r="A131" s="1197"/>
    </row>
    <row r="132" spans="1:1">
      <c r="A132" s="1197"/>
    </row>
    <row r="133" spans="1:1">
      <c r="A133" s="1197"/>
    </row>
    <row r="134" spans="1:1">
      <c r="A134" s="1197"/>
    </row>
    <row r="135" spans="1:1">
      <c r="A135" s="1197"/>
    </row>
    <row r="136" spans="1:1">
      <c r="A136" s="1197"/>
    </row>
    <row r="137" spans="1:1">
      <c r="A137" s="1197"/>
    </row>
    <row r="138" spans="1:1">
      <c r="A138" s="1197"/>
    </row>
    <row r="139" spans="1:1">
      <c r="A139" s="1197"/>
    </row>
    <row r="140" spans="1:1">
      <c r="A140" s="1197"/>
    </row>
    <row r="141" spans="1:1">
      <c r="A141" s="1197"/>
    </row>
    <row r="142" spans="1:1">
      <c r="A142" s="1197"/>
    </row>
    <row r="143" spans="1:1">
      <c r="A143" s="1197"/>
    </row>
    <row r="144" spans="1:1">
      <c r="A144" s="1197"/>
    </row>
    <row r="145" spans="1:1">
      <c r="A145" s="1197"/>
    </row>
    <row r="146" spans="1:1">
      <c r="A146" s="1197"/>
    </row>
    <row r="147" spans="1:1">
      <c r="A147" s="1197"/>
    </row>
    <row r="148" spans="1:1">
      <c r="A148" s="1197"/>
    </row>
    <row r="149" spans="1:1">
      <c r="A149" s="1197"/>
    </row>
    <row r="150" spans="1:1">
      <c r="A150" s="1197"/>
    </row>
    <row r="151" spans="1:1">
      <c r="A151" s="1197"/>
    </row>
    <row r="152" spans="1:1">
      <c r="A152" s="1197"/>
    </row>
    <row r="153" spans="1:1">
      <c r="A153" s="1197"/>
    </row>
    <row r="154" spans="1:1">
      <c r="A154" s="1197"/>
    </row>
    <row r="155" spans="1:1">
      <c r="A155" s="1197"/>
    </row>
    <row r="156" spans="1:1">
      <c r="A156" s="1197"/>
    </row>
    <row r="157" spans="1:1">
      <c r="A157" s="1197"/>
    </row>
    <row r="158" spans="1:1">
      <c r="A158" s="1197"/>
    </row>
    <row r="159" spans="1:1">
      <c r="A159" s="1197"/>
    </row>
    <row r="160" spans="1:1">
      <c r="A160" s="1197"/>
    </row>
    <row r="161" spans="1:1">
      <c r="A161" s="1197"/>
    </row>
    <row r="162" spans="1:1">
      <c r="A162" s="1197"/>
    </row>
    <row r="163" spans="1:1">
      <c r="A163" s="1197"/>
    </row>
    <row r="164" spans="1:1">
      <c r="A164" s="1197"/>
    </row>
    <row r="165" spans="1:1">
      <c r="A165" s="1197"/>
    </row>
    <row r="166" spans="1:1">
      <c r="A166" s="1197"/>
    </row>
    <row r="167" spans="1:1">
      <c r="A167" s="1197"/>
    </row>
    <row r="168" spans="1:1">
      <c r="A168" s="1197"/>
    </row>
    <row r="169" spans="1:1">
      <c r="A169" s="1197"/>
    </row>
    <row r="170" spans="1:1">
      <c r="A170" s="1197"/>
    </row>
    <row r="171" spans="1:1">
      <c r="A171" s="1197"/>
    </row>
    <row r="172" spans="1:1">
      <c r="A172" s="1197"/>
    </row>
    <row r="173" spans="1:1">
      <c r="A173" s="1197"/>
    </row>
    <row r="174" spans="1:1">
      <c r="A174" s="1197"/>
    </row>
    <row r="175" spans="1:1">
      <c r="A175" s="1197"/>
    </row>
    <row r="176" spans="1:1">
      <c r="A176" s="1197"/>
    </row>
    <row r="177" spans="1:1">
      <c r="A177" s="1197"/>
    </row>
    <row r="178" spans="1:1">
      <c r="A178" s="1197"/>
    </row>
    <row r="179" spans="1:1">
      <c r="A179" s="1197"/>
    </row>
    <row r="180" spans="1:1">
      <c r="A180" s="1197"/>
    </row>
    <row r="181" spans="1:1">
      <c r="A181" s="1197"/>
    </row>
    <row r="182" spans="1:1">
      <c r="A182" s="1197"/>
    </row>
    <row r="183" spans="1:1">
      <c r="A183" s="1197"/>
    </row>
    <row r="184" spans="1:1">
      <c r="A184" s="1197"/>
    </row>
    <row r="185" spans="1:1">
      <c r="A185" s="1197"/>
    </row>
    <row r="186" spans="1:1">
      <c r="A186" s="1197"/>
    </row>
    <row r="187" spans="1:1">
      <c r="A187" s="1197"/>
    </row>
    <row r="188" spans="1:1">
      <c r="A188" s="1197"/>
    </row>
    <row r="189" spans="1:1">
      <c r="A189" s="1197"/>
    </row>
    <row r="190" spans="1:1">
      <c r="A190" s="1197"/>
    </row>
    <row r="191" spans="1:1">
      <c r="A191" s="1197"/>
    </row>
    <row r="192" spans="1:1">
      <c r="A192" s="1197"/>
    </row>
    <row r="193" spans="1:1">
      <c r="A193" s="1197"/>
    </row>
    <row r="194" spans="1:1">
      <c r="A194" s="1197"/>
    </row>
    <row r="195" spans="1:1">
      <c r="A195" s="1197"/>
    </row>
    <row r="196" spans="1:1">
      <c r="A196" s="1197"/>
    </row>
    <row r="197" spans="1:1">
      <c r="A197" s="1197"/>
    </row>
    <row r="198" spans="1:1">
      <c r="A198" s="1197"/>
    </row>
    <row r="199" spans="1:1">
      <c r="A199" s="1197"/>
    </row>
    <row r="200" spans="1:1">
      <c r="A200" s="1197"/>
    </row>
    <row r="201" spans="1:1">
      <c r="A201" s="1197"/>
    </row>
    <row r="202" spans="1:1">
      <c r="A202" s="1197"/>
    </row>
    <row r="203" spans="1:1">
      <c r="A203" s="1197"/>
    </row>
    <row r="204" spans="1:1">
      <c r="A204" s="1197"/>
    </row>
    <row r="205" spans="1:1">
      <c r="A205" s="1197"/>
    </row>
    <row r="206" spans="1:1">
      <c r="A206" s="1197"/>
    </row>
    <row r="207" spans="1:1">
      <c r="A207" s="1197"/>
    </row>
    <row r="208" spans="1:1">
      <c r="A208" s="1197"/>
    </row>
    <row r="209" spans="1:1">
      <c r="A209" s="1197"/>
    </row>
    <row r="210" spans="1:1">
      <c r="A210" s="1197"/>
    </row>
    <row r="211" spans="1:1">
      <c r="A211" s="1197"/>
    </row>
    <row r="212" spans="1:1">
      <c r="A212" s="1197"/>
    </row>
    <row r="213" spans="1:1">
      <c r="A213" s="1197"/>
    </row>
    <row r="214" spans="1:1">
      <c r="A214" s="1197"/>
    </row>
    <row r="215" spans="1:1">
      <c r="A215" s="1197"/>
    </row>
    <row r="216" spans="1:1">
      <c r="A216" s="1197"/>
    </row>
    <row r="217" spans="1:1">
      <c r="A217" s="1197"/>
    </row>
    <row r="218" spans="1:1">
      <c r="A218" s="1197"/>
    </row>
    <row r="219" spans="1:1">
      <c r="A219" s="1197"/>
    </row>
    <row r="220" spans="1:1">
      <c r="A220" s="1197"/>
    </row>
    <row r="221" spans="1:1">
      <c r="A221" s="1197"/>
    </row>
    <row r="222" spans="1:1">
      <c r="A222" s="1197"/>
    </row>
    <row r="223" spans="1:1">
      <c r="A223" s="1197"/>
    </row>
    <row r="224" spans="1:1">
      <c r="A224" s="1197"/>
    </row>
    <row r="225" spans="1:1">
      <c r="A225" s="1197"/>
    </row>
    <row r="226" spans="1:1">
      <c r="A226" s="1197"/>
    </row>
    <row r="227" spans="1:1">
      <c r="A227" s="1197"/>
    </row>
    <row r="228" spans="1:1">
      <c r="A228" s="1197"/>
    </row>
    <row r="229" spans="1:1">
      <c r="A229" s="1197"/>
    </row>
    <row r="230" spans="1:1">
      <c r="A230" s="1197"/>
    </row>
    <row r="231" spans="1:1">
      <c r="A231" s="1197"/>
    </row>
    <row r="232" spans="1:1">
      <c r="A232" s="1197"/>
    </row>
    <row r="233" spans="1:1">
      <c r="A233" s="1197"/>
    </row>
    <row r="234" spans="1:1">
      <c r="A234" s="1197"/>
    </row>
    <row r="235" spans="1:1">
      <c r="A235" s="1197"/>
    </row>
    <row r="236" spans="1:1">
      <c r="A236" s="1197"/>
    </row>
    <row r="237" spans="1:1">
      <c r="A237" s="1197"/>
    </row>
    <row r="238" spans="1:1">
      <c r="A238" s="1197"/>
    </row>
    <row r="239" spans="1:1">
      <c r="A239" s="1197"/>
    </row>
    <row r="240" spans="1:1">
      <c r="A240" s="1197"/>
    </row>
    <row r="241" spans="1:1">
      <c r="A241" s="1197"/>
    </row>
    <row r="242" spans="1:1">
      <c r="A242" s="1197"/>
    </row>
    <row r="243" spans="1:1">
      <c r="A243" s="1197"/>
    </row>
    <row r="244" spans="1:1">
      <c r="A244" s="1197"/>
    </row>
    <row r="245" spans="1:1">
      <c r="A245" s="1197"/>
    </row>
    <row r="246" spans="1:1">
      <c r="A246" s="1197"/>
    </row>
    <row r="247" spans="1:1">
      <c r="A247" s="1197"/>
    </row>
    <row r="248" spans="1:1">
      <c r="A248" s="1197"/>
    </row>
    <row r="249" spans="1:1">
      <c r="A249" s="1197"/>
    </row>
    <row r="250" spans="1:1">
      <c r="A250" s="1197"/>
    </row>
    <row r="251" spans="1:1">
      <c r="A251" s="1197"/>
    </row>
    <row r="252" spans="1:1">
      <c r="A252" s="1197"/>
    </row>
    <row r="253" spans="1:1">
      <c r="A253" s="1197"/>
    </row>
    <row r="254" spans="1:1">
      <c r="A254" s="1197"/>
    </row>
    <row r="255" spans="1:1">
      <c r="A255" s="1197"/>
    </row>
    <row r="256" spans="1:1">
      <c r="A256" s="1197"/>
    </row>
    <row r="257" spans="1:1">
      <c r="A257" s="1197"/>
    </row>
    <row r="258" spans="1:1">
      <c r="A258" s="1197"/>
    </row>
    <row r="259" spans="1:1">
      <c r="A259" s="1197"/>
    </row>
    <row r="260" spans="1:1">
      <c r="A260" s="1197"/>
    </row>
    <row r="261" spans="1:1">
      <c r="A261" s="1197"/>
    </row>
    <row r="262" spans="1:1">
      <c r="A262" s="1197"/>
    </row>
    <row r="263" spans="1:1">
      <c r="A263" s="1197"/>
    </row>
    <row r="264" spans="1:1">
      <c r="A264" s="1197"/>
    </row>
    <row r="265" spans="1:1">
      <c r="A265" s="1197"/>
    </row>
    <row r="266" spans="1:1">
      <c r="A266" s="1197"/>
    </row>
    <row r="267" spans="1:1">
      <c r="A267" s="1197"/>
    </row>
    <row r="268" spans="1:1">
      <c r="A268" s="1197"/>
    </row>
    <row r="269" spans="1:1">
      <c r="A269" s="1197"/>
    </row>
    <row r="270" spans="1:1">
      <c r="A270" s="1197"/>
    </row>
    <row r="271" spans="1:1">
      <c r="A271" s="1197"/>
    </row>
    <row r="272" spans="1:1">
      <c r="A272" s="1197"/>
    </row>
    <row r="273" spans="1:1">
      <c r="A273" s="1197"/>
    </row>
    <row r="274" spans="1:1">
      <c r="A274" s="1197"/>
    </row>
    <row r="275" spans="1:1">
      <c r="A275" s="1197"/>
    </row>
    <row r="276" spans="1:1">
      <c r="A276" s="1197"/>
    </row>
    <row r="277" spans="1:1">
      <c r="A277" s="1197"/>
    </row>
    <row r="278" spans="1:1">
      <c r="A278" s="1197"/>
    </row>
    <row r="279" spans="1:1">
      <c r="A279" s="1197"/>
    </row>
    <row r="280" spans="1:1">
      <c r="A280" s="1197"/>
    </row>
    <row r="281" spans="1:1">
      <c r="A281" s="1197"/>
    </row>
    <row r="282" spans="1:1">
      <c r="A282" s="1197"/>
    </row>
    <row r="283" spans="1:1">
      <c r="A283" s="1197"/>
    </row>
    <row r="284" spans="1:1">
      <c r="A284" s="1197"/>
    </row>
    <row r="285" spans="1:1">
      <c r="A285" s="1197"/>
    </row>
    <row r="286" spans="1:1">
      <c r="A286" s="1197"/>
    </row>
    <row r="287" spans="1:1">
      <c r="A287" s="1197"/>
    </row>
    <row r="288" spans="1:1">
      <c r="A288" s="1197"/>
    </row>
    <row r="289" spans="1:1">
      <c r="A289" s="1197"/>
    </row>
    <row r="290" spans="1:1">
      <c r="A290" s="1197"/>
    </row>
    <row r="291" spans="1:1">
      <c r="A291" s="1197"/>
    </row>
    <row r="292" spans="1:1">
      <c r="A292" s="1197"/>
    </row>
    <row r="293" spans="1:1">
      <c r="A293" s="1197"/>
    </row>
    <row r="294" spans="1:1">
      <c r="A294" s="1197"/>
    </row>
    <row r="295" spans="1:1">
      <c r="A295" s="1197"/>
    </row>
    <row r="296" spans="1:1">
      <c r="A296" s="1197"/>
    </row>
    <row r="297" spans="1:1">
      <c r="A297" s="1197"/>
    </row>
    <row r="298" spans="1:1">
      <c r="A298" s="1197"/>
    </row>
    <row r="299" spans="1:1">
      <c r="A299" s="1197"/>
    </row>
    <row r="300" spans="1:1">
      <c r="A300" s="1197"/>
    </row>
    <row r="301" spans="1:1">
      <c r="A301" s="1197"/>
    </row>
    <row r="302" spans="1:1">
      <c r="A302" s="1197"/>
    </row>
    <row r="303" spans="1:1">
      <c r="A303" s="1197"/>
    </row>
    <row r="304" spans="1:1">
      <c r="A304" s="1197"/>
    </row>
    <row r="305" spans="1:1">
      <c r="A305" s="1197"/>
    </row>
    <row r="306" spans="1:1">
      <c r="A306" s="1197"/>
    </row>
    <row r="307" spans="1:1">
      <c r="A307" s="1197"/>
    </row>
    <row r="308" spans="1:1">
      <c r="A308" s="1197"/>
    </row>
    <row r="309" spans="1:1">
      <c r="A309" s="1197"/>
    </row>
    <row r="310" spans="1:1">
      <c r="A310" s="1197"/>
    </row>
    <row r="311" spans="1:1">
      <c r="A311" s="1197"/>
    </row>
    <row r="312" spans="1:1">
      <c r="A312" s="1197"/>
    </row>
    <row r="313" spans="1:1">
      <c r="A313" s="1197"/>
    </row>
    <row r="314" spans="1:1">
      <c r="A314" s="1197"/>
    </row>
    <row r="315" spans="1:1">
      <c r="A315" s="1197"/>
    </row>
    <row r="316" spans="1:1">
      <c r="A316" s="1197"/>
    </row>
    <row r="317" spans="1:1">
      <c r="A317" s="1197"/>
    </row>
    <row r="318" spans="1:1">
      <c r="A318" s="1197"/>
    </row>
    <row r="319" spans="1:1">
      <c r="A319" s="1197"/>
    </row>
    <row r="320" spans="1:1">
      <c r="A320" s="1197"/>
    </row>
    <row r="321" spans="1:1">
      <c r="A321" s="1197"/>
    </row>
    <row r="322" spans="1:1">
      <c r="A322" s="1197"/>
    </row>
    <row r="323" spans="1:1">
      <c r="A323" s="1197"/>
    </row>
    <row r="324" spans="1:1">
      <c r="A324" s="1197"/>
    </row>
    <row r="325" spans="1:1">
      <c r="A325" s="1197"/>
    </row>
    <row r="326" spans="1:1">
      <c r="A326" s="1197"/>
    </row>
    <row r="327" spans="1:1">
      <c r="A327" s="1197"/>
    </row>
    <row r="328" spans="1:1">
      <c r="A328" s="1197"/>
    </row>
    <row r="329" spans="1:1">
      <c r="A329" s="1197"/>
    </row>
    <row r="330" spans="1:1">
      <c r="A330" s="1197"/>
    </row>
    <row r="331" spans="1:1">
      <c r="A331" s="1197"/>
    </row>
    <row r="332" spans="1:1">
      <c r="A332" s="1197"/>
    </row>
    <row r="333" spans="1:1">
      <c r="A333" s="1197"/>
    </row>
    <row r="334" spans="1:1">
      <c r="A334" s="1197"/>
    </row>
    <row r="335" spans="1:1">
      <c r="A335" s="1197"/>
    </row>
    <row r="336" spans="1:1">
      <c r="A336" s="1197"/>
    </row>
    <row r="337" spans="1:1">
      <c r="A337" s="1197"/>
    </row>
    <row r="338" spans="1:1">
      <c r="A338" s="1197"/>
    </row>
    <row r="339" spans="1:1">
      <c r="A339" s="1197"/>
    </row>
    <row r="340" spans="1:1">
      <c r="A340" s="1197"/>
    </row>
    <row r="341" spans="1:1">
      <c r="A341" s="1197"/>
    </row>
    <row r="342" spans="1:1">
      <c r="A342" s="1197"/>
    </row>
    <row r="343" spans="1:1">
      <c r="A343" s="1197"/>
    </row>
    <row r="344" spans="1:1">
      <c r="A344" s="1197"/>
    </row>
    <row r="345" spans="1:1">
      <c r="A345" s="1197"/>
    </row>
    <row r="346" spans="1:1">
      <c r="A346" s="1197"/>
    </row>
    <row r="347" spans="1:1">
      <c r="A347" s="1197"/>
    </row>
    <row r="348" spans="1:1">
      <c r="A348" s="1197"/>
    </row>
    <row r="349" spans="1:1">
      <c r="A349" s="1197"/>
    </row>
    <row r="350" spans="1:1">
      <c r="A350" s="1197"/>
    </row>
    <row r="351" spans="1:1">
      <c r="A351" s="1197"/>
    </row>
    <row r="352" spans="1:1">
      <c r="A352" s="1197"/>
    </row>
    <row r="353" spans="1:1">
      <c r="A353" s="1197"/>
    </row>
    <row r="354" spans="1:1">
      <c r="A354" s="1197"/>
    </row>
    <row r="355" spans="1:1">
      <c r="A355" s="1197"/>
    </row>
    <row r="356" spans="1:1">
      <c r="A356" s="1197"/>
    </row>
    <row r="357" spans="1:1">
      <c r="A357" s="1197"/>
    </row>
    <row r="358" spans="1:1">
      <c r="A358" s="1197"/>
    </row>
    <row r="359" spans="1:1">
      <c r="A359" s="1197"/>
    </row>
    <row r="360" spans="1:1">
      <c r="A360" s="1197"/>
    </row>
    <row r="361" spans="1:1">
      <c r="A361" s="1197"/>
    </row>
    <row r="362" spans="1:1">
      <c r="A362" s="1197"/>
    </row>
    <row r="363" spans="1:1">
      <c r="A363" s="1197"/>
    </row>
    <row r="364" spans="1:1">
      <c r="A364" s="1197"/>
    </row>
    <row r="365" spans="1:1">
      <c r="A365" s="1197"/>
    </row>
    <row r="366" spans="1:1">
      <c r="A366" s="1197"/>
    </row>
    <row r="367" spans="1:1">
      <c r="A367" s="1197"/>
    </row>
    <row r="368" spans="1:1">
      <c r="A368" s="1197"/>
    </row>
    <row r="369" spans="1:1">
      <c r="A369" s="1197"/>
    </row>
    <row r="370" spans="1:1">
      <c r="A370" s="1197"/>
    </row>
    <row r="371" spans="1:1">
      <c r="A371" s="1197"/>
    </row>
    <row r="372" spans="1:1">
      <c r="A372" s="1197"/>
    </row>
    <row r="373" spans="1:1">
      <c r="A373" s="1197"/>
    </row>
    <row r="374" spans="1:1">
      <c r="A374" s="1197"/>
    </row>
    <row r="375" spans="1:1">
      <c r="A375" s="1197"/>
    </row>
    <row r="376" spans="1:1">
      <c r="A376" s="1197"/>
    </row>
    <row r="377" spans="1:1">
      <c r="A377" s="1197"/>
    </row>
    <row r="378" spans="1:1">
      <c r="A378" s="1197"/>
    </row>
    <row r="379" spans="1:1">
      <c r="A379" s="1197"/>
    </row>
    <row r="380" spans="1:1">
      <c r="A380" s="1197"/>
    </row>
    <row r="381" spans="1:1">
      <c r="A381" s="1197"/>
    </row>
    <row r="382" spans="1:1">
      <c r="A382" s="1197"/>
    </row>
    <row r="383" spans="1:1">
      <c r="A383" s="1197"/>
    </row>
    <row r="384" spans="1:1">
      <c r="A384" s="1197"/>
    </row>
    <row r="385" spans="1:1">
      <c r="A385" s="1197"/>
    </row>
    <row r="386" spans="1:1">
      <c r="A386" s="1197"/>
    </row>
    <row r="387" spans="1:1">
      <c r="A387" s="1197"/>
    </row>
    <row r="388" spans="1:1">
      <c r="A388" s="1197"/>
    </row>
    <row r="389" spans="1:1">
      <c r="A389" s="1197"/>
    </row>
    <row r="390" spans="1:1">
      <c r="A390" s="1197"/>
    </row>
    <row r="391" spans="1:1">
      <c r="A391" s="1197"/>
    </row>
    <row r="392" spans="1:1">
      <c r="A392" s="1197"/>
    </row>
    <row r="393" spans="1:1">
      <c r="A393" s="1197"/>
    </row>
    <row r="394" spans="1:1">
      <c r="A394" s="1197"/>
    </row>
    <row r="395" spans="1:1">
      <c r="A395" s="1197"/>
    </row>
    <row r="396" spans="1:1">
      <c r="A396" s="1197"/>
    </row>
    <row r="397" spans="1:1">
      <c r="A397" s="1197"/>
    </row>
    <row r="398" spans="1:1">
      <c r="A398" s="1197"/>
    </row>
    <row r="399" spans="1:1">
      <c r="A399" s="1197"/>
    </row>
    <row r="400" spans="1:1">
      <c r="A400" s="1197"/>
    </row>
    <row r="401" spans="1:1">
      <c r="A401" s="1197"/>
    </row>
    <row r="402" spans="1:1">
      <c r="A402" s="1197"/>
    </row>
    <row r="403" spans="1:1">
      <c r="A403" s="1197"/>
    </row>
    <row r="404" spans="1:1">
      <c r="A404" s="1197"/>
    </row>
    <row r="405" spans="1:1">
      <c r="A405" s="1197"/>
    </row>
    <row r="406" spans="1:1">
      <c r="A406" s="1197"/>
    </row>
    <row r="407" spans="1:1">
      <c r="A407" s="1197"/>
    </row>
    <row r="408" spans="1:1">
      <c r="A408" s="1197"/>
    </row>
    <row r="409" spans="1:1">
      <c r="A409" s="1197"/>
    </row>
    <row r="410" spans="1:1">
      <c r="A410" s="1197"/>
    </row>
    <row r="411" spans="1:1">
      <c r="A411" s="1197"/>
    </row>
    <row r="412" spans="1:1">
      <c r="A412" s="1197"/>
    </row>
    <row r="413" spans="1:1">
      <c r="A413" s="1197"/>
    </row>
    <row r="414" spans="1:1">
      <c r="A414" s="1197"/>
    </row>
    <row r="415" spans="1:1">
      <c r="A415" s="1197"/>
    </row>
    <row r="416" spans="1:1">
      <c r="A416" s="1197"/>
    </row>
    <row r="417" spans="1:1">
      <c r="A417" s="1197"/>
    </row>
    <row r="418" spans="1:1">
      <c r="A418" s="1197"/>
    </row>
    <row r="419" spans="1:1">
      <c r="A419" s="1197"/>
    </row>
    <row r="420" spans="1:1">
      <c r="A420" s="1197"/>
    </row>
    <row r="421" spans="1:1">
      <c r="A421" s="1197"/>
    </row>
    <row r="422" spans="1:1">
      <c r="A422" s="1197"/>
    </row>
    <row r="423" spans="1:1">
      <c r="A423" s="1197"/>
    </row>
    <row r="424" spans="1:1">
      <c r="A424" s="1197"/>
    </row>
    <row r="425" spans="1:1">
      <c r="A425" s="1197"/>
    </row>
    <row r="426" spans="1:1">
      <c r="A426" s="1197"/>
    </row>
    <row r="427" spans="1:1">
      <c r="A427" s="1197"/>
    </row>
    <row r="428" spans="1:1">
      <c r="A428" s="1197"/>
    </row>
    <row r="429" spans="1:1">
      <c r="A429" s="1197"/>
    </row>
    <row r="430" spans="1:1">
      <c r="A430" s="1197"/>
    </row>
    <row r="431" spans="1:1">
      <c r="A431" s="1197"/>
    </row>
    <row r="432" spans="1:1">
      <c r="A432" s="1197"/>
    </row>
    <row r="433" spans="1:1">
      <c r="A433" s="1197"/>
    </row>
    <row r="434" spans="1:1">
      <c r="A434" s="1197"/>
    </row>
    <row r="435" spans="1:1">
      <c r="A435" s="1197"/>
    </row>
    <row r="436" spans="1:1">
      <c r="A436" s="1197"/>
    </row>
    <row r="437" spans="1:1">
      <c r="A437" s="1197"/>
    </row>
    <row r="438" spans="1:1">
      <c r="A438" s="1197"/>
    </row>
    <row r="439" spans="1:1">
      <c r="A439" s="1197"/>
    </row>
    <row r="440" spans="1:1">
      <c r="A440" s="1197"/>
    </row>
    <row r="441" spans="1:1">
      <c r="A441" s="1197"/>
    </row>
    <row r="442" spans="1:1">
      <c r="A442" s="1197"/>
    </row>
    <row r="443" spans="1:1">
      <c r="A443" s="1197"/>
    </row>
    <row r="444" spans="1:1">
      <c r="A444" s="1197"/>
    </row>
    <row r="445" spans="1:1">
      <c r="A445" s="1197"/>
    </row>
    <row r="446" spans="1:1">
      <c r="A446" s="1197"/>
    </row>
    <row r="447" spans="1:1">
      <c r="A447" s="1197"/>
    </row>
    <row r="448" spans="1:1">
      <c r="A448" s="1197"/>
    </row>
    <row r="449" spans="1:1">
      <c r="A449" s="1197"/>
    </row>
    <row r="450" spans="1:1">
      <c r="A450" s="1197"/>
    </row>
    <row r="451" spans="1:1">
      <c r="A451" s="1197"/>
    </row>
    <row r="452" spans="1:1">
      <c r="A452" s="1197"/>
    </row>
    <row r="453" spans="1:1">
      <c r="A453" s="1197"/>
    </row>
    <row r="454" spans="1:1">
      <c r="A454" s="1197"/>
    </row>
    <row r="455" spans="1:1">
      <c r="A455" s="1197"/>
    </row>
    <row r="456" spans="1:1">
      <c r="A456" s="1197"/>
    </row>
    <row r="457" spans="1:1">
      <c r="A457" s="1197"/>
    </row>
    <row r="458" spans="1:1">
      <c r="A458" s="1197"/>
    </row>
    <row r="459" spans="1:1">
      <c r="A459" s="1197"/>
    </row>
    <row r="460" spans="1:1">
      <c r="A460" s="1197"/>
    </row>
    <row r="461" spans="1:1">
      <c r="A461" s="1197"/>
    </row>
    <row r="462" spans="1:1">
      <c r="A462" s="1197"/>
    </row>
    <row r="463" spans="1:1">
      <c r="A463" s="1197"/>
    </row>
    <row r="464" spans="1:1">
      <c r="A464" s="1197"/>
    </row>
    <row r="465" spans="1:1">
      <c r="A465" s="1197"/>
    </row>
    <row r="466" spans="1:1">
      <c r="A466" s="1197"/>
    </row>
    <row r="467" spans="1:1">
      <c r="A467" s="1197"/>
    </row>
    <row r="468" spans="1:1">
      <c r="A468" s="1197"/>
    </row>
    <row r="469" spans="1:1">
      <c r="A469" s="1197"/>
    </row>
    <row r="470" spans="1:1">
      <c r="A470" s="1197"/>
    </row>
    <row r="471" spans="1:1">
      <c r="A471" s="1197"/>
    </row>
    <row r="472" spans="1:1">
      <c r="A472" s="1197"/>
    </row>
    <row r="473" spans="1:1">
      <c r="A473" s="1197"/>
    </row>
    <row r="474" spans="1:1">
      <c r="A474" s="1197"/>
    </row>
    <row r="475" spans="1:1">
      <c r="A475" s="1197"/>
    </row>
    <row r="476" spans="1:1">
      <c r="A476" s="1197"/>
    </row>
    <row r="477" spans="1:1">
      <c r="A477" s="1197"/>
    </row>
    <row r="478" spans="1:1">
      <c r="A478" s="1197"/>
    </row>
    <row r="479" spans="1:1">
      <c r="A479" s="1197"/>
    </row>
    <row r="480" spans="1:1">
      <c r="A480" s="1197"/>
    </row>
    <row r="481" spans="1:1">
      <c r="A481" s="1197"/>
    </row>
    <row r="482" spans="1:1">
      <c r="A482" s="1197"/>
    </row>
    <row r="483" spans="1:1">
      <c r="A483" s="1197"/>
    </row>
    <row r="484" spans="1:1">
      <c r="A484" s="1197"/>
    </row>
    <row r="485" spans="1:1">
      <c r="A485" s="1197"/>
    </row>
    <row r="486" spans="1:1">
      <c r="A486" s="1197"/>
    </row>
    <row r="487" spans="1:1">
      <c r="A487" s="1197"/>
    </row>
    <row r="488" spans="1:1">
      <c r="A488" s="1197"/>
    </row>
    <row r="489" spans="1:1">
      <c r="A489" s="1197"/>
    </row>
    <row r="490" spans="1:1">
      <c r="A490" s="1197"/>
    </row>
    <row r="491" spans="1:1">
      <c r="A491" s="1197"/>
    </row>
    <row r="492" spans="1:1">
      <c r="A492" s="1197"/>
    </row>
    <row r="493" spans="1:1">
      <c r="A493" s="1197"/>
    </row>
    <row r="494" spans="1:1">
      <c r="A494" s="1197"/>
    </row>
    <row r="495" spans="1:1">
      <c r="A495" s="1197"/>
    </row>
    <row r="496" spans="1:1">
      <c r="A496" s="1197"/>
    </row>
    <row r="497" spans="1:1">
      <c r="A497" s="1197"/>
    </row>
    <row r="498" spans="1:1">
      <c r="A498" s="1197"/>
    </row>
    <row r="499" spans="1:1">
      <c r="A499" s="1197"/>
    </row>
    <row r="500" spans="1:1">
      <c r="A500" s="1197"/>
    </row>
    <row r="501" spans="1:1">
      <c r="A501" s="1197"/>
    </row>
    <row r="502" spans="1:1">
      <c r="A502" s="1197"/>
    </row>
    <row r="503" spans="1:1">
      <c r="A503" s="1197"/>
    </row>
    <row r="504" spans="1:1">
      <c r="A504" s="1197"/>
    </row>
    <row r="505" spans="1:1">
      <c r="A505" s="1197"/>
    </row>
    <row r="506" spans="1:1">
      <c r="A506" s="1197"/>
    </row>
    <row r="507" spans="1:1">
      <c r="A507" s="1197"/>
    </row>
    <row r="508" spans="1:1">
      <c r="A508" s="1197"/>
    </row>
    <row r="509" spans="1:1">
      <c r="A509" s="1197"/>
    </row>
    <row r="510" spans="1:1">
      <c r="A510" s="1197"/>
    </row>
    <row r="511" spans="1:1">
      <c r="A511" s="1197"/>
    </row>
    <row r="512" spans="1:1">
      <c r="A512" s="1197"/>
    </row>
    <row r="513" spans="1:1">
      <c r="A513" s="1197"/>
    </row>
    <row r="514" spans="1:1">
      <c r="A514" s="1197"/>
    </row>
    <row r="515" spans="1:1">
      <c r="A515" s="1197"/>
    </row>
    <row r="516" spans="1:1">
      <c r="A516" s="1197"/>
    </row>
    <row r="517" spans="1:1">
      <c r="A517" s="1197"/>
    </row>
    <row r="518" spans="1:1">
      <c r="A518" s="1197"/>
    </row>
    <row r="519" spans="1:1">
      <c r="A519" s="1197"/>
    </row>
    <row r="520" spans="1:1">
      <c r="A520" s="1197"/>
    </row>
    <row r="521" spans="1:1">
      <c r="A521" s="1197"/>
    </row>
    <row r="522" spans="1:1">
      <c r="A522" s="1197"/>
    </row>
    <row r="523" spans="1:1">
      <c r="A523" s="1197"/>
    </row>
    <row r="524" spans="1:1">
      <c r="A524" s="1197"/>
    </row>
    <row r="525" spans="1:1">
      <c r="A525" s="1197"/>
    </row>
    <row r="526" spans="1:1">
      <c r="A526" s="1197"/>
    </row>
    <row r="527" spans="1:1">
      <c r="A527" s="1197"/>
    </row>
    <row r="528" spans="1:1">
      <c r="A528" s="1197"/>
    </row>
    <row r="529" spans="1:1">
      <c r="A529" s="1197"/>
    </row>
    <row r="530" spans="1:1">
      <c r="A530" s="1197"/>
    </row>
    <row r="531" spans="1:1">
      <c r="A531" s="1197"/>
    </row>
    <row r="532" spans="1:1">
      <c r="A532" s="1197"/>
    </row>
    <row r="533" spans="1:1">
      <c r="A533" s="1197"/>
    </row>
    <row r="534" spans="1:1">
      <c r="A534" s="1197"/>
    </row>
    <row r="535" spans="1:1">
      <c r="A535" s="1197"/>
    </row>
    <row r="536" spans="1:1">
      <c r="A536" s="1197"/>
    </row>
    <row r="537" spans="1:1">
      <c r="A537" s="1197"/>
    </row>
    <row r="538" spans="1:1">
      <c r="A538" s="1197"/>
    </row>
    <row r="539" spans="1:1">
      <c r="A539" s="1197"/>
    </row>
    <row r="540" spans="1:1">
      <c r="A540" s="1197"/>
    </row>
    <row r="541" spans="1:1">
      <c r="A541" s="1197"/>
    </row>
    <row r="542" spans="1:1">
      <c r="A542" s="1197"/>
    </row>
    <row r="543" spans="1:1">
      <c r="A543" s="1197"/>
    </row>
    <row r="544" spans="1:1">
      <c r="A544" s="1197"/>
    </row>
    <row r="545" spans="1:1">
      <c r="A545" s="1197"/>
    </row>
    <row r="546" spans="1:1">
      <c r="A546" s="1197"/>
    </row>
    <row r="547" spans="1:1">
      <c r="A547" s="1197"/>
    </row>
    <row r="548" spans="1:1">
      <c r="A548" s="1197"/>
    </row>
    <row r="549" spans="1:1">
      <c r="A549" s="1197"/>
    </row>
    <row r="550" spans="1:1">
      <c r="A550" s="1197"/>
    </row>
    <row r="551" spans="1:1">
      <c r="A551" s="1197"/>
    </row>
    <row r="552" spans="1:1">
      <c r="A552" s="1197"/>
    </row>
    <row r="553" spans="1:1">
      <c r="A553" s="1197"/>
    </row>
    <row r="554" spans="1:1">
      <c r="A554" s="1197"/>
    </row>
    <row r="555" spans="1:1">
      <c r="A555" s="1197"/>
    </row>
    <row r="556" spans="1:1">
      <c r="A556" s="1197"/>
    </row>
    <row r="557" spans="1:1">
      <c r="A557" s="1197"/>
    </row>
    <row r="558" spans="1:1">
      <c r="A558" s="1197"/>
    </row>
    <row r="559" spans="1:1">
      <c r="A559" s="1197"/>
    </row>
    <row r="560" spans="1:1">
      <c r="A560" s="1197"/>
    </row>
    <row r="561" spans="1:1">
      <c r="A561" s="1197"/>
    </row>
    <row r="562" spans="1:1">
      <c r="A562" s="1197"/>
    </row>
    <row r="563" spans="1:1">
      <c r="A563" s="1197"/>
    </row>
    <row r="564" spans="1:1">
      <c r="A564" s="1197"/>
    </row>
    <row r="565" spans="1:1">
      <c r="A565" s="1197"/>
    </row>
    <row r="566" spans="1:1">
      <c r="A566" s="1197"/>
    </row>
    <row r="567" spans="1:1">
      <c r="A567" s="1197"/>
    </row>
    <row r="568" spans="1:1">
      <c r="A568" s="1197"/>
    </row>
    <row r="569" spans="1:1">
      <c r="A569" s="1197"/>
    </row>
    <row r="570" spans="1:1">
      <c r="A570" s="1197"/>
    </row>
    <row r="571" spans="1:1">
      <c r="A571" s="1197"/>
    </row>
    <row r="572" spans="1:1">
      <c r="A572" s="1197"/>
    </row>
    <row r="573" spans="1:1">
      <c r="A573" s="1197"/>
    </row>
    <row r="574" spans="1:1">
      <c r="A574" s="1197"/>
    </row>
    <row r="575" spans="1:1">
      <c r="A575" s="1197"/>
    </row>
    <row r="576" spans="1:1">
      <c r="A576" s="1197"/>
    </row>
    <row r="577" spans="1:1">
      <c r="A577" s="1197"/>
    </row>
    <row r="578" spans="1:1">
      <c r="A578" s="1197"/>
    </row>
    <row r="579" spans="1:1">
      <c r="A579" s="1197"/>
    </row>
    <row r="580" spans="1:1">
      <c r="A580" s="1197"/>
    </row>
    <row r="581" spans="1:1">
      <c r="A581" s="1197"/>
    </row>
    <row r="582" spans="1:1">
      <c r="A582" s="1197"/>
    </row>
    <row r="583" spans="1:1">
      <c r="A583" s="1197"/>
    </row>
    <row r="584" spans="1:1">
      <c r="A584" s="1197"/>
    </row>
    <row r="585" spans="1:1">
      <c r="A585" s="1197"/>
    </row>
    <row r="586" spans="1:1">
      <c r="A586" s="1197"/>
    </row>
    <row r="587" spans="1:1">
      <c r="A587" s="1197"/>
    </row>
    <row r="588" spans="1:1">
      <c r="A588" s="1197"/>
    </row>
    <row r="589" spans="1:1">
      <c r="A589" s="1197"/>
    </row>
    <row r="590" spans="1:1">
      <c r="A590" s="1197"/>
    </row>
    <row r="591" spans="1:1">
      <c r="A591" s="1197"/>
    </row>
    <row r="592" spans="1:1">
      <c r="A592" s="1197"/>
    </row>
    <row r="593" spans="1:1">
      <c r="A593" s="1197"/>
    </row>
    <row r="594" spans="1:1">
      <c r="A594" s="1197"/>
    </row>
    <row r="595" spans="1:1">
      <c r="A595" s="1197"/>
    </row>
    <row r="596" spans="1:1">
      <c r="A596" s="1197"/>
    </row>
    <row r="597" spans="1:1">
      <c r="A597" s="1197"/>
    </row>
    <row r="598" spans="1:1">
      <c r="A598" s="1197"/>
    </row>
    <row r="599" spans="1:1">
      <c r="A599" s="1197"/>
    </row>
    <row r="600" spans="1:1">
      <c r="A600" s="1197"/>
    </row>
    <row r="601" spans="1:1">
      <c r="A601" s="1197"/>
    </row>
    <row r="602" spans="1:1">
      <c r="A602" s="1197"/>
    </row>
    <row r="603" spans="1:1">
      <c r="A603" s="1197"/>
    </row>
    <row r="604" spans="1:1">
      <c r="A604" s="1197"/>
    </row>
    <row r="605" spans="1:1">
      <c r="A605" s="1197"/>
    </row>
    <row r="606" spans="1:1">
      <c r="A606" s="1197"/>
    </row>
    <row r="607" spans="1:1">
      <c r="A607" s="1197"/>
    </row>
    <row r="608" spans="1:1">
      <c r="A608" s="1197"/>
    </row>
    <row r="609" spans="1:1">
      <c r="A609" s="1197"/>
    </row>
    <row r="610" spans="1:1">
      <c r="A610" s="1197"/>
    </row>
    <row r="611" spans="1:1">
      <c r="A611" s="1197"/>
    </row>
    <row r="612" spans="1:1">
      <c r="A612" s="1197"/>
    </row>
    <row r="613" spans="1:1">
      <c r="A613" s="1197"/>
    </row>
    <row r="614" spans="1:1">
      <c r="A614" s="1197"/>
    </row>
    <row r="615" spans="1:1">
      <c r="A615" s="1197"/>
    </row>
    <row r="616" spans="1:1">
      <c r="A616" s="1197"/>
    </row>
    <row r="617" spans="1:1">
      <c r="A617" s="1197"/>
    </row>
    <row r="618" spans="1:1">
      <c r="A618" s="1197"/>
    </row>
    <row r="619" spans="1:1">
      <c r="A619" s="1197"/>
    </row>
    <row r="620" spans="1:1">
      <c r="A620" s="1197"/>
    </row>
    <row r="621" spans="1:1">
      <c r="A621" s="1197"/>
    </row>
    <row r="622" spans="1:1">
      <c r="A622" s="1197"/>
    </row>
    <row r="623" spans="1:1">
      <c r="A623" s="1197"/>
    </row>
    <row r="624" spans="1:1">
      <c r="A624" s="1197"/>
    </row>
    <row r="625" spans="1:1">
      <c r="A625" s="1197"/>
    </row>
    <row r="626" spans="1:1">
      <c r="A626" s="1197"/>
    </row>
    <row r="627" spans="1:1">
      <c r="A627" s="1197"/>
    </row>
    <row r="628" spans="1:1">
      <c r="A628" s="1197"/>
    </row>
    <row r="629" spans="1:1">
      <c r="A629" s="1197"/>
    </row>
    <row r="630" spans="1:1">
      <c r="A630" s="1197"/>
    </row>
    <row r="631" spans="1:1">
      <c r="A631" s="1197"/>
    </row>
    <row r="632" spans="1:1">
      <c r="A632" s="1197"/>
    </row>
    <row r="633" spans="1:1">
      <c r="A633" s="1197"/>
    </row>
    <row r="634" spans="1:1">
      <c r="A634" s="1197"/>
    </row>
    <row r="635" spans="1:1">
      <c r="A635" s="1197"/>
    </row>
    <row r="636" spans="1:1">
      <c r="A636" s="1197"/>
    </row>
    <row r="637" spans="1:1">
      <c r="A637" s="1197"/>
    </row>
    <row r="638" spans="1:1">
      <c r="A638" s="1197"/>
    </row>
    <row r="639" spans="1:1">
      <c r="A639" s="1197"/>
    </row>
    <row r="640" spans="1:1">
      <c r="A640" s="1197"/>
    </row>
    <row r="641" spans="1:1">
      <c r="A641" s="1197"/>
    </row>
    <row r="642" spans="1:1">
      <c r="A642" s="1197"/>
    </row>
    <row r="643" spans="1:1">
      <c r="A643" s="1197"/>
    </row>
    <row r="644" spans="1:1">
      <c r="A644" s="1197"/>
    </row>
    <row r="645" spans="1:1">
      <c r="A645" s="1197"/>
    </row>
    <row r="646" spans="1:1">
      <c r="A646" s="1197"/>
    </row>
    <row r="647" spans="1:1">
      <c r="A647" s="1197"/>
    </row>
    <row r="648" spans="1:1">
      <c r="A648" s="1197"/>
    </row>
    <row r="649" spans="1:1">
      <c r="A649" s="1197"/>
    </row>
    <row r="650" spans="1:1">
      <c r="A650" s="1197"/>
    </row>
    <row r="651" spans="1:1">
      <c r="A651" s="1197"/>
    </row>
    <row r="652" spans="1:1">
      <c r="A652" s="1197"/>
    </row>
    <row r="653" spans="1:1">
      <c r="A653" s="1197"/>
    </row>
    <row r="654" spans="1:1">
      <c r="A654" s="1197"/>
    </row>
    <row r="655" spans="1:1">
      <c r="A655" s="1197"/>
    </row>
    <row r="656" spans="1:1">
      <c r="A656" s="1197"/>
    </row>
    <row r="657" spans="1:1">
      <c r="A657" s="1197"/>
    </row>
    <row r="658" spans="1:1">
      <c r="A658" s="1197"/>
    </row>
    <row r="659" spans="1:1">
      <c r="A659" s="1197"/>
    </row>
    <row r="660" spans="1:1">
      <c r="A660" s="1197"/>
    </row>
    <row r="661" spans="1:1">
      <c r="A661" s="1197"/>
    </row>
    <row r="662" spans="1:1">
      <c r="A662" s="1197"/>
    </row>
    <row r="663" spans="1:1">
      <c r="A663" s="1197"/>
    </row>
    <row r="664" spans="1:1">
      <c r="A664" s="1197"/>
    </row>
    <row r="665" spans="1:1">
      <c r="A665" s="1197"/>
    </row>
    <row r="666" spans="1:1">
      <c r="A666" s="1197"/>
    </row>
    <row r="667" spans="1:1">
      <c r="A667" s="1197"/>
    </row>
    <row r="668" spans="1:1">
      <c r="A668" s="1197"/>
    </row>
    <row r="669" spans="1:1">
      <c r="A669" s="1197"/>
    </row>
    <row r="670" spans="1:1">
      <c r="A670" s="1197"/>
    </row>
    <row r="671" spans="1:1">
      <c r="A671" s="1197"/>
    </row>
    <row r="672" spans="1:1">
      <c r="A672" s="1197"/>
    </row>
    <row r="673" spans="1:1">
      <c r="A673" s="1197"/>
    </row>
    <row r="674" spans="1:1">
      <c r="A674" s="1197"/>
    </row>
    <row r="675" spans="1:1">
      <c r="A675" s="1197"/>
    </row>
    <row r="676" spans="1:1">
      <c r="A676" s="1197"/>
    </row>
    <row r="677" spans="1:1">
      <c r="A677" s="1197"/>
    </row>
    <row r="678" spans="1:1">
      <c r="A678" s="1197"/>
    </row>
    <row r="679" spans="1:1">
      <c r="A679" s="1197"/>
    </row>
    <row r="680" spans="1:1">
      <c r="A680" s="1197"/>
    </row>
    <row r="681" spans="1:1">
      <c r="A681" s="1197"/>
    </row>
    <row r="682" spans="1:1">
      <c r="A682" s="1197"/>
    </row>
    <row r="683" spans="1:1">
      <c r="A683" s="1197"/>
    </row>
    <row r="684" spans="1:1">
      <c r="A684" s="1197"/>
    </row>
    <row r="685" spans="1:1">
      <c r="A685" s="1197"/>
    </row>
    <row r="686" spans="1:1">
      <c r="A686" s="1197"/>
    </row>
    <row r="687" spans="1:1">
      <c r="A687" s="1197"/>
    </row>
    <row r="688" spans="1:1">
      <c r="A688" s="1197"/>
    </row>
    <row r="689" spans="1:1">
      <c r="A689" s="1197"/>
    </row>
    <row r="690" spans="1:1">
      <c r="A690" s="1197"/>
    </row>
    <row r="691" spans="1:1">
      <c r="A691" s="1197"/>
    </row>
    <row r="692" spans="1:1">
      <c r="A692" s="1197"/>
    </row>
    <row r="693" spans="1:1">
      <c r="A693" s="1197"/>
    </row>
    <row r="694" spans="1:1">
      <c r="A694" s="1197"/>
    </row>
    <row r="695" spans="1:1">
      <c r="A695" s="1197"/>
    </row>
    <row r="696" spans="1:1">
      <c r="A696" s="1197"/>
    </row>
    <row r="697" spans="1:1">
      <c r="A697" s="1197"/>
    </row>
    <row r="698" spans="1:1">
      <c r="A698" s="1197"/>
    </row>
    <row r="699" spans="1:1">
      <c r="A699" s="1197"/>
    </row>
    <row r="700" spans="1:1">
      <c r="A700" s="1197"/>
    </row>
    <row r="701" spans="1:1">
      <c r="A701" s="1197"/>
    </row>
    <row r="702" spans="1:1">
      <c r="A702" s="1197"/>
    </row>
    <row r="703" spans="1:1">
      <c r="A703" s="1197"/>
    </row>
    <row r="704" spans="1:1">
      <c r="A704" s="1197"/>
    </row>
    <row r="705" spans="1:1">
      <c r="A705" s="1197"/>
    </row>
    <row r="706" spans="1:1">
      <c r="A706" s="1197"/>
    </row>
    <row r="707" spans="1:1">
      <c r="A707" s="1197"/>
    </row>
    <row r="708" spans="1:1">
      <c r="A708" s="1197"/>
    </row>
    <row r="709" spans="1:1">
      <c r="A709" s="1197"/>
    </row>
    <row r="710" spans="1:1">
      <c r="A710" s="1197"/>
    </row>
    <row r="711" spans="1:1">
      <c r="A711" s="1197"/>
    </row>
    <row r="712" spans="1:1">
      <c r="A712" s="1197"/>
    </row>
    <row r="713" spans="1:1">
      <c r="A713" s="1197"/>
    </row>
    <row r="714" spans="1:1">
      <c r="A714" s="1197"/>
    </row>
    <row r="715" spans="1:1">
      <c r="A715" s="1197"/>
    </row>
    <row r="716" spans="1:1">
      <c r="A716" s="1197"/>
    </row>
    <row r="717" spans="1:1">
      <c r="A717" s="1197"/>
    </row>
    <row r="718" spans="1:1">
      <c r="A718" s="1197"/>
    </row>
    <row r="719" spans="1:1">
      <c r="A719" s="1197"/>
    </row>
    <row r="720" spans="1:1">
      <c r="A720" s="1197"/>
    </row>
    <row r="721" spans="1:1">
      <c r="A721" s="1197"/>
    </row>
    <row r="722" spans="1:1">
      <c r="A722" s="1197"/>
    </row>
    <row r="723" spans="1:1">
      <c r="A723" s="1197"/>
    </row>
    <row r="724" spans="1:1">
      <c r="A724" s="1197"/>
    </row>
    <row r="725" spans="1:1">
      <c r="A725" s="1197"/>
    </row>
    <row r="726" spans="1:1">
      <c r="A726" s="1197"/>
    </row>
    <row r="727" spans="1:1">
      <c r="A727" s="1197"/>
    </row>
    <row r="728" spans="1:1">
      <c r="A728" s="1197"/>
    </row>
    <row r="729" spans="1:1">
      <c r="A729" s="1197"/>
    </row>
    <row r="730" spans="1:1">
      <c r="A730" s="1197"/>
    </row>
    <row r="731" spans="1:1">
      <c r="A731" s="1197"/>
    </row>
    <row r="732" spans="1:1">
      <c r="A732" s="1197"/>
    </row>
    <row r="733" spans="1:1">
      <c r="A733" s="1197"/>
    </row>
    <row r="734" spans="1:1">
      <c r="A734" s="1197"/>
    </row>
    <row r="735" spans="1:1">
      <c r="A735" s="1197"/>
    </row>
    <row r="736" spans="1:1">
      <c r="A736" s="1197"/>
    </row>
    <row r="737" spans="1:1">
      <c r="A737" s="1197"/>
    </row>
    <row r="738" spans="1:1">
      <c r="A738" s="1197"/>
    </row>
    <row r="739" spans="1:1">
      <c r="A739" s="1197"/>
    </row>
    <row r="740" spans="1:1">
      <c r="A740" s="1197"/>
    </row>
    <row r="741" spans="1:1">
      <c r="A741" s="1197"/>
    </row>
    <row r="742" spans="1:1">
      <c r="A742" s="1197"/>
    </row>
    <row r="743" spans="1:1">
      <c r="A743" s="1197"/>
    </row>
    <row r="744" spans="1:1">
      <c r="A744" s="1197"/>
    </row>
    <row r="745" spans="1:1">
      <c r="A745" s="1197"/>
    </row>
    <row r="746" spans="1:1">
      <c r="A746" s="1197"/>
    </row>
    <row r="747" spans="1:1">
      <c r="A747" s="1197"/>
    </row>
    <row r="748" spans="1:1">
      <c r="A748" s="1197"/>
    </row>
    <row r="749" spans="1:1">
      <c r="A749" s="1197"/>
    </row>
    <row r="750" spans="1:1">
      <c r="A750" s="1197"/>
    </row>
    <row r="751" spans="1:1">
      <c r="A751" s="1197"/>
    </row>
    <row r="752" spans="1:1">
      <c r="A752" s="1197"/>
    </row>
    <row r="753" spans="1:1">
      <c r="A753" s="1197"/>
    </row>
    <row r="754" spans="1:1">
      <c r="A754" s="1197"/>
    </row>
    <row r="755" spans="1:1">
      <c r="A755" s="1197"/>
    </row>
    <row r="756" spans="1:1">
      <c r="A756" s="1197"/>
    </row>
    <row r="757" spans="1:1">
      <c r="A757" s="1197"/>
    </row>
    <row r="758" spans="1:1">
      <c r="A758" s="1197"/>
    </row>
    <row r="759" spans="1:1">
      <c r="A759" s="1197"/>
    </row>
    <row r="760" spans="1:1">
      <c r="A760" s="1197"/>
    </row>
    <row r="761" spans="1:1">
      <c r="A761" s="1197"/>
    </row>
    <row r="762" spans="1:1">
      <c r="A762" s="1197"/>
    </row>
    <row r="763" spans="1:1">
      <c r="A763" s="1197"/>
    </row>
    <row r="764" spans="1:1">
      <c r="A764" s="1197"/>
    </row>
    <row r="765" spans="1:1">
      <c r="A765" s="1197"/>
    </row>
    <row r="766" spans="1:1">
      <c r="A766" s="1197"/>
    </row>
    <row r="767" spans="1:1">
      <c r="A767" s="1197"/>
    </row>
    <row r="768" spans="1:1">
      <c r="A768" s="1197"/>
    </row>
    <row r="769" spans="1:1">
      <c r="A769" s="1197"/>
    </row>
    <row r="770" spans="1:1">
      <c r="A770" s="1197"/>
    </row>
    <row r="771" spans="1:1">
      <c r="A771" s="1197"/>
    </row>
    <row r="772" spans="1:1">
      <c r="A772" s="1197"/>
    </row>
    <row r="773" spans="1:1">
      <c r="A773" s="1197"/>
    </row>
    <row r="774" spans="1:1">
      <c r="A774" s="1197"/>
    </row>
    <row r="775" spans="1:1">
      <c r="A775" s="1197"/>
    </row>
    <row r="776" spans="1:1">
      <c r="A776" s="1197"/>
    </row>
    <row r="777" spans="1:1">
      <c r="A777" s="1197"/>
    </row>
    <row r="778" spans="1:1">
      <c r="A778" s="1197"/>
    </row>
    <row r="779" spans="1:1">
      <c r="A779" s="1197"/>
    </row>
    <row r="780" spans="1:1">
      <c r="A780" s="1197"/>
    </row>
    <row r="781" spans="1:1">
      <c r="A781" s="1197"/>
    </row>
    <row r="782" spans="1:1">
      <c r="A782" s="1197"/>
    </row>
    <row r="783" spans="1:1">
      <c r="A783" s="1197"/>
    </row>
    <row r="784" spans="1:1">
      <c r="A784" s="1197"/>
    </row>
    <row r="785" spans="1:1">
      <c r="A785" s="1197"/>
    </row>
    <row r="786" spans="1:1">
      <c r="A786" s="1197"/>
    </row>
    <row r="787" spans="1:1">
      <c r="A787" s="1197"/>
    </row>
    <row r="788" spans="1:1">
      <c r="A788" s="1197"/>
    </row>
    <row r="789" spans="1:1">
      <c r="A789" s="1197"/>
    </row>
    <row r="790" spans="1:1">
      <c r="A790" s="1197"/>
    </row>
    <row r="791" spans="1:1">
      <c r="A791" s="1197"/>
    </row>
    <row r="792" spans="1:1">
      <c r="A792" s="1197"/>
    </row>
    <row r="793" spans="1:1">
      <c r="A793" s="1197"/>
    </row>
    <row r="794" spans="1:1">
      <c r="A794" s="1197"/>
    </row>
    <row r="795" spans="1:1">
      <c r="A795" s="1197"/>
    </row>
    <row r="796" spans="1:1">
      <c r="A796" s="1197"/>
    </row>
    <row r="797" spans="1:1">
      <c r="A797" s="1197"/>
    </row>
    <row r="798" spans="1:1">
      <c r="A798" s="1197"/>
    </row>
    <row r="799" spans="1:1">
      <c r="A799" s="1197"/>
    </row>
    <row r="800" spans="1:1">
      <c r="A800" s="1197"/>
    </row>
    <row r="801" spans="1:1">
      <c r="A801" s="1197"/>
    </row>
    <row r="802" spans="1:1">
      <c r="A802" s="1197"/>
    </row>
    <row r="803" spans="1:1">
      <c r="A803" s="1197"/>
    </row>
    <row r="804" spans="1:1">
      <c r="A804" s="1197"/>
    </row>
    <row r="805" spans="1:1">
      <c r="A805" s="1197"/>
    </row>
    <row r="806" spans="1:1">
      <c r="A806" s="1197"/>
    </row>
    <row r="807" spans="1:1">
      <c r="A807" s="1197"/>
    </row>
    <row r="808" spans="1:1">
      <c r="A808" s="1197"/>
    </row>
    <row r="809" spans="1:1">
      <c r="A809" s="1197"/>
    </row>
    <row r="810" spans="1:1">
      <c r="A810" s="1197"/>
    </row>
    <row r="811" spans="1:1">
      <c r="A811" s="1197"/>
    </row>
    <row r="812" spans="1:1">
      <c r="A812" s="1197"/>
    </row>
    <row r="813" spans="1:1">
      <c r="A813" s="1197"/>
    </row>
    <row r="814" spans="1:1">
      <c r="A814" s="1197"/>
    </row>
    <row r="815" spans="1:1">
      <c r="A815" s="1197"/>
    </row>
    <row r="816" spans="1:1">
      <c r="A816" s="1197"/>
    </row>
    <row r="817" spans="1:1">
      <c r="A817" s="1197"/>
    </row>
    <row r="818" spans="1:1">
      <c r="A818" s="1197"/>
    </row>
    <row r="819" spans="1:1">
      <c r="A819" s="1197"/>
    </row>
    <row r="820" spans="1:1">
      <c r="A820" s="1197"/>
    </row>
    <row r="821" spans="1:1">
      <c r="A821" s="1197"/>
    </row>
    <row r="822" spans="1:1">
      <c r="A822" s="1197"/>
    </row>
    <row r="823" spans="1:1">
      <c r="A823" s="1197"/>
    </row>
    <row r="824" spans="1:1">
      <c r="A824" s="1197"/>
    </row>
    <row r="825" spans="1:1">
      <c r="A825" s="1197"/>
    </row>
    <row r="826" spans="1:1">
      <c r="A826" s="1197"/>
    </row>
    <row r="827" spans="1:1">
      <c r="A827" s="1197"/>
    </row>
    <row r="828" spans="1:1">
      <c r="A828" s="1197"/>
    </row>
    <row r="829" spans="1:1">
      <c r="A829" s="1197"/>
    </row>
    <row r="830" spans="1:1">
      <c r="A830" s="1197"/>
    </row>
    <row r="831" spans="1:1">
      <c r="A831" s="1197"/>
    </row>
    <row r="832" spans="1:1">
      <c r="A832" s="1197"/>
    </row>
    <row r="833" spans="1:1">
      <c r="A833" s="1197"/>
    </row>
    <row r="834" spans="1:1">
      <c r="A834" s="1197"/>
    </row>
    <row r="835" spans="1:1">
      <c r="A835" s="1197"/>
    </row>
    <row r="836" spans="1:1">
      <c r="A836" s="1197"/>
    </row>
    <row r="837" spans="1:1">
      <c r="A837" s="1197"/>
    </row>
    <row r="838" spans="1:1">
      <c r="A838" s="1197"/>
    </row>
    <row r="839" spans="1:1">
      <c r="A839" s="1197"/>
    </row>
    <row r="840" spans="1:1">
      <c r="A840" s="1197"/>
    </row>
    <row r="841" spans="1:1">
      <c r="A841" s="1197"/>
    </row>
    <row r="842" spans="1:1">
      <c r="A842" s="1197"/>
    </row>
    <row r="843" spans="1:1">
      <c r="A843" s="1197"/>
    </row>
    <row r="844" spans="1:1">
      <c r="A844" s="1197"/>
    </row>
    <row r="845" spans="1:1">
      <c r="A845" s="1197"/>
    </row>
    <row r="846" spans="1:1">
      <c r="A846" s="1197"/>
    </row>
    <row r="847" spans="1:1">
      <c r="A847" s="1197"/>
    </row>
    <row r="848" spans="1:1">
      <c r="A848" s="1197"/>
    </row>
    <row r="849" spans="1:1">
      <c r="A849" s="1197"/>
    </row>
    <row r="850" spans="1:1">
      <c r="A850" s="1197"/>
    </row>
    <row r="851" spans="1:1">
      <c r="A851" s="1197"/>
    </row>
    <row r="852" spans="1:1">
      <c r="A852" s="1197"/>
    </row>
    <row r="853" spans="1:1">
      <c r="A853" s="1197"/>
    </row>
    <row r="854" spans="1:1">
      <c r="A854" s="1197"/>
    </row>
    <row r="855" spans="1:1">
      <c r="A855" s="1197"/>
    </row>
    <row r="856" spans="1:1">
      <c r="A856" s="1197"/>
    </row>
    <row r="857" spans="1:1">
      <c r="A857" s="1197"/>
    </row>
    <row r="858" spans="1:1">
      <c r="A858" s="1197"/>
    </row>
    <row r="859" spans="1:1">
      <c r="A859" s="1197"/>
    </row>
    <row r="860" spans="1:1">
      <c r="A860" s="1197"/>
    </row>
    <row r="861" spans="1:1">
      <c r="A861" s="1197"/>
    </row>
    <row r="862" spans="1:1">
      <c r="A862" s="1197"/>
    </row>
    <row r="863" spans="1:1">
      <c r="A863" s="1197"/>
    </row>
    <row r="864" spans="1:1">
      <c r="A864" s="1197"/>
    </row>
    <row r="865" spans="1:1">
      <c r="A865" s="1197"/>
    </row>
    <row r="866" spans="1:1">
      <c r="A866" s="1197"/>
    </row>
    <row r="867" spans="1:1">
      <c r="A867" s="1197"/>
    </row>
    <row r="868" spans="1:1">
      <c r="A868" s="1197"/>
    </row>
    <row r="869" spans="1:1">
      <c r="A869" s="1197"/>
    </row>
    <row r="870" spans="1:1">
      <c r="A870" s="1197"/>
    </row>
    <row r="871" spans="1:1">
      <c r="A871" s="1197"/>
    </row>
    <row r="872" spans="1:1">
      <c r="A872" s="1197"/>
    </row>
    <row r="873" spans="1:1">
      <c r="A873" s="1197"/>
    </row>
    <row r="874" spans="1:1">
      <c r="A874" s="1197"/>
    </row>
    <row r="875" spans="1:1">
      <c r="A875" s="1197"/>
    </row>
    <row r="876" spans="1:1">
      <c r="A876" s="1197"/>
    </row>
    <row r="877" spans="1:1">
      <c r="A877" s="1197"/>
    </row>
    <row r="878" spans="1:1">
      <c r="A878" s="1197"/>
    </row>
    <row r="879" spans="1:1">
      <c r="A879" s="1197"/>
    </row>
    <row r="880" spans="1:1">
      <c r="A880" s="1197"/>
    </row>
    <row r="881" spans="1:1">
      <c r="A881" s="1197"/>
    </row>
    <row r="882" spans="1:1">
      <c r="A882" s="1197"/>
    </row>
    <row r="883" spans="1:1">
      <c r="A883" s="1197"/>
    </row>
    <row r="884" spans="1:1">
      <c r="A884" s="1197"/>
    </row>
    <row r="885" spans="1:1">
      <c r="A885" s="1197"/>
    </row>
    <row r="886" spans="1:1">
      <c r="A886" s="1197"/>
    </row>
    <row r="887" spans="1:1">
      <c r="A887" s="1197"/>
    </row>
    <row r="888" spans="1:1">
      <c r="A888" s="1197"/>
    </row>
    <row r="889" spans="1:1">
      <c r="A889" s="1197"/>
    </row>
    <row r="890" spans="1:1">
      <c r="A890" s="1197"/>
    </row>
    <row r="891" spans="1:1">
      <c r="A891" s="1197"/>
    </row>
    <row r="892" spans="1:1">
      <c r="A892" s="1197"/>
    </row>
    <row r="893" spans="1:1">
      <c r="A893" s="1197"/>
    </row>
    <row r="894" spans="1:1">
      <c r="A894" s="1197"/>
    </row>
    <row r="895" spans="1:1">
      <c r="A895" s="1197"/>
    </row>
    <row r="896" spans="1:1">
      <c r="A896" s="1197"/>
    </row>
    <row r="897" spans="1:1">
      <c r="A897" s="1197"/>
    </row>
    <row r="898" spans="1:1">
      <c r="A898" s="1197"/>
    </row>
    <row r="899" spans="1:1">
      <c r="A899" s="1197"/>
    </row>
    <row r="900" spans="1:1">
      <c r="A900" s="1197"/>
    </row>
    <row r="901" spans="1:1">
      <c r="A901" s="1197"/>
    </row>
    <row r="902" spans="1:1">
      <c r="A902" s="1197"/>
    </row>
    <row r="903" spans="1:1">
      <c r="A903" s="1197"/>
    </row>
    <row r="904" spans="1:1">
      <c r="A904" s="1197"/>
    </row>
    <row r="905" spans="1:1">
      <c r="A905" s="1197"/>
    </row>
    <row r="906" spans="1:1">
      <c r="A906" s="1197"/>
    </row>
    <row r="907" spans="1:1">
      <c r="A907" s="1197"/>
    </row>
    <row r="908" spans="1:1">
      <c r="A908" s="1197"/>
    </row>
    <row r="909" spans="1:1">
      <c r="A909" s="1197"/>
    </row>
    <row r="910" spans="1:1">
      <c r="A910" s="1197"/>
    </row>
    <row r="911" spans="1:1">
      <c r="A911" s="1197"/>
    </row>
    <row r="912" spans="1:1">
      <c r="A912" s="1197"/>
    </row>
    <row r="913" spans="1:1">
      <c r="A913" s="1197"/>
    </row>
    <row r="914" spans="1:1">
      <c r="A914" s="1197"/>
    </row>
    <row r="915" spans="1:1">
      <c r="A915" s="1197"/>
    </row>
    <row r="916" spans="1:1">
      <c r="A916" s="1197"/>
    </row>
    <row r="917" spans="1:1">
      <c r="A917" s="1197"/>
    </row>
    <row r="918" spans="1:1">
      <c r="A918" s="1197"/>
    </row>
    <row r="919" spans="1:1">
      <c r="A919" s="1197"/>
    </row>
    <row r="920" spans="1:1">
      <c r="A920" s="1197"/>
    </row>
    <row r="921" spans="1:1">
      <c r="A921" s="1197"/>
    </row>
    <row r="922" spans="1:1">
      <c r="A922" s="1197"/>
    </row>
    <row r="923" spans="1:1">
      <c r="A923" s="1197"/>
    </row>
    <row r="924" spans="1:1">
      <c r="A924" s="1197"/>
    </row>
    <row r="925" spans="1:1">
      <c r="A925" s="1197"/>
    </row>
    <row r="926" spans="1:1">
      <c r="A926" s="1197"/>
    </row>
    <row r="927" spans="1:1">
      <c r="A927" s="1197"/>
    </row>
    <row r="928" spans="1:1">
      <c r="A928" s="1197"/>
    </row>
    <row r="929" spans="1:1">
      <c r="A929" s="1197"/>
    </row>
    <row r="930" spans="1:1">
      <c r="A930" s="1197"/>
    </row>
    <row r="931" spans="1:1">
      <c r="A931" s="1197"/>
    </row>
    <row r="932" spans="1:1">
      <c r="A932" s="1197"/>
    </row>
    <row r="933" spans="1:1">
      <c r="A933" s="1197"/>
    </row>
    <row r="934" spans="1:1">
      <c r="A934" s="1197"/>
    </row>
    <row r="935" spans="1:1">
      <c r="A935" s="1197"/>
    </row>
    <row r="936" spans="1:1">
      <c r="A936" s="1197"/>
    </row>
    <row r="937" spans="1:1">
      <c r="A937" s="1197"/>
    </row>
    <row r="938" spans="1:1">
      <c r="A938" s="1197"/>
    </row>
    <row r="939" spans="1:1">
      <c r="A939" s="1197"/>
    </row>
    <row r="940" spans="1:1">
      <c r="A940" s="1197"/>
    </row>
    <row r="941" spans="1:1">
      <c r="A941" s="1197"/>
    </row>
    <row r="942" spans="1:1">
      <c r="A942" s="1197"/>
    </row>
    <row r="943" spans="1:1">
      <c r="A943" s="1197"/>
    </row>
    <row r="944" spans="1:1">
      <c r="A944" s="1197"/>
    </row>
    <row r="945" spans="1:1">
      <c r="A945" s="1197"/>
    </row>
    <row r="946" spans="1:1">
      <c r="A946" s="1197"/>
    </row>
    <row r="947" spans="1:1">
      <c r="A947" s="1197"/>
    </row>
    <row r="948" spans="1:1">
      <c r="A948" s="1197"/>
    </row>
    <row r="949" spans="1:1">
      <c r="A949" s="1197"/>
    </row>
    <row r="950" spans="1:1">
      <c r="A950" s="1197"/>
    </row>
    <row r="951" spans="1:1">
      <c r="A951" s="1197"/>
    </row>
    <row r="952" spans="1:1">
      <c r="A952" s="1197"/>
    </row>
    <row r="953" spans="1:1">
      <c r="A953" s="1197"/>
    </row>
    <row r="954" spans="1:1">
      <c r="A954" s="1197"/>
    </row>
    <row r="955" spans="1:1">
      <c r="A955" s="1197"/>
    </row>
    <row r="956" spans="1:1">
      <c r="A956" s="1197"/>
    </row>
    <row r="957" spans="1:1">
      <c r="A957" s="1197"/>
    </row>
    <row r="958" spans="1:1">
      <c r="A958" s="1197"/>
    </row>
    <row r="959" spans="1:1">
      <c r="A959" s="1197"/>
    </row>
    <row r="960" spans="1:1">
      <c r="A960" s="1197"/>
    </row>
    <row r="961" spans="1:1">
      <c r="A961" s="1197"/>
    </row>
    <row r="962" spans="1:1">
      <c r="A962" s="1197"/>
    </row>
    <row r="963" spans="1:1">
      <c r="A963" s="1197"/>
    </row>
    <row r="964" spans="1:1">
      <c r="A964" s="1197"/>
    </row>
    <row r="965" spans="1:1">
      <c r="A965" s="1197"/>
    </row>
    <row r="966" spans="1:1">
      <c r="A966" s="1197"/>
    </row>
    <row r="967" spans="1:1">
      <c r="A967" s="1197"/>
    </row>
    <row r="968" spans="1:1">
      <c r="A968" s="1197"/>
    </row>
    <row r="969" spans="1:1">
      <c r="A969" s="1197"/>
    </row>
    <row r="970" spans="1:1">
      <c r="A970" s="1197"/>
    </row>
    <row r="971" spans="1:1">
      <c r="A971" s="1197"/>
    </row>
    <row r="972" spans="1:1">
      <c r="A972" s="1197"/>
    </row>
    <row r="973" spans="1:1">
      <c r="A973" s="1197"/>
    </row>
    <row r="974" spans="1:1">
      <c r="A974" s="1197"/>
    </row>
    <row r="975" spans="1:1">
      <c r="A975" s="1197"/>
    </row>
    <row r="976" spans="1:1">
      <c r="A976" s="1197"/>
    </row>
    <row r="977" spans="1:1">
      <c r="A977" s="1197"/>
    </row>
    <row r="978" spans="1:1">
      <c r="A978" s="1197"/>
    </row>
    <row r="979" spans="1:1">
      <c r="A979" s="1197"/>
    </row>
    <row r="980" spans="1:1">
      <c r="A980" s="1197"/>
    </row>
    <row r="981" spans="1:1">
      <c r="A981" s="1197"/>
    </row>
    <row r="982" spans="1:1">
      <c r="A982" s="1197"/>
    </row>
    <row r="983" spans="1:1">
      <c r="A983" s="1197"/>
    </row>
    <row r="984" spans="1:1">
      <c r="A984" s="1197"/>
    </row>
    <row r="985" spans="1:1">
      <c r="A985" s="1197"/>
    </row>
    <row r="986" spans="1:1">
      <c r="A986" s="1197"/>
    </row>
    <row r="987" spans="1:1">
      <c r="A987" s="1197"/>
    </row>
    <row r="988" spans="1:1">
      <c r="A988" s="1197"/>
    </row>
    <row r="989" spans="1:1">
      <c r="A989" s="1197"/>
    </row>
    <row r="990" spans="1:1">
      <c r="A990" s="1197"/>
    </row>
    <row r="991" spans="1:1">
      <c r="A991" s="1197"/>
    </row>
    <row r="992" spans="1:1">
      <c r="A992" s="1197"/>
    </row>
    <row r="993" spans="1:1">
      <c r="A993" s="1197"/>
    </row>
    <row r="994" spans="1:1">
      <c r="A994" s="1197"/>
    </row>
    <row r="995" spans="1:1">
      <c r="A995" s="1197"/>
    </row>
    <row r="996" spans="1:1">
      <c r="A996" s="1197"/>
    </row>
    <row r="997" spans="1:1">
      <c r="A997" s="1197"/>
    </row>
    <row r="998" spans="1:1">
      <c r="A998" s="1197"/>
    </row>
    <row r="999" spans="1:1">
      <c r="A999" s="1197"/>
    </row>
    <row r="1000" spans="1:1">
      <c r="A1000" s="1197"/>
    </row>
    <row r="1001" spans="1:1">
      <c r="A1001" s="1197"/>
    </row>
    <row r="1002" spans="1:1">
      <c r="A1002" s="1197"/>
    </row>
    <row r="1003" spans="1:1">
      <c r="A1003" s="1197"/>
    </row>
    <row r="1004" spans="1:1">
      <c r="A1004" s="1197"/>
    </row>
    <row r="1005" spans="1:1">
      <c r="A1005" s="1197"/>
    </row>
    <row r="1006" spans="1:1">
      <c r="A1006" s="1197"/>
    </row>
    <row r="1007" spans="1:1">
      <c r="A1007" s="1197"/>
    </row>
    <row r="1008" spans="1:1">
      <c r="A1008" s="1197"/>
    </row>
    <row r="1009" spans="1:1">
      <c r="A1009" s="1197"/>
    </row>
    <row r="1010" spans="1:1">
      <c r="A1010" s="1197"/>
    </row>
    <row r="1011" spans="1:1">
      <c r="A1011" s="1197"/>
    </row>
    <row r="1012" spans="1:1">
      <c r="A1012" s="1197"/>
    </row>
    <row r="1013" spans="1:1">
      <c r="A1013" s="1197"/>
    </row>
    <row r="1014" spans="1:1">
      <c r="A1014" s="1197"/>
    </row>
    <row r="1015" spans="1:1">
      <c r="A1015" s="1197"/>
    </row>
    <row r="1016" spans="1:1">
      <c r="A1016" s="1197"/>
    </row>
    <row r="1017" spans="1:1">
      <c r="A1017" s="1197"/>
    </row>
    <row r="1018" spans="1:1">
      <c r="A1018" s="1197"/>
    </row>
    <row r="1019" spans="1:1">
      <c r="A1019" s="1197"/>
    </row>
    <row r="1020" spans="1:1">
      <c r="A1020" s="1197"/>
    </row>
    <row r="1021" spans="1:1">
      <c r="A1021" s="1197"/>
    </row>
    <row r="1022" spans="1:1">
      <c r="A1022" s="1197"/>
    </row>
    <row r="1023" spans="1:1">
      <c r="A1023" s="1197"/>
    </row>
    <row r="1024" spans="1:1">
      <c r="A1024" s="1197"/>
    </row>
    <row r="1025" spans="1:1">
      <c r="A1025" s="1197"/>
    </row>
    <row r="1026" spans="1:1">
      <c r="A1026" s="1197"/>
    </row>
    <row r="1027" spans="1:1">
      <c r="A1027" s="1197"/>
    </row>
    <row r="1028" spans="1:1">
      <c r="A1028" s="1197"/>
    </row>
    <row r="1029" spans="1:1">
      <c r="A1029" s="1197"/>
    </row>
    <row r="1030" spans="1:1">
      <c r="A1030" s="1197"/>
    </row>
    <row r="1031" spans="1:1">
      <c r="A1031" s="1197"/>
    </row>
    <row r="1032" spans="1:1">
      <c r="A1032" s="1197"/>
    </row>
    <row r="1033" spans="1:1">
      <c r="A1033" s="1197"/>
    </row>
    <row r="1034" spans="1:1">
      <c r="A1034" s="1197"/>
    </row>
    <row r="1035" spans="1:1">
      <c r="A1035" s="1197"/>
    </row>
    <row r="1036" spans="1:1">
      <c r="A1036" s="1197"/>
    </row>
    <row r="1037" spans="1:1">
      <c r="A1037" s="1197"/>
    </row>
    <row r="1038" spans="1:1">
      <c r="A1038" s="1197"/>
    </row>
    <row r="1039" spans="1:1">
      <c r="A1039" s="1197"/>
    </row>
    <row r="1040" spans="1:1">
      <c r="A1040" s="1197"/>
    </row>
    <row r="1041" spans="1:1">
      <c r="A1041" s="1197"/>
    </row>
    <row r="1042" spans="1:1">
      <c r="A1042" s="1197"/>
    </row>
    <row r="1043" spans="1:1">
      <c r="A1043" s="1197"/>
    </row>
    <row r="1044" spans="1:1">
      <c r="A1044" s="1197"/>
    </row>
    <row r="1045" spans="1:1">
      <c r="A1045" s="1197"/>
    </row>
    <row r="1046" spans="1:1">
      <c r="A1046" s="1197"/>
    </row>
    <row r="1047" spans="1:1">
      <c r="A1047" s="1197"/>
    </row>
    <row r="1048" spans="1:1">
      <c r="A1048" s="1197"/>
    </row>
    <row r="1049" spans="1:1">
      <c r="A1049" s="1197"/>
    </row>
    <row r="1050" spans="1:1">
      <c r="A1050" s="1197"/>
    </row>
    <row r="1051" spans="1:1">
      <c r="A1051" s="1197"/>
    </row>
    <row r="1052" spans="1:1">
      <c r="A1052" s="1197"/>
    </row>
    <row r="1053" spans="1:1">
      <c r="A1053" s="1197"/>
    </row>
    <row r="1054" spans="1:1">
      <c r="A1054" s="1197"/>
    </row>
    <row r="1055" spans="1:1">
      <c r="A1055" s="1197"/>
    </row>
    <row r="1056" spans="1:1">
      <c r="A1056" s="1197"/>
    </row>
    <row r="1057" spans="1:1">
      <c r="A1057" s="1197"/>
    </row>
    <row r="1058" spans="1:1">
      <c r="A1058" s="1197"/>
    </row>
    <row r="1059" spans="1:1">
      <c r="A1059" s="1197"/>
    </row>
    <row r="1060" spans="1:1">
      <c r="A1060" s="1197"/>
    </row>
    <row r="1061" spans="1:1">
      <c r="A1061" s="1197"/>
    </row>
    <row r="1062" spans="1:1">
      <c r="A1062" s="1197"/>
    </row>
    <row r="1063" spans="1:1">
      <c r="A1063" s="1197"/>
    </row>
    <row r="1064" spans="1:1">
      <c r="A1064" s="1197"/>
    </row>
    <row r="1065" spans="1:1">
      <c r="A1065" s="1197"/>
    </row>
    <row r="1066" spans="1:1">
      <c r="A1066" s="1197"/>
    </row>
    <row r="1067" spans="1:1">
      <c r="A1067" s="1197"/>
    </row>
    <row r="1068" spans="1:1">
      <c r="A1068" s="1197"/>
    </row>
    <row r="1069" spans="1:1">
      <c r="A1069" s="1197"/>
    </row>
    <row r="1070" spans="1:1">
      <c r="A1070" s="1197"/>
    </row>
    <row r="1071" spans="1:1">
      <c r="A1071" s="1197"/>
    </row>
    <row r="1072" spans="1:1">
      <c r="A1072" s="1197"/>
    </row>
    <row r="1073" spans="1:1">
      <c r="A1073" s="1197"/>
    </row>
    <row r="1074" spans="1:1">
      <c r="A1074" s="1197"/>
    </row>
    <row r="1075" spans="1:1">
      <c r="A1075" s="1197"/>
    </row>
    <row r="1076" spans="1:1">
      <c r="A1076" s="1197"/>
    </row>
    <row r="1077" spans="1:1">
      <c r="A1077" s="1197"/>
    </row>
    <row r="1078" spans="1:1">
      <c r="A1078" s="1197"/>
    </row>
    <row r="1079" spans="1:1">
      <c r="A1079" s="1197"/>
    </row>
    <row r="1080" spans="1:1">
      <c r="A1080" s="1197"/>
    </row>
    <row r="1081" spans="1:1">
      <c r="A1081" s="1197"/>
    </row>
    <row r="1082" spans="1:1">
      <c r="A1082" s="1197"/>
    </row>
    <row r="1083" spans="1:1">
      <c r="A1083" s="1197"/>
    </row>
    <row r="1084" spans="1:1">
      <c r="A1084" s="1197"/>
    </row>
    <row r="1085" spans="1:1">
      <c r="A1085" s="1197"/>
    </row>
    <row r="1086" spans="1:1">
      <c r="A1086" s="1197"/>
    </row>
    <row r="1087" spans="1:1">
      <c r="A1087" s="1197"/>
    </row>
    <row r="1088" spans="1:1">
      <c r="A1088" s="1197"/>
    </row>
    <row r="1089" spans="1:1">
      <c r="A1089" s="1197"/>
    </row>
    <row r="1090" spans="1:1">
      <c r="A1090" s="1197"/>
    </row>
    <row r="1091" spans="1:1">
      <c r="A1091" s="1197"/>
    </row>
    <row r="1092" spans="1:1">
      <c r="A1092" s="1197"/>
    </row>
    <row r="1093" spans="1:1">
      <c r="A1093" s="1197"/>
    </row>
    <row r="1094" spans="1:1">
      <c r="A1094" s="1197"/>
    </row>
    <row r="1095" spans="1:1">
      <c r="A1095" s="1197"/>
    </row>
    <row r="1096" spans="1:1">
      <c r="A1096" s="1197"/>
    </row>
    <row r="1097" spans="1:1">
      <c r="A1097" s="1197"/>
    </row>
    <row r="1098" spans="1:1">
      <c r="A1098" s="1197"/>
    </row>
    <row r="1099" spans="1:1">
      <c r="A1099" s="1197"/>
    </row>
    <row r="1100" spans="1:1">
      <c r="A1100" s="1197"/>
    </row>
    <row r="1101" spans="1:1">
      <c r="A1101" s="1197"/>
    </row>
    <row r="1102" spans="1:1">
      <c r="A1102" s="1197"/>
    </row>
    <row r="1103" spans="1:1">
      <c r="A1103" s="1197"/>
    </row>
    <row r="1104" spans="1:1">
      <c r="A1104" s="1197"/>
    </row>
    <row r="1105" spans="1:1">
      <c r="A1105" s="1197"/>
    </row>
    <row r="1106" spans="1:1">
      <c r="A1106" s="1197"/>
    </row>
    <row r="1107" spans="1:1">
      <c r="A1107" s="1197"/>
    </row>
    <row r="1108" spans="1:1">
      <c r="A1108" s="1197"/>
    </row>
    <row r="1109" spans="1:1">
      <c r="A1109" s="1197"/>
    </row>
    <row r="1110" spans="1:1">
      <c r="A1110" s="1197"/>
    </row>
    <row r="1111" spans="1:1">
      <c r="A1111" s="1197"/>
    </row>
    <row r="1112" spans="1:1">
      <c r="A1112" s="1197"/>
    </row>
    <row r="1113" spans="1:1">
      <c r="A1113" s="1197"/>
    </row>
    <row r="1114" spans="1:1">
      <c r="A1114" s="1197"/>
    </row>
    <row r="1115" spans="1:1">
      <c r="A1115" s="1197"/>
    </row>
    <row r="1116" spans="1:1">
      <c r="A1116" s="1197"/>
    </row>
    <row r="1117" spans="1:1">
      <c r="A1117" s="1197"/>
    </row>
    <row r="1118" spans="1:1">
      <c r="A1118" s="1197"/>
    </row>
    <row r="1119" spans="1:1">
      <c r="A1119" s="1197"/>
    </row>
    <row r="1120" spans="1:1">
      <c r="A1120" s="1197"/>
    </row>
    <row r="1121" spans="1:1">
      <c r="A1121" s="1197"/>
    </row>
    <row r="1122" spans="1:1">
      <c r="A1122" s="1197"/>
    </row>
    <row r="1123" spans="1:1">
      <c r="A1123" s="1197"/>
    </row>
    <row r="1124" spans="1:1">
      <c r="A1124" s="1197"/>
    </row>
    <row r="1125" spans="1:1">
      <c r="A1125" s="1197"/>
    </row>
    <row r="1126" spans="1:1">
      <c r="A1126" s="1197"/>
    </row>
    <row r="1127" spans="1:1">
      <c r="A1127" s="1197"/>
    </row>
    <row r="1128" spans="1:1">
      <c r="A1128" s="1197"/>
    </row>
    <row r="1129" spans="1:1">
      <c r="A1129" s="1197"/>
    </row>
    <row r="1130" spans="1:1">
      <c r="A1130" s="1197"/>
    </row>
    <row r="1131" spans="1:1">
      <c r="A1131" s="1197"/>
    </row>
    <row r="1132" spans="1:1">
      <c r="A1132" s="1197"/>
    </row>
    <row r="1133" spans="1:1">
      <c r="A1133" s="1197"/>
    </row>
    <row r="1134" spans="1:1">
      <c r="A1134" s="1197"/>
    </row>
    <row r="1135" spans="1:1">
      <c r="A1135" s="1197"/>
    </row>
    <row r="1136" spans="1:1">
      <c r="A1136" s="1197"/>
    </row>
    <row r="1137" spans="1:1">
      <c r="A1137" s="1197"/>
    </row>
    <row r="1138" spans="1:1">
      <c r="A1138" s="1197"/>
    </row>
    <row r="1139" spans="1:1">
      <c r="A1139" s="1197"/>
    </row>
    <row r="1140" spans="1:1">
      <c r="A1140" s="1197"/>
    </row>
    <row r="1141" spans="1:1">
      <c r="A1141" s="1197"/>
    </row>
    <row r="1142" spans="1:1">
      <c r="A1142" s="1197"/>
    </row>
    <row r="1143" spans="1:1">
      <c r="A1143" s="1197"/>
    </row>
    <row r="1144" spans="1:1">
      <c r="A1144" s="1197"/>
    </row>
    <row r="1145" spans="1:1">
      <c r="A1145" s="1197"/>
    </row>
    <row r="1146" spans="1:1">
      <c r="A1146" s="1197"/>
    </row>
    <row r="1147" spans="1:1">
      <c r="A1147" s="1197"/>
    </row>
    <row r="1148" spans="1:1">
      <c r="A1148" s="1197"/>
    </row>
    <row r="1149" spans="1:1">
      <c r="A1149" s="1197"/>
    </row>
    <row r="1150" spans="1:1">
      <c r="A1150" s="1197"/>
    </row>
    <row r="1151" spans="1:1">
      <c r="A1151" s="1197"/>
    </row>
    <row r="1152" spans="1:1">
      <c r="A1152" s="1197"/>
    </row>
    <row r="1153" spans="1:1">
      <c r="A1153" s="1197"/>
    </row>
    <row r="1154" spans="1:1">
      <c r="A1154" s="1197"/>
    </row>
    <row r="1155" spans="1:1">
      <c r="A1155" s="1197"/>
    </row>
    <row r="1156" spans="1:1">
      <c r="A1156" s="1197"/>
    </row>
    <row r="1157" spans="1:1">
      <c r="A1157" s="1197"/>
    </row>
    <row r="1158" spans="1:1">
      <c r="A1158" s="1197"/>
    </row>
    <row r="1159" spans="1:1">
      <c r="A1159" s="1197"/>
    </row>
    <row r="1160" spans="1:1">
      <c r="A1160" s="1197"/>
    </row>
    <row r="1161" spans="1:1">
      <c r="A1161" s="1197"/>
    </row>
    <row r="1162" spans="1:1">
      <c r="A1162" s="1197"/>
    </row>
    <row r="1163" spans="1:1">
      <c r="A1163" s="1197"/>
    </row>
    <row r="1164" spans="1:1">
      <c r="A1164" s="1197"/>
    </row>
    <row r="1165" spans="1:1">
      <c r="A1165" s="1197"/>
    </row>
    <row r="1166" spans="1:1">
      <c r="A1166" s="1197"/>
    </row>
    <row r="1167" spans="1:1">
      <c r="A1167" s="1197"/>
    </row>
    <row r="1168" spans="1:1">
      <c r="A1168" s="1197"/>
    </row>
    <row r="1169" spans="1:1">
      <c r="A1169" s="1197"/>
    </row>
    <row r="1170" spans="1:1">
      <c r="A1170" s="1197"/>
    </row>
    <row r="1171" spans="1:1">
      <c r="A1171" s="1197"/>
    </row>
    <row r="1172" spans="1:1">
      <c r="A1172" s="1197"/>
    </row>
    <row r="1173" spans="1:1">
      <c r="A1173" s="1197"/>
    </row>
    <row r="1174" spans="1:1">
      <c r="A1174" s="1197"/>
    </row>
    <row r="1175" spans="1:1">
      <c r="A1175" s="1197"/>
    </row>
    <row r="1176" spans="1:1">
      <c r="A1176" s="1197"/>
    </row>
    <row r="1177" spans="1:1">
      <c r="A1177" s="1197"/>
    </row>
    <row r="1178" spans="1:1">
      <c r="A1178" s="1197"/>
    </row>
    <row r="1179" spans="1:1">
      <c r="A1179" s="1197"/>
    </row>
    <row r="1180" spans="1:1">
      <c r="A1180" s="1197"/>
    </row>
    <row r="1181" spans="1:1">
      <c r="A1181" s="1197"/>
    </row>
    <row r="1182" spans="1:1">
      <c r="A1182" s="1197"/>
    </row>
    <row r="1183" spans="1:1">
      <c r="A1183" s="1197"/>
    </row>
    <row r="1184" spans="1:1">
      <c r="A1184" s="1197"/>
    </row>
    <row r="1185" spans="1:1">
      <c r="A1185" s="1197"/>
    </row>
    <row r="1186" spans="1:1">
      <c r="A1186" s="1197"/>
    </row>
    <row r="1187" spans="1:1">
      <c r="A1187" s="1197"/>
    </row>
    <row r="1188" spans="1:1">
      <c r="A1188" s="1197"/>
    </row>
    <row r="1189" spans="1:1">
      <c r="A1189" s="1197"/>
    </row>
    <row r="1190" spans="1:1">
      <c r="A1190" s="1197"/>
    </row>
    <row r="1191" spans="1:1">
      <c r="A1191" s="1197"/>
    </row>
    <row r="1192" spans="1:1">
      <c r="A1192" s="1197"/>
    </row>
    <row r="1193" spans="1:1">
      <c r="A1193" s="1197"/>
    </row>
    <row r="1194" spans="1:1">
      <c r="A1194" s="1197"/>
    </row>
    <row r="1195" spans="1:1">
      <c r="A1195" s="1197"/>
    </row>
    <row r="1196" spans="1:1">
      <c r="A1196" s="1197"/>
    </row>
    <row r="1197" spans="1:1">
      <c r="A1197" s="1197"/>
    </row>
    <row r="1198" spans="1:1">
      <c r="A1198" s="1197"/>
    </row>
    <row r="1199" spans="1:1">
      <c r="A1199" s="1197"/>
    </row>
    <row r="1200" spans="1:1">
      <c r="A1200" s="1197"/>
    </row>
    <row r="1201" spans="1:1">
      <c r="A1201" s="1197"/>
    </row>
    <row r="1202" spans="1:1">
      <c r="A1202" s="1197"/>
    </row>
    <row r="1203" spans="1:1">
      <c r="A1203" s="1197"/>
    </row>
    <row r="1204" spans="1:1">
      <c r="A1204" s="1197"/>
    </row>
    <row r="1205" spans="1:1">
      <c r="A1205" s="1197"/>
    </row>
    <row r="1206" spans="1:1">
      <c r="A1206" s="1197"/>
    </row>
    <row r="1207" spans="1:1">
      <c r="A1207" s="1197"/>
    </row>
    <row r="1208" spans="1:1">
      <c r="A1208" s="1197"/>
    </row>
    <row r="1209" spans="1:1">
      <c r="A1209" s="1197"/>
    </row>
    <row r="1210" spans="1:1">
      <c r="A1210" s="1197"/>
    </row>
    <row r="1211" spans="1:1">
      <c r="A1211" s="1197"/>
    </row>
    <row r="1212" spans="1:1">
      <c r="A1212" s="1197"/>
    </row>
    <row r="1213" spans="1:1">
      <c r="A1213" s="1197"/>
    </row>
    <row r="1214" spans="1:1">
      <c r="A1214" s="1197"/>
    </row>
    <row r="1215" spans="1:1">
      <c r="A1215" s="1197"/>
    </row>
    <row r="1216" spans="1:1">
      <c r="A1216" s="1197"/>
    </row>
    <row r="1217" spans="1:1">
      <c r="A1217" s="1197"/>
    </row>
    <row r="1218" spans="1:1">
      <c r="A1218" s="1197"/>
    </row>
    <row r="1219" spans="1:1">
      <c r="A1219" s="1197"/>
    </row>
    <row r="1220" spans="1:1">
      <c r="A1220" s="1197"/>
    </row>
    <row r="1221" spans="1:1">
      <c r="A1221" s="1197"/>
    </row>
    <row r="1222" spans="1:1">
      <c r="A1222" s="1197"/>
    </row>
    <row r="1223" spans="1:1">
      <c r="A1223" s="1197"/>
    </row>
    <row r="1224" spans="1:1">
      <c r="A1224" s="1197"/>
    </row>
    <row r="1225" spans="1:1">
      <c r="A1225" s="1197"/>
    </row>
    <row r="1226" spans="1:1">
      <c r="A1226" s="1197"/>
    </row>
    <row r="1227" spans="1:1">
      <c r="A1227" s="1197"/>
    </row>
    <row r="1228" spans="1:1">
      <c r="A1228" s="1197"/>
    </row>
    <row r="1229" spans="1:1">
      <c r="A1229" s="1197"/>
    </row>
    <row r="1230" spans="1:1">
      <c r="A1230" s="1197"/>
    </row>
    <row r="1231" spans="1:1">
      <c r="A1231" s="1197"/>
    </row>
    <row r="1232" spans="1:1">
      <c r="A1232" s="1197"/>
    </row>
    <row r="1233" spans="1:1">
      <c r="A1233" s="1197"/>
    </row>
    <row r="1234" spans="1:1">
      <c r="A1234" s="1197"/>
    </row>
    <row r="1235" spans="1:1">
      <c r="A1235" s="1197"/>
    </row>
    <row r="1236" spans="1:1">
      <c r="A1236" s="1197"/>
    </row>
    <row r="1237" spans="1:1">
      <c r="A1237" s="1197"/>
    </row>
    <row r="1238" spans="1:1">
      <c r="A1238" s="1197"/>
    </row>
    <row r="1239" spans="1:1">
      <c r="A1239" s="1197"/>
    </row>
    <row r="1240" spans="1:1">
      <c r="A1240" s="1197"/>
    </row>
    <row r="1241" spans="1:1">
      <c r="A1241" s="1197"/>
    </row>
    <row r="1242" spans="1:1">
      <c r="A1242" s="1197"/>
    </row>
    <row r="1243" spans="1:1">
      <c r="A1243" s="1197"/>
    </row>
    <row r="1244" spans="1:1">
      <c r="A1244" s="1197"/>
    </row>
    <row r="1245" spans="1:1">
      <c r="A1245" s="1197"/>
    </row>
    <row r="1246" spans="1:1">
      <c r="A1246" s="1197"/>
    </row>
    <row r="1247" spans="1:1">
      <c r="A1247" s="1197"/>
    </row>
    <row r="1248" spans="1:1">
      <c r="A1248" s="1197"/>
    </row>
    <row r="1249" spans="1:1">
      <c r="A1249" s="1197"/>
    </row>
    <row r="1250" spans="1:1">
      <c r="A1250" s="1197"/>
    </row>
    <row r="1251" spans="1:1">
      <c r="A1251" s="1197"/>
    </row>
    <row r="1252" spans="1:1">
      <c r="A1252" s="1197"/>
    </row>
    <row r="1253" spans="1:1">
      <c r="A1253" s="1197"/>
    </row>
    <row r="1254" spans="1:1">
      <c r="A1254" s="1197"/>
    </row>
    <row r="1255" spans="1:1">
      <c r="A1255" s="1197"/>
    </row>
    <row r="1256" spans="1:1">
      <c r="A1256" s="1197"/>
    </row>
    <row r="1257" spans="1:1">
      <c r="A1257" s="1197"/>
    </row>
    <row r="1258" spans="1:1">
      <c r="A1258" s="1197"/>
    </row>
    <row r="1259" spans="1:1">
      <c r="A1259" s="1197"/>
    </row>
    <row r="1260" spans="1:1">
      <c r="A1260" s="1197"/>
    </row>
    <row r="1261" spans="1:1">
      <c r="A1261" s="1197"/>
    </row>
    <row r="1262" spans="1:1">
      <c r="A1262" s="1197"/>
    </row>
    <row r="1263" spans="1:1">
      <c r="A1263" s="1197"/>
    </row>
    <row r="1264" spans="1:1">
      <c r="A1264" s="1197"/>
    </row>
    <row r="1265" spans="1:1">
      <c r="A1265" s="1197"/>
    </row>
    <row r="1266" spans="1:1">
      <c r="A1266" s="1197"/>
    </row>
    <row r="1267" spans="1:1">
      <c r="A1267" s="1197"/>
    </row>
    <row r="1268" spans="1:1">
      <c r="A1268" s="1197"/>
    </row>
    <row r="1269" spans="1:1">
      <c r="A1269" s="1197"/>
    </row>
    <row r="1270" spans="1:1">
      <c r="A1270" s="1197"/>
    </row>
    <row r="1271" spans="1:1">
      <c r="A1271" s="1197"/>
    </row>
    <row r="1272" spans="1:1">
      <c r="A1272" s="1197"/>
    </row>
    <row r="1273" spans="1:1">
      <c r="A1273" s="1197"/>
    </row>
    <row r="1274" spans="1:1">
      <c r="A1274" s="1197"/>
    </row>
    <row r="1275" spans="1:1">
      <c r="A1275" s="1197"/>
    </row>
    <row r="1276" spans="1:1">
      <c r="A1276" s="1197"/>
    </row>
    <row r="1277" spans="1:1">
      <c r="A1277" s="1197"/>
    </row>
    <row r="1278" spans="1:1">
      <c r="A1278" s="1197"/>
    </row>
    <row r="1279" spans="1:1">
      <c r="A1279" s="1197"/>
    </row>
    <row r="1280" spans="1:1">
      <c r="A1280" s="1197"/>
    </row>
    <row r="1281" spans="1:1">
      <c r="A1281" s="1197"/>
    </row>
    <row r="1282" spans="1:1">
      <c r="A1282" s="1197"/>
    </row>
    <row r="1283" spans="1:1">
      <c r="A1283" s="1197"/>
    </row>
    <row r="1284" spans="1:1">
      <c r="A1284" s="1197"/>
    </row>
    <row r="1285" spans="1:1">
      <c r="A1285" s="1197"/>
    </row>
    <row r="1286" spans="1:1">
      <c r="A1286" s="1197"/>
    </row>
    <row r="1287" spans="1:1">
      <c r="A1287" s="1197"/>
    </row>
    <row r="1288" spans="1:1">
      <c r="A1288" s="1197"/>
    </row>
    <row r="1289" spans="1:1">
      <c r="A1289" s="1197"/>
    </row>
    <row r="1290" spans="1:1">
      <c r="A1290" s="1197"/>
    </row>
    <row r="1291" spans="1:1">
      <c r="A1291" s="1197"/>
    </row>
    <row r="1292" spans="1:1">
      <c r="A1292" s="1197"/>
    </row>
    <row r="1293" spans="1:1">
      <c r="A1293" s="1197"/>
    </row>
    <row r="1294" spans="1:1">
      <c r="A1294" s="1197"/>
    </row>
    <row r="1295" spans="1:1">
      <c r="A1295" s="1197"/>
    </row>
    <row r="1296" spans="1:1">
      <c r="A1296" s="1197"/>
    </row>
    <row r="1297" spans="1:1">
      <c r="A1297" s="1197"/>
    </row>
    <row r="1298" spans="1:1">
      <c r="A1298" s="1197"/>
    </row>
    <row r="1299" spans="1:1">
      <c r="A1299" s="1197"/>
    </row>
    <row r="1300" spans="1:1">
      <c r="A1300" s="1197"/>
    </row>
    <row r="1301" spans="1:1">
      <c r="A1301" s="1197"/>
    </row>
    <row r="1302" spans="1:1">
      <c r="A1302" s="1197"/>
    </row>
    <row r="1303" spans="1:1">
      <c r="A1303" s="1197"/>
    </row>
    <row r="1304" spans="1:1">
      <c r="A1304" s="1197"/>
    </row>
    <row r="1305" spans="1:1">
      <c r="A1305" s="1197"/>
    </row>
    <row r="1306" spans="1:1">
      <c r="A1306" s="1197"/>
    </row>
    <row r="1307" spans="1:1">
      <c r="A1307" s="1197"/>
    </row>
    <row r="1308" spans="1:1">
      <c r="A1308" s="1197"/>
    </row>
    <row r="1309" spans="1:1">
      <c r="A1309" s="1197"/>
    </row>
    <row r="1310" spans="1:1">
      <c r="A1310" s="1197"/>
    </row>
    <row r="1311" spans="1:1">
      <c r="A1311" s="1197"/>
    </row>
    <row r="1312" spans="1:1">
      <c r="A1312" s="1197"/>
    </row>
    <row r="1313" spans="1:1">
      <c r="A1313" s="1197"/>
    </row>
    <row r="1314" spans="1:1">
      <c r="A1314" s="1197"/>
    </row>
    <row r="1315" spans="1:1">
      <c r="A1315" s="1197"/>
    </row>
    <row r="1316" spans="1:1">
      <c r="A1316" s="1197"/>
    </row>
    <row r="1317" spans="1:1">
      <c r="A1317" s="1197"/>
    </row>
    <row r="1318" spans="1:1">
      <c r="A1318" s="1197"/>
    </row>
    <row r="1319" spans="1:1">
      <c r="A1319" s="1197"/>
    </row>
    <row r="1320" spans="1:1">
      <c r="A1320" s="1197"/>
    </row>
    <row r="1321" spans="1:1">
      <c r="A1321" s="1197"/>
    </row>
    <row r="1322" spans="1:1">
      <c r="A1322" s="1197"/>
    </row>
    <row r="1323" spans="1:1">
      <c r="A1323" s="1197"/>
    </row>
    <row r="1324" spans="1:1">
      <c r="A1324" s="1197"/>
    </row>
    <row r="1325" spans="1:1">
      <c r="A1325" s="1197"/>
    </row>
    <row r="1326" spans="1:1">
      <c r="A1326" s="1197"/>
    </row>
    <row r="1327" spans="1:1">
      <c r="A1327" s="1197"/>
    </row>
    <row r="1328" spans="1:1">
      <c r="A1328" s="1197"/>
    </row>
    <row r="1329" spans="1:1">
      <c r="A1329" s="1197"/>
    </row>
    <row r="1330" spans="1:1">
      <c r="A1330" s="1197"/>
    </row>
    <row r="1331" spans="1:1">
      <c r="A1331" s="1197"/>
    </row>
    <row r="1332" spans="1:1">
      <c r="A1332" s="1197"/>
    </row>
    <row r="1333" spans="1:1">
      <c r="A1333" s="1197"/>
    </row>
    <row r="1334" spans="1:1">
      <c r="A1334" s="1197"/>
    </row>
    <row r="1335" spans="1:1">
      <c r="A1335" s="1197"/>
    </row>
    <row r="1336" spans="1:1">
      <c r="A1336" s="1197"/>
    </row>
    <row r="1337" spans="1:1">
      <c r="A1337" s="1197"/>
    </row>
    <row r="1338" spans="1:1">
      <c r="A1338" s="1197"/>
    </row>
    <row r="1339" spans="1:1">
      <c r="A1339" s="1197"/>
    </row>
    <row r="1340" spans="1:1">
      <c r="A1340" s="1197"/>
    </row>
    <row r="1341" spans="1:1">
      <c r="A1341" s="1197"/>
    </row>
    <row r="1342" spans="1:1">
      <c r="A1342" s="1197"/>
    </row>
    <row r="1343" spans="1:1">
      <c r="A1343" s="1197"/>
    </row>
    <row r="1344" spans="1:1">
      <c r="A1344" s="1197"/>
    </row>
    <row r="1345" spans="1:1">
      <c r="A1345" s="1197"/>
    </row>
    <row r="1346" spans="1:1">
      <c r="A1346" s="1197"/>
    </row>
    <row r="1347" spans="1:1">
      <c r="A1347" s="1197"/>
    </row>
    <row r="1348" spans="1:1">
      <c r="A1348" s="1197"/>
    </row>
    <row r="1349" spans="1:1">
      <c r="A1349" s="1197"/>
    </row>
    <row r="1350" spans="1:1">
      <c r="A1350" s="1197"/>
    </row>
    <row r="1351" spans="1:1">
      <c r="A1351" s="1197"/>
    </row>
    <row r="1352" spans="1:1">
      <c r="A1352" s="1197"/>
    </row>
    <row r="1353" spans="1:1">
      <c r="A1353" s="1197"/>
    </row>
    <row r="1354" spans="1:1">
      <c r="A1354" s="1197"/>
    </row>
    <row r="1355" spans="1:1">
      <c r="A1355" s="1197"/>
    </row>
    <row r="1356" spans="1:1">
      <c r="A1356" s="1197"/>
    </row>
    <row r="1357" spans="1:1">
      <c r="A1357" s="1197"/>
    </row>
    <row r="1358" spans="1:1">
      <c r="A1358" s="1197"/>
    </row>
    <row r="1359" spans="1:1">
      <c r="A1359" s="1197"/>
    </row>
    <row r="1360" spans="1:1">
      <c r="A1360" s="1197"/>
    </row>
    <row r="1361" spans="1:1">
      <c r="A1361" s="1197"/>
    </row>
    <row r="1362" spans="1:1">
      <c r="A1362" s="1197"/>
    </row>
    <row r="1363" spans="1:1">
      <c r="A1363" s="1197"/>
    </row>
    <row r="1364" spans="1:1">
      <c r="A1364" s="1197"/>
    </row>
    <row r="1365" spans="1:1">
      <c r="A1365" s="1197"/>
    </row>
    <row r="1366" spans="1:1">
      <c r="A1366" s="1197"/>
    </row>
    <row r="1367" spans="1:1">
      <c r="A1367" s="1197"/>
    </row>
    <row r="1368" spans="1:1">
      <c r="A1368" s="1197"/>
    </row>
    <row r="1369" spans="1:1">
      <c r="A1369" s="1197"/>
    </row>
    <row r="1370" spans="1:1">
      <c r="A1370" s="1197"/>
    </row>
    <row r="1371" spans="1:1">
      <c r="A1371" s="1197"/>
    </row>
    <row r="1372" spans="1:1">
      <c r="A1372" s="1197"/>
    </row>
    <row r="1373" spans="1:1">
      <c r="A1373" s="1197"/>
    </row>
    <row r="1374" spans="1:1">
      <c r="A1374" s="1197"/>
    </row>
    <row r="1375" spans="1:1">
      <c r="A1375" s="1197"/>
    </row>
    <row r="1376" spans="1:1">
      <c r="A1376" s="1197"/>
    </row>
    <row r="1377" spans="1:1">
      <c r="A1377" s="1197"/>
    </row>
    <row r="1378" spans="1:1">
      <c r="A1378" s="1197"/>
    </row>
    <row r="1379" spans="1:1">
      <c r="A1379" s="1197"/>
    </row>
    <row r="1380" spans="1:1">
      <c r="A1380" s="1197"/>
    </row>
    <row r="1381" spans="1:1">
      <c r="A1381" s="1197"/>
    </row>
    <row r="1382" spans="1:1">
      <c r="A1382" s="1197"/>
    </row>
    <row r="1383" spans="1:1">
      <c r="A1383" s="1197"/>
    </row>
    <row r="1384" spans="1:1">
      <c r="A1384" s="1197"/>
    </row>
    <row r="1385" spans="1:1">
      <c r="A1385" s="1197"/>
    </row>
    <row r="1386" spans="1:1">
      <c r="A1386" s="1197"/>
    </row>
    <row r="1387" spans="1:1">
      <c r="A1387" s="1197"/>
    </row>
    <row r="1388" spans="1:1">
      <c r="A1388" s="1197"/>
    </row>
    <row r="1389" spans="1:1">
      <c r="A1389" s="1197"/>
    </row>
    <row r="1390" spans="1:1">
      <c r="A1390" s="1197"/>
    </row>
    <row r="1391" spans="1:1">
      <c r="A1391" s="1197"/>
    </row>
    <row r="1392" spans="1:1">
      <c r="A1392" s="1197"/>
    </row>
    <row r="1393" spans="1:1">
      <c r="A1393" s="1197"/>
    </row>
    <row r="1394" spans="1:1">
      <c r="A1394" s="1197"/>
    </row>
    <row r="1395" spans="1:1">
      <c r="A1395" s="1197"/>
    </row>
    <row r="1396" spans="1:1">
      <c r="A1396" s="1197"/>
    </row>
    <row r="1397" spans="1:1">
      <c r="A1397" s="1197"/>
    </row>
    <row r="1398" spans="1:1">
      <c r="A1398" s="1197"/>
    </row>
    <row r="1399" spans="1:1">
      <c r="A1399" s="1197"/>
    </row>
    <row r="1400" spans="1:1">
      <c r="A1400" s="1197"/>
    </row>
    <row r="1401" spans="1:1">
      <c r="A1401" s="1197"/>
    </row>
    <row r="1402" spans="1:1">
      <c r="A1402" s="1197"/>
    </row>
    <row r="1403" spans="1:1">
      <c r="A1403" s="1197"/>
    </row>
    <row r="1404" spans="1:1">
      <c r="A1404" s="1197"/>
    </row>
    <row r="1405" spans="1:1">
      <c r="A1405" s="1197"/>
    </row>
    <row r="1406" spans="1:1">
      <c r="A1406" s="1197"/>
    </row>
    <row r="1407" spans="1:1">
      <c r="A1407" s="1197"/>
    </row>
    <row r="1408" spans="1:1">
      <c r="A1408" s="1197"/>
    </row>
    <row r="1409" spans="1:1">
      <c r="A1409" s="1197"/>
    </row>
    <row r="1410" spans="1:1">
      <c r="A1410" s="1197"/>
    </row>
    <row r="1411" spans="1:1">
      <c r="A1411" s="1197"/>
    </row>
    <row r="1412" spans="1:1">
      <c r="A1412" s="1197"/>
    </row>
    <row r="1413" spans="1:1">
      <c r="A1413" s="1197"/>
    </row>
    <row r="1414" spans="1:1">
      <c r="A1414" s="1197"/>
    </row>
    <row r="1415" spans="1:1">
      <c r="A1415" s="1197"/>
    </row>
    <row r="1416" spans="1:1">
      <c r="A1416" s="1197"/>
    </row>
    <row r="1417" spans="1:1">
      <c r="A1417" s="1197"/>
    </row>
    <row r="1418" spans="1:1">
      <c r="A1418" s="1197"/>
    </row>
    <row r="1419" spans="1:1">
      <c r="A1419" s="1197"/>
    </row>
    <row r="1420" spans="1:1">
      <c r="A1420" s="1197"/>
    </row>
    <row r="1421" spans="1:1">
      <c r="A1421" s="1197"/>
    </row>
    <row r="1422" spans="1:1">
      <c r="A1422" s="1197"/>
    </row>
    <row r="1423" spans="1:1">
      <c r="A1423" s="1197"/>
    </row>
    <row r="1424" spans="1:1">
      <c r="A1424" s="1197"/>
    </row>
    <row r="1425" spans="1:1">
      <c r="A1425" s="1197"/>
    </row>
    <row r="1426" spans="1:1">
      <c r="A1426" s="1197"/>
    </row>
    <row r="1427" spans="1:1">
      <c r="A1427" s="1197"/>
    </row>
    <row r="1428" spans="1:1">
      <c r="A1428" s="1197"/>
    </row>
    <row r="1429" spans="1:1">
      <c r="A1429" s="1197"/>
    </row>
    <row r="1430" spans="1:1">
      <c r="A1430" s="1197"/>
    </row>
    <row r="1431" spans="1:1">
      <c r="A1431" s="1197"/>
    </row>
    <row r="1432" spans="1:1">
      <c r="A1432" s="1197"/>
    </row>
    <row r="1433" spans="1:1">
      <c r="A1433" s="1197"/>
    </row>
    <row r="1434" spans="1:1">
      <c r="A1434" s="1197"/>
    </row>
    <row r="1435" spans="1:1">
      <c r="A1435" s="1197"/>
    </row>
    <row r="1436" spans="1:1">
      <c r="A1436" s="1197"/>
    </row>
    <row r="1437" spans="1:1">
      <c r="A1437" s="1197"/>
    </row>
    <row r="1438" spans="1:1">
      <c r="A1438" s="1197"/>
    </row>
    <row r="1439" spans="1:1">
      <c r="A1439" s="1197"/>
    </row>
    <row r="1440" spans="1:1">
      <c r="A1440" s="1197"/>
    </row>
    <row r="1441" spans="1:1">
      <c r="A1441" s="1197"/>
    </row>
    <row r="1442" spans="1:1">
      <c r="A1442" s="1197"/>
    </row>
    <row r="1443" spans="1:1">
      <c r="A1443" s="1197"/>
    </row>
    <row r="1444" spans="1:1">
      <c r="A1444" s="1197"/>
    </row>
    <row r="1445" spans="1:1">
      <c r="A1445" s="1197"/>
    </row>
    <row r="1446" spans="1:1">
      <c r="A1446" s="1197"/>
    </row>
    <row r="1447" spans="1:1">
      <c r="A1447" s="1197"/>
    </row>
    <row r="1448" spans="1:1">
      <c r="A1448" s="1197"/>
    </row>
    <row r="1449" spans="1:1">
      <c r="A1449" s="1197"/>
    </row>
    <row r="1450" spans="1:1">
      <c r="A1450" s="1197"/>
    </row>
    <row r="1451" spans="1:1">
      <c r="A1451" s="1197"/>
    </row>
    <row r="1452" spans="1:1">
      <c r="A1452" s="1197"/>
    </row>
    <row r="1453" spans="1:1">
      <c r="A1453" s="1197"/>
    </row>
    <row r="1454" spans="1:1">
      <c r="A1454" s="1197"/>
    </row>
    <row r="1455" spans="1:1">
      <c r="A1455" s="1197"/>
    </row>
    <row r="1456" spans="1:1">
      <c r="A1456" s="1197"/>
    </row>
    <row r="1457" spans="1:1">
      <c r="A1457" s="1197"/>
    </row>
    <row r="1458" spans="1:1">
      <c r="A1458" s="1197"/>
    </row>
    <row r="1459" spans="1:1">
      <c r="A1459" s="1197"/>
    </row>
    <row r="1460" spans="1:1">
      <c r="A1460" s="1197"/>
    </row>
    <row r="1461" spans="1:1">
      <c r="A1461" s="1197"/>
    </row>
    <row r="1462" spans="1:1">
      <c r="A1462" s="1197"/>
    </row>
    <row r="1463" spans="1:1">
      <c r="A1463" s="1197"/>
    </row>
    <row r="1464" spans="1:1">
      <c r="A1464" s="1197"/>
    </row>
    <row r="1465" spans="1:1">
      <c r="A1465" s="1197"/>
    </row>
    <row r="1466" spans="1:1">
      <c r="A1466" s="1197"/>
    </row>
    <row r="1467" spans="1:1">
      <c r="A1467" s="1197"/>
    </row>
    <row r="1468" spans="1:1">
      <c r="A1468" s="1197"/>
    </row>
    <row r="1469" spans="1:1">
      <c r="A1469" s="1197"/>
    </row>
    <row r="1470" spans="1:1">
      <c r="A1470" s="1197"/>
    </row>
    <row r="1471" spans="1:1">
      <c r="A1471" s="1197"/>
    </row>
    <row r="1472" spans="1:1">
      <c r="A1472" s="1197"/>
    </row>
    <row r="1473" spans="1:1">
      <c r="A1473" s="1197"/>
    </row>
    <row r="1474" spans="1:1">
      <c r="A1474" s="1197"/>
    </row>
    <row r="1475" spans="1:1">
      <c r="A1475" s="1197"/>
    </row>
    <row r="1476" spans="1:1">
      <c r="A1476" s="1197"/>
    </row>
    <row r="1477" spans="1:1">
      <c r="A1477" s="1197"/>
    </row>
    <row r="1478" spans="1:1">
      <c r="A1478" s="1197"/>
    </row>
    <row r="1479" spans="1:1">
      <c r="A1479" s="1197"/>
    </row>
    <row r="1480" spans="1:1">
      <c r="A1480" s="1197"/>
    </row>
    <row r="1481" spans="1:1">
      <c r="A1481" s="1197"/>
    </row>
    <row r="1482" spans="1:1">
      <c r="A1482" s="1197"/>
    </row>
    <row r="1483" spans="1:1">
      <c r="A1483" s="1197"/>
    </row>
    <row r="1484" spans="1:1">
      <c r="A1484" s="1197"/>
    </row>
    <row r="1485" spans="1:1">
      <c r="A1485" s="1197"/>
    </row>
    <row r="1486" spans="1:1">
      <c r="A1486" s="1197"/>
    </row>
    <row r="1487" spans="1:1">
      <c r="A1487" s="1197"/>
    </row>
    <row r="1488" spans="1:1">
      <c r="A1488" s="1197"/>
    </row>
    <row r="1489" spans="1:1">
      <c r="A1489" s="1197"/>
    </row>
    <row r="1490" spans="1:1">
      <c r="A1490" s="1197"/>
    </row>
    <row r="1491" spans="1:1">
      <c r="A1491" s="1197"/>
    </row>
    <row r="1492" spans="1:1">
      <c r="A1492" s="1197"/>
    </row>
    <row r="1493" spans="1:1">
      <c r="A1493" s="1197"/>
    </row>
    <row r="1494" spans="1:1">
      <c r="A1494" s="1197"/>
    </row>
    <row r="1495" spans="1:1">
      <c r="A1495" s="1197"/>
    </row>
    <row r="1496" spans="1:1">
      <c r="A1496" s="1197"/>
    </row>
    <row r="1497" spans="1:1">
      <c r="A1497" s="1197"/>
    </row>
    <row r="1498" spans="1:1">
      <c r="A1498" s="1197"/>
    </row>
    <row r="1499" spans="1:1">
      <c r="A1499" s="1197"/>
    </row>
    <row r="1500" spans="1:1">
      <c r="A1500" s="1197"/>
    </row>
    <row r="1501" spans="1:1">
      <c r="A1501" s="1197"/>
    </row>
    <row r="1502" spans="1:1">
      <c r="A1502" s="1197"/>
    </row>
    <row r="1503" spans="1:1">
      <c r="A1503" s="1197"/>
    </row>
    <row r="1504" spans="1:1">
      <c r="A1504" s="1197"/>
    </row>
    <row r="1505" spans="1:1">
      <c r="A1505" s="1197"/>
    </row>
    <row r="1506" spans="1:1">
      <c r="A1506" s="1197"/>
    </row>
    <row r="1507" spans="1:1">
      <c r="A1507" s="1197"/>
    </row>
    <row r="1508" spans="1:1">
      <c r="A1508" s="1197"/>
    </row>
    <row r="1509" spans="1:1">
      <c r="A1509" s="1197"/>
    </row>
    <row r="1510" spans="1:1">
      <c r="A1510" s="1197"/>
    </row>
    <row r="1511" spans="1:1">
      <c r="A1511" s="1197"/>
    </row>
    <row r="1512" spans="1:1">
      <c r="A1512" s="1197"/>
    </row>
    <row r="1513" spans="1:1">
      <c r="A1513" s="1197"/>
    </row>
    <row r="1514" spans="1:1">
      <c r="A1514" s="1197"/>
    </row>
    <row r="1515" spans="1:1">
      <c r="A1515" s="1197"/>
    </row>
    <row r="1516" spans="1:1">
      <c r="A1516" s="1197"/>
    </row>
    <row r="1517" spans="1:1">
      <c r="A1517" s="1197"/>
    </row>
    <row r="1518" spans="1:1">
      <c r="A1518" s="1197"/>
    </row>
    <row r="1519" spans="1:1">
      <c r="A1519" s="1197"/>
    </row>
    <row r="1520" spans="1:1">
      <c r="A1520" s="1197"/>
    </row>
    <row r="1521" spans="1:1">
      <c r="A1521" s="1197"/>
    </row>
    <row r="1522" spans="1:1">
      <c r="A1522" s="1197"/>
    </row>
    <row r="1523" spans="1:1">
      <c r="A1523" s="1197"/>
    </row>
    <row r="1524" spans="1:1">
      <c r="A1524" s="1197"/>
    </row>
    <row r="1525" spans="1:1">
      <c r="A1525" s="1197"/>
    </row>
    <row r="1526" spans="1:1">
      <c r="A1526" s="1197"/>
    </row>
    <row r="1527" spans="1:1">
      <c r="A1527" s="1197"/>
    </row>
    <row r="1528" spans="1:1">
      <c r="A1528" s="1197"/>
    </row>
    <row r="1529" spans="1:1">
      <c r="A1529" s="1197"/>
    </row>
    <row r="1530" spans="1:1">
      <c r="A1530" s="1197"/>
    </row>
    <row r="1531" spans="1:1">
      <c r="A1531" s="1197"/>
    </row>
    <row r="1532" spans="1:1">
      <c r="A1532" s="1197"/>
    </row>
    <row r="1533" spans="1:1">
      <c r="A1533" s="1197"/>
    </row>
    <row r="1534" spans="1:1">
      <c r="A1534" s="1197"/>
    </row>
    <row r="1535" spans="1:1">
      <c r="A1535" s="1197"/>
    </row>
    <row r="1536" spans="1:1">
      <c r="A1536" s="1197"/>
    </row>
    <row r="1537" spans="1:1">
      <c r="A1537" s="1197"/>
    </row>
    <row r="1538" spans="1:1">
      <c r="A1538" s="1197"/>
    </row>
    <row r="1539" spans="1:1">
      <c r="A1539" s="1197"/>
    </row>
    <row r="1540" spans="1:1">
      <c r="A1540" s="1197"/>
    </row>
    <row r="1541" spans="1:1">
      <c r="A1541" s="1197"/>
    </row>
    <row r="1542" spans="1:1">
      <c r="A1542" s="1197"/>
    </row>
    <row r="1543" spans="1:1">
      <c r="A1543" s="1197"/>
    </row>
    <row r="1544" spans="1:1">
      <c r="A1544" s="1197"/>
    </row>
    <row r="1545" spans="1:1">
      <c r="A1545" s="1197"/>
    </row>
    <row r="1546" spans="1:1">
      <c r="A1546" s="1197"/>
    </row>
    <row r="1547" spans="1:1">
      <c r="A1547" s="1197"/>
    </row>
    <row r="1548" spans="1:1">
      <c r="A1548" s="1197"/>
    </row>
    <row r="1549" spans="1:1">
      <c r="A1549" s="1197"/>
    </row>
    <row r="1550" spans="1:1">
      <c r="A1550" s="1197"/>
    </row>
    <row r="1551" spans="1:1">
      <c r="A1551" s="1197"/>
    </row>
    <row r="1552" spans="1:1">
      <c r="A1552" s="1197"/>
    </row>
    <row r="1553" spans="1:1">
      <c r="A1553" s="1197"/>
    </row>
    <row r="1554" spans="1:1">
      <c r="A1554" s="1197"/>
    </row>
    <row r="1555" spans="1:1">
      <c r="A1555" s="1197"/>
    </row>
    <row r="1556" spans="1:1">
      <c r="A1556" s="1197"/>
    </row>
    <row r="1557" spans="1:1">
      <c r="A1557" s="1197"/>
    </row>
    <row r="1558" spans="1:1">
      <c r="A1558" s="1197"/>
    </row>
    <row r="1559" spans="1:1">
      <c r="A1559" s="1197"/>
    </row>
    <row r="1560" spans="1:1">
      <c r="A1560" s="1197"/>
    </row>
    <row r="1561" spans="1:1">
      <c r="A1561" s="1197"/>
    </row>
    <row r="1562" spans="1:1">
      <c r="A1562" s="1197"/>
    </row>
    <row r="1563" spans="1:1">
      <c r="A1563" s="1197"/>
    </row>
    <row r="1564" spans="1:1">
      <c r="A1564" s="1197"/>
    </row>
    <row r="1565" spans="1:1">
      <c r="A1565" s="1197"/>
    </row>
    <row r="1566" spans="1:1">
      <c r="A1566" s="1197"/>
    </row>
    <row r="1567" spans="1:1">
      <c r="A1567" s="1197"/>
    </row>
    <row r="1568" spans="1:1">
      <c r="A1568" s="1197"/>
    </row>
    <row r="1569" spans="1:1">
      <c r="A1569" s="1197"/>
    </row>
    <row r="1570" spans="1:1">
      <c r="A1570" s="1197"/>
    </row>
    <row r="1571" spans="1:1">
      <c r="A1571" s="1197"/>
    </row>
    <row r="1572" spans="1:1">
      <c r="A1572" s="1197"/>
    </row>
    <row r="1573" spans="1:1">
      <c r="A1573" s="1197"/>
    </row>
    <row r="1574" spans="1:1">
      <c r="A1574" s="1197"/>
    </row>
    <row r="1575" spans="1:1">
      <c r="A1575" s="1197"/>
    </row>
    <row r="1576" spans="1:1">
      <c r="A1576" s="1197"/>
    </row>
    <row r="1577" spans="1:1">
      <c r="A1577" s="1197"/>
    </row>
    <row r="1578" spans="1:1">
      <c r="A1578" s="1197"/>
    </row>
    <row r="1579" spans="1:1">
      <c r="A1579" s="1197"/>
    </row>
    <row r="1580" spans="1:1">
      <c r="A1580" s="1197"/>
    </row>
    <row r="1581" spans="1:1">
      <c r="A1581" s="1197"/>
    </row>
    <row r="1582" spans="1:1">
      <c r="A1582" s="1197"/>
    </row>
    <row r="1583" spans="1:1">
      <c r="A1583" s="1197"/>
    </row>
    <row r="1584" spans="1:1">
      <c r="A1584" s="1197"/>
    </row>
    <row r="1585" spans="1:1">
      <c r="A1585" s="1197"/>
    </row>
    <row r="1586" spans="1:1">
      <c r="A1586" s="1197"/>
    </row>
    <row r="1587" spans="1:1">
      <c r="A1587" s="1197"/>
    </row>
    <row r="1588" spans="1:1">
      <c r="A1588" s="1197"/>
    </row>
    <row r="1589" spans="1:1">
      <c r="A1589" s="1197"/>
    </row>
    <row r="1590" spans="1:1">
      <c r="A1590" s="1197"/>
    </row>
    <row r="1591" spans="1:1">
      <c r="A1591" s="1197"/>
    </row>
    <row r="1592" spans="1:1">
      <c r="A1592" s="1197"/>
    </row>
    <row r="1593" spans="1:1">
      <c r="A1593" s="1197"/>
    </row>
    <row r="1594" spans="1:1">
      <c r="A1594" s="1197"/>
    </row>
    <row r="1595" spans="1:1">
      <c r="A1595" s="1197"/>
    </row>
    <row r="1596" spans="1:1">
      <c r="A1596" s="1197"/>
    </row>
    <row r="1597" spans="1:1">
      <c r="A1597" s="1197"/>
    </row>
    <row r="1598" spans="1:1">
      <c r="A1598" s="1197"/>
    </row>
    <row r="1599" spans="1:1">
      <c r="A1599" s="1197"/>
    </row>
    <row r="1600" spans="1:1">
      <c r="A1600" s="1197"/>
    </row>
    <row r="1601" spans="1:1">
      <c r="A1601" s="1197"/>
    </row>
    <row r="1602" spans="1:1">
      <c r="A1602" s="1197"/>
    </row>
    <row r="1603" spans="1:1">
      <c r="A1603" s="1197"/>
    </row>
    <row r="1604" spans="1:1">
      <c r="A1604" s="1197"/>
    </row>
    <row r="1605" spans="1:1">
      <c r="A1605" s="1197"/>
    </row>
    <row r="1606" spans="1:1">
      <c r="A1606" s="1197"/>
    </row>
    <row r="1607" spans="1:1">
      <c r="A1607" s="1197"/>
    </row>
    <row r="1608" spans="1:1">
      <c r="A1608" s="1197"/>
    </row>
    <row r="1609" spans="1:1">
      <c r="A1609" s="1197"/>
    </row>
    <row r="1610" spans="1:1">
      <c r="A1610" s="1197"/>
    </row>
    <row r="1611" spans="1:1">
      <c r="A1611" s="1197"/>
    </row>
    <row r="1612" spans="1:1">
      <c r="A1612" s="1197"/>
    </row>
    <row r="1613" spans="1:1">
      <c r="A1613" s="1197"/>
    </row>
    <row r="1614" spans="1:1">
      <c r="A1614" s="1197"/>
    </row>
    <row r="1615" spans="1:1">
      <c r="A1615" s="1197"/>
    </row>
    <row r="1616" spans="1:1">
      <c r="A1616" s="1197"/>
    </row>
    <row r="1617" spans="1:1">
      <c r="A1617" s="1197"/>
    </row>
    <row r="1618" spans="1:1">
      <c r="A1618" s="1197"/>
    </row>
    <row r="1619" spans="1:1">
      <c r="A1619" s="1197"/>
    </row>
    <row r="1620" spans="1:1">
      <c r="A1620" s="1197"/>
    </row>
    <row r="1621" spans="1:1">
      <c r="A1621" s="1197"/>
    </row>
    <row r="1622" spans="1:1">
      <c r="A1622" s="1197"/>
    </row>
    <row r="1623" spans="1:1">
      <c r="A1623" s="1197"/>
    </row>
    <row r="1624" spans="1:1">
      <c r="A1624" s="1197"/>
    </row>
    <row r="1625" spans="1:1">
      <c r="A1625" s="1197"/>
    </row>
    <row r="1626" spans="1:1">
      <c r="A1626" s="1197"/>
    </row>
    <row r="1627" spans="1:1">
      <c r="A1627" s="1197"/>
    </row>
    <row r="1628" spans="1:1">
      <c r="A1628" s="1197"/>
    </row>
    <row r="1629" spans="1:1">
      <c r="A1629" s="1197"/>
    </row>
    <row r="1630" spans="1:1">
      <c r="A1630" s="1197"/>
    </row>
    <row r="1631" spans="1:1">
      <c r="A1631" s="1197"/>
    </row>
    <row r="1632" spans="1:1">
      <c r="A1632" s="1197"/>
    </row>
    <row r="1633" spans="1:1">
      <c r="A1633" s="1197"/>
    </row>
    <row r="1634" spans="1:1">
      <c r="A1634" s="1197"/>
    </row>
    <row r="1635" spans="1:1">
      <c r="A1635" s="1197"/>
    </row>
    <row r="1636" spans="1:1">
      <c r="A1636" s="1197"/>
    </row>
    <row r="1637" spans="1:1">
      <c r="A1637" s="1197"/>
    </row>
    <row r="1638" spans="1:1">
      <c r="A1638" s="1197"/>
    </row>
    <row r="1639" spans="1:1">
      <c r="A1639" s="1197"/>
    </row>
    <row r="1640" spans="1:1">
      <c r="A1640" s="1197"/>
    </row>
    <row r="1641" spans="1:1">
      <c r="A1641" s="1197"/>
    </row>
    <row r="1642" spans="1:1">
      <c r="A1642" s="1197"/>
    </row>
    <row r="1643" spans="1:1">
      <c r="A1643" s="1197"/>
    </row>
    <row r="1644" spans="1:1">
      <c r="A1644" s="1197"/>
    </row>
    <row r="1645" spans="1:1">
      <c r="A1645" s="1197"/>
    </row>
    <row r="1646" spans="1:1">
      <c r="A1646" s="1197"/>
    </row>
    <row r="1647" spans="1:1">
      <c r="A1647" s="1197"/>
    </row>
    <row r="1648" spans="1:1">
      <c r="A1648" s="1197"/>
    </row>
    <row r="1649" spans="1:1">
      <c r="A1649" s="1197"/>
    </row>
    <row r="1650" spans="1:1">
      <c r="A1650" s="1197"/>
    </row>
    <row r="1651" spans="1:1">
      <c r="A1651" s="1197"/>
    </row>
    <row r="1652" spans="1:1">
      <c r="A1652" s="1197"/>
    </row>
    <row r="1653" spans="1:1">
      <c r="A1653" s="1197"/>
    </row>
    <row r="1654" spans="1:1">
      <c r="A1654" s="1197"/>
    </row>
    <row r="1655" spans="1:1">
      <c r="A1655" s="1197"/>
    </row>
    <row r="1656" spans="1:1">
      <c r="A1656" s="1197"/>
    </row>
    <row r="1657" spans="1:1">
      <c r="A1657" s="1197"/>
    </row>
    <row r="1658" spans="1:1">
      <c r="A1658" s="1197"/>
    </row>
    <row r="1659" spans="1:1">
      <c r="A1659" s="1197"/>
    </row>
    <row r="1660" spans="1:1">
      <c r="A1660" s="1197"/>
    </row>
    <row r="1661" spans="1:1">
      <c r="A1661" s="1197"/>
    </row>
    <row r="1662" spans="1:1">
      <c r="A1662" s="1197"/>
    </row>
    <row r="1663" spans="1:1">
      <c r="A1663" s="1197"/>
    </row>
    <row r="1664" spans="1:1">
      <c r="A1664" s="1197"/>
    </row>
    <row r="1665" spans="1:1">
      <c r="A1665" s="1197"/>
    </row>
    <row r="1666" spans="1:1">
      <c r="A1666" s="1197"/>
    </row>
    <row r="1667" spans="1:1">
      <c r="A1667" s="1197"/>
    </row>
    <row r="1668" spans="1:1">
      <c r="A1668" s="1197"/>
    </row>
    <row r="1669" spans="1:1">
      <c r="A1669" s="1197"/>
    </row>
    <row r="1670" spans="1:1">
      <c r="A1670" s="1197"/>
    </row>
    <row r="1671" spans="1:1">
      <c r="A1671" s="1197"/>
    </row>
    <row r="1672" spans="1:1">
      <c r="A1672" s="1197"/>
    </row>
    <row r="1673" spans="1:1">
      <c r="A1673" s="1197"/>
    </row>
    <row r="1674" spans="1:1">
      <c r="A1674" s="1197"/>
    </row>
    <row r="1675" spans="1:1">
      <c r="A1675" s="1197"/>
    </row>
    <row r="1676" spans="1:1">
      <c r="A1676" s="1197"/>
    </row>
    <row r="1677" spans="1:1">
      <c r="A1677" s="1197"/>
    </row>
    <row r="1678" spans="1:1">
      <c r="A1678" s="1197"/>
    </row>
    <row r="1679" spans="1:1">
      <c r="A1679" s="1197"/>
    </row>
    <row r="1680" spans="1:1">
      <c r="A1680" s="1197"/>
    </row>
    <row r="1681" spans="1:1">
      <c r="A1681" s="1197"/>
    </row>
    <row r="1682" spans="1:1">
      <c r="A1682" s="1197"/>
    </row>
    <row r="1683" spans="1:1">
      <c r="A1683" s="1197"/>
    </row>
    <row r="1684" spans="1:1">
      <c r="A1684" s="1197"/>
    </row>
    <row r="1685" spans="1:1">
      <c r="A1685" s="1197"/>
    </row>
    <row r="1686" spans="1:1">
      <c r="A1686" s="1197"/>
    </row>
    <row r="1687" spans="1:1">
      <c r="A1687" s="1197"/>
    </row>
    <row r="1688" spans="1:1">
      <c r="A1688" s="1197"/>
    </row>
    <row r="1689" spans="1:1">
      <c r="A1689" s="1197"/>
    </row>
    <row r="1690" spans="1:1">
      <c r="A1690" s="1197"/>
    </row>
    <row r="1691" spans="1:1">
      <c r="A1691" s="1197"/>
    </row>
    <row r="1692" spans="1:1">
      <c r="A1692" s="1197"/>
    </row>
    <row r="1693" spans="1:1">
      <c r="A1693" s="1197"/>
    </row>
    <row r="1694" spans="1:1">
      <c r="A1694" s="1197"/>
    </row>
    <row r="1695" spans="1:1">
      <c r="A1695" s="1197"/>
    </row>
    <row r="1696" spans="1:1">
      <c r="A1696" s="1197"/>
    </row>
    <row r="1697" spans="1:1">
      <c r="A1697" s="1197"/>
    </row>
    <row r="1698" spans="1:1">
      <c r="A1698" s="1197"/>
    </row>
    <row r="1699" spans="1:1">
      <c r="A1699" s="1197"/>
    </row>
    <row r="1700" spans="1:1">
      <c r="A1700" s="1197"/>
    </row>
    <row r="1701" spans="1:1">
      <c r="A1701" s="1197"/>
    </row>
    <row r="1702" spans="1:1">
      <c r="A1702" s="1197"/>
    </row>
    <row r="1703" spans="1:1">
      <c r="A1703" s="1197"/>
    </row>
    <row r="1704" spans="1:1">
      <c r="A1704" s="1197"/>
    </row>
    <row r="1705" spans="1:1">
      <c r="A1705" s="1197"/>
    </row>
    <row r="1706" spans="1:1">
      <c r="A1706" s="1197"/>
    </row>
    <row r="1707" spans="1:1">
      <c r="A1707" s="1197"/>
    </row>
    <row r="1708" spans="1:1">
      <c r="A1708" s="1197"/>
    </row>
    <row r="1709" spans="1:1">
      <c r="A1709" s="1197"/>
    </row>
    <row r="1710" spans="1:1">
      <c r="A1710" s="1197"/>
    </row>
    <row r="1711" spans="1:1">
      <c r="A1711" s="1197"/>
    </row>
    <row r="1712" spans="1:1">
      <c r="A1712" s="1197"/>
    </row>
    <row r="1713" spans="1:1">
      <c r="A1713" s="1197"/>
    </row>
    <row r="1714" spans="1:1">
      <c r="A1714" s="1197"/>
    </row>
    <row r="1715" spans="1:1">
      <c r="A1715" s="1197"/>
    </row>
    <row r="1716" spans="1:1">
      <c r="A1716" s="1197"/>
    </row>
    <row r="1717" spans="1:1">
      <c r="A1717" s="1197"/>
    </row>
    <row r="1718" spans="1:1">
      <c r="A1718" s="1197"/>
    </row>
    <row r="1719" spans="1:1">
      <c r="A1719" s="1197"/>
    </row>
    <row r="1720" spans="1:1">
      <c r="A1720" s="1197"/>
    </row>
    <row r="1721" spans="1:1">
      <c r="A1721" s="1197"/>
    </row>
    <row r="1722" spans="1:1">
      <c r="A1722" s="1197"/>
    </row>
    <row r="1723" spans="1:1">
      <c r="A1723" s="1197"/>
    </row>
    <row r="1724" spans="1:1">
      <c r="A1724" s="1197"/>
    </row>
    <row r="1725" spans="1:1">
      <c r="A1725" s="1197"/>
    </row>
    <row r="1726" spans="1:1">
      <c r="A1726" s="1197"/>
    </row>
    <row r="1727" spans="1:1">
      <c r="A1727" s="1197"/>
    </row>
    <row r="1728" spans="1:1">
      <c r="A1728" s="1197"/>
    </row>
    <row r="1729" spans="1:1">
      <c r="A1729" s="1197"/>
    </row>
    <row r="1730" spans="1:1">
      <c r="A1730" s="1197"/>
    </row>
    <row r="1731" spans="1:1">
      <c r="A1731" s="1197"/>
    </row>
    <row r="1732" spans="1:1">
      <c r="A1732" s="1197"/>
    </row>
    <row r="1733" spans="1:1">
      <c r="A1733" s="1197"/>
    </row>
    <row r="1734" spans="1:1">
      <c r="A1734" s="1197"/>
    </row>
    <row r="1735" spans="1:1">
      <c r="A1735" s="1197"/>
    </row>
    <row r="1736" spans="1:1">
      <c r="A1736" s="1197"/>
    </row>
    <row r="1737" spans="1:1">
      <c r="A1737" s="1197"/>
    </row>
    <row r="1738" spans="1:1">
      <c r="A1738" s="1197"/>
    </row>
    <row r="1739" spans="1:1">
      <c r="A1739" s="1197"/>
    </row>
    <row r="1740" spans="1:1">
      <c r="A1740" s="1197"/>
    </row>
    <row r="1741" spans="1:1">
      <c r="A1741" s="1197"/>
    </row>
    <row r="1742" spans="1:1">
      <c r="A1742" s="1197"/>
    </row>
    <row r="1743" spans="1:1">
      <c r="A1743" s="1197"/>
    </row>
    <row r="1744" spans="1:1">
      <c r="A1744" s="1197"/>
    </row>
    <row r="1745" spans="1:1">
      <c r="A1745" s="1197"/>
    </row>
    <row r="1746" spans="1:1">
      <c r="A1746" s="1197"/>
    </row>
    <row r="1747" spans="1:1">
      <c r="A1747" s="1197"/>
    </row>
    <row r="1748" spans="1:1">
      <c r="A1748" s="1197"/>
    </row>
    <row r="1749" spans="1:1">
      <c r="A1749" s="1197"/>
    </row>
    <row r="1750" spans="1:1">
      <c r="A1750" s="1197"/>
    </row>
    <row r="1751" spans="1:1">
      <c r="A1751" s="1197"/>
    </row>
    <row r="1752" spans="1:1">
      <c r="A1752" s="1197"/>
    </row>
    <row r="1753" spans="1:1">
      <c r="A1753" s="1197"/>
    </row>
    <row r="1754" spans="1:1">
      <c r="A1754" s="1197"/>
    </row>
    <row r="1755" spans="1:1">
      <c r="A1755" s="1197"/>
    </row>
    <row r="1756" spans="1:1">
      <c r="A1756" s="1197"/>
    </row>
    <row r="1757" spans="1:1">
      <c r="A1757" s="1197"/>
    </row>
    <row r="1758" spans="1:1">
      <c r="A1758" s="1197"/>
    </row>
    <row r="1759" spans="1:1">
      <c r="A1759" s="1197"/>
    </row>
    <row r="1760" spans="1:1">
      <c r="A1760" s="1197"/>
    </row>
    <row r="1761" spans="1:1">
      <c r="A1761" s="1197"/>
    </row>
    <row r="1762" spans="1:1">
      <c r="A1762" s="1197"/>
    </row>
    <row r="1763" spans="1:1">
      <c r="A1763" s="1197"/>
    </row>
    <row r="1764" spans="1:1">
      <c r="A1764" s="1197"/>
    </row>
    <row r="1765" spans="1:1">
      <c r="A1765" s="1197"/>
    </row>
    <row r="1766" spans="1:1">
      <c r="A1766" s="1197"/>
    </row>
    <row r="1767" spans="1:1">
      <c r="A1767" s="1197"/>
    </row>
    <row r="1768" spans="1:1">
      <c r="A1768" s="1197"/>
    </row>
    <row r="1769" spans="1:1">
      <c r="A1769" s="1197"/>
    </row>
    <row r="1770" spans="1:1">
      <c r="A1770" s="1197"/>
    </row>
    <row r="1771" spans="1:1">
      <c r="A1771" s="1197"/>
    </row>
    <row r="1772" spans="1:1">
      <c r="A1772" s="1197"/>
    </row>
    <row r="1773" spans="1:1">
      <c r="A1773" s="1197"/>
    </row>
    <row r="1774" spans="1:1">
      <c r="A1774" s="1197"/>
    </row>
    <row r="1775" spans="1:1">
      <c r="A1775" s="1197"/>
    </row>
    <row r="1776" spans="1:1">
      <c r="A1776" s="1197"/>
    </row>
    <row r="1777" spans="1:1">
      <c r="A1777" s="1197"/>
    </row>
    <row r="1778" spans="1:1">
      <c r="A1778" s="1197"/>
    </row>
    <row r="1779" spans="1:1">
      <c r="A1779" s="1197"/>
    </row>
    <row r="1780" spans="1:1">
      <c r="A1780" s="1197"/>
    </row>
    <row r="1781" spans="1:1">
      <c r="A1781" s="1197"/>
    </row>
    <row r="1782" spans="1:1">
      <c r="A1782" s="1197"/>
    </row>
    <row r="1783" spans="1:1">
      <c r="A1783" s="1197"/>
    </row>
    <row r="1784" spans="1:1">
      <c r="A1784" s="1197"/>
    </row>
    <row r="1785" spans="1:1">
      <c r="A1785" s="1197"/>
    </row>
    <row r="1786" spans="1:1">
      <c r="A1786" s="1197"/>
    </row>
    <row r="1787" spans="1:1">
      <c r="A1787" s="1197"/>
    </row>
    <row r="1788" spans="1:1">
      <c r="A1788" s="1197"/>
    </row>
    <row r="1789" spans="1:1">
      <c r="A1789" s="1197"/>
    </row>
    <row r="1790" spans="1:1">
      <c r="A1790" s="1197"/>
    </row>
    <row r="1791" spans="1:1">
      <c r="A1791" s="1197"/>
    </row>
    <row r="1792" spans="1:1">
      <c r="A1792" s="1197"/>
    </row>
    <row r="1793" spans="1:1">
      <c r="A1793" s="1197"/>
    </row>
    <row r="1794" spans="1:1">
      <c r="A1794" s="1197"/>
    </row>
    <row r="1795" spans="1:1">
      <c r="A1795" s="1197"/>
    </row>
    <row r="1796" spans="1:1">
      <c r="A1796" s="1197"/>
    </row>
    <row r="1797" spans="1:1">
      <c r="A1797" s="1197"/>
    </row>
    <row r="1798" spans="1:1">
      <c r="A1798" s="1197"/>
    </row>
    <row r="1799" spans="1:1">
      <c r="A1799" s="1197"/>
    </row>
    <row r="1800" spans="1:1">
      <c r="A1800" s="1197"/>
    </row>
    <row r="1801" spans="1:1">
      <c r="A1801" s="1197"/>
    </row>
    <row r="1802" spans="1:1">
      <c r="A1802" s="1197"/>
    </row>
    <row r="1803" spans="1:1">
      <c r="A1803" s="1197"/>
    </row>
    <row r="1804" spans="1:1">
      <c r="A1804" s="1197"/>
    </row>
    <row r="1805" spans="1:1">
      <c r="A1805" s="1197"/>
    </row>
    <row r="1806" spans="1:1">
      <c r="A1806" s="1197"/>
    </row>
    <row r="1807" spans="1:1">
      <c r="A1807" s="1197"/>
    </row>
    <row r="1808" spans="1:1">
      <c r="A1808" s="1197"/>
    </row>
    <row r="1809" spans="1:1">
      <c r="A1809" s="1197"/>
    </row>
    <row r="1810" spans="1:1">
      <c r="A1810" s="1197"/>
    </row>
    <row r="1811" spans="1:1">
      <c r="A1811" s="1197"/>
    </row>
    <row r="1812" spans="1:1">
      <c r="A1812" s="1197"/>
    </row>
    <row r="1813" spans="1:1">
      <c r="A1813" s="1197"/>
    </row>
    <row r="1814" spans="1:1">
      <c r="A1814" s="1197"/>
    </row>
    <row r="1815" spans="1:1">
      <c r="A1815" s="1197"/>
    </row>
    <row r="1816" spans="1:1">
      <c r="A1816" s="1197"/>
    </row>
    <row r="1817" spans="1:1">
      <c r="A1817" s="1197"/>
    </row>
    <row r="1818" spans="1:1">
      <c r="A1818" s="1197"/>
    </row>
    <row r="1819" spans="1:1">
      <c r="A1819" s="1197"/>
    </row>
    <row r="1820" spans="1:1">
      <c r="A1820" s="1197"/>
    </row>
    <row r="1821" spans="1:1">
      <c r="A1821" s="1197"/>
    </row>
    <row r="1822" spans="1:1">
      <c r="A1822" s="1197"/>
    </row>
    <row r="1823" spans="1:1">
      <c r="A1823" s="1197"/>
    </row>
    <row r="1824" spans="1:1">
      <c r="A1824" s="1197"/>
    </row>
    <row r="1825" spans="1:1">
      <c r="A1825" s="1197"/>
    </row>
    <row r="1826" spans="1:1">
      <c r="A1826" s="1197"/>
    </row>
    <row r="1827" spans="1:1">
      <c r="A1827" s="1197"/>
    </row>
    <row r="1828" spans="1:1">
      <c r="A1828" s="1197"/>
    </row>
    <row r="1829" spans="1:1">
      <c r="A1829" s="1197"/>
    </row>
    <row r="1830" spans="1:1">
      <c r="A1830" s="1197"/>
    </row>
    <row r="1831" spans="1:1">
      <c r="A1831" s="1197"/>
    </row>
    <row r="1832" spans="1:1">
      <c r="A1832" s="1197"/>
    </row>
    <row r="1833" spans="1:1">
      <c r="A1833" s="1197"/>
    </row>
    <row r="1834" spans="1:1">
      <c r="A1834" s="1197"/>
    </row>
    <row r="1835" spans="1:1">
      <c r="A1835" s="1197"/>
    </row>
    <row r="1836" spans="1:1">
      <c r="A1836" s="1197"/>
    </row>
    <row r="1837" spans="1:1">
      <c r="A1837" s="1197"/>
    </row>
    <row r="1838" spans="1:1">
      <c r="A1838" s="1197"/>
    </row>
    <row r="1839" spans="1:1">
      <c r="A1839" s="1197"/>
    </row>
    <row r="1840" spans="1:1">
      <c r="A1840" s="1197"/>
    </row>
    <row r="1841" spans="1:1">
      <c r="A1841" s="1197"/>
    </row>
    <row r="1842" spans="1:1">
      <c r="A1842" s="1197"/>
    </row>
    <row r="1843" spans="1:1">
      <c r="A1843" s="1197"/>
    </row>
    <row r="1844" spans="1:1">
      <c r="A1844" s="1197"/>
    </row>
    <row r="1845" spans="1:1">
      <c r="A1845" s="1197"/>
    </row>
    <row r="1846" spans="1:1">
      <c r="A1846" s="1197"/>
    </row>
    <row r="1847" spans="1:1">
      <c r="A1847" s="1197"/>
    </row>
    <row r="1848" spans="1:1">
      <c r="A1848" s="1197"/>
    </row>
    <row r="1849" spans="1:1">
      <c r="A1849" s="1197"/>
    </row>
    <row r="1850" spans="1:1">
      <c r="A1850" s="1197"/>
    </row>
    <row r="1851" spans="1:1">
      <c r="A1851" s="1197"/>
    </row>
    <row r="1852" spans="1:1">
      <c r="A1852" s="1197"/>
    </row>
    <row r="1853" spans="1:1">
      <c r="A1853" s="1197"/>
    </row>
    <row r="1854" spans="1:1">
      <c r="A1854" s="1197"/>
    </row>
    <row r="1855" spans="1:1">
      <c r="A1855" s="1197"/>
    </row>
    <row r="1856" spans="1:1">
      <c r="A1856" s="1197"/>
    </row>
    <row r="1857" spans="1:1">
      <c r="A1857" s="1197"/>
    </row>
    <row r="1858" spans="1:1">
      <c r="A1858" s="1197"/>
    </row>
    <row r="1859" spans="1:1">
      <c r="A1859" s="1197"/>
    </row>
    <row r="1860" spans="1:1">
      <c r="A1860" s="1197"/>
    </row>
    <row r="1861" spans="1:1">
      <c r="A1861" s="1197"/>
    </row>
    <row r="1862" spans="1:1">
      <c r="A1862" s="1197"/>
    </row>
    <row r="1863" spans="1:1">
      <c r="A1863" s="1197"/>
    </row>
    <row r="1864" spans="1:1">
      <c r="A1864" s="1197"/>
    </row>
    <row r="1865" spans="1:1">
      <c r="A1865" s="1197"/>
    </row>
    <row r="1866" spans="1:1">
      <c r="A1866" s="1197"/>
    </row>
    <row r="1867" spans="1:1">
      <c r="A1867" s="1197"/>
    </row>
    <row r="1868" spans="1:1">
      <c r="A1868" s="1197"/>
    </row>
    <row r="1869" spans="1:1">
      <c r="A1869" s="1197"/>
    </row>
    <row r="1870" spans="1:1">
      <c r="A1870" s="1197"/>
    </row>
    <row r="1871" spans="1:1">
      <c r="A1871" s="1197"/>
    </row>
    <row r="1872" spans="1:1">
      <c r="A1872" s="1197"/>
    </row>
    <row r="1873" spans="1:1">
      <c r="A1873" s="1197"/>
    </row>
    <row r="1874" spans="1:1">
      <c r="A1874" s="1197"/>
    </row>
    <row r="1875" spans="1:1">
      <c r="A1875" s="1197"/>
    </row>
    <row r="1876" spans="1:1">
      <c r="A1876" s="1197"/>
    </row>
    <row r="1877" spans="1:1">
      <c r="A1877" s="1197"/>
    </row>
    <row r="1878" spans="1:1">
      <c r="A1878" s="1197"/>
    </row>
    <row r="1879" spans="1:1">
      <c r="A1879" s="1197"/>
    </row>
    <row r="1880" spans="1:1">
      <c r="A1880" s="1197"/>
    </row>
    <row r="1881" spans="1:1">
      <c r="A1881" s="1197"/>
    </row>
    <row r="1882" spans="1:1">
      <c r="A1882" s="1197"/>
    </row>
    <row r="1883" spans="1:1">
      <c r="A1883" s="1197"/>
    </row>
    <row r="1884" spans="1:1">
      <c r="A1884" s="1197"/>
    </row>
    <row r="1885" spans="1:1">
      <c r="A1885" s="1197"/>
    </row>
    <row r="1886" spans="1:1">
      <c r="A1886" s="1197"/>
    </row>
    <row r="1887" spans="1:1">
      <c r="A1887" s="1197"/>
    </row>
    <row r="1888" spans="1:1">
      <c r="A1888" s="1197"/>
    </row>
    <row r="1889" spans="1:1">
      <c r="A1889" s="1197"/>
    </row>
    <row r="1890" spans="1:1">
      <c r="A1890" s="1197"/>
    </row>
    <row r="1891" spans="1:1">
      <c r="A1891" s="1197"/>
    </row>
    <row r="1892" spans="1:1">
      <c r="A1892" s="1197"/>
    </row>
    <row r="1893" spans="1:1">
      <c r="A1893" s="1197"/>
    </row>
    <row r="1894" spans="1:1">
      <c r="A1894" s="1197"/>
    </row>
    <row r="1895" spans="1:1">
      <c r="A1895" s="1197"/>
    </row>
    <row r="1896" spans="1:1">
      <c r="A1896" s="1197"/>
    </row>
    <row r="1897" spans="1:1">
      <c r="A1897" s="1197"/>
    </row>
    <row r="1898" spans="1:1">
      <c r="A1898" s="1197"/>
    </row>
    <row r="1899" spans="1:1">
      <c r="A1899" s="1197"/>
    </row>
    <row r="1900" spans="1:1">
      <c r="A1900" s="1197"/>
    </row>
    <row r="1901" spans="1:1">
      <c r="A1901" s="1197"/>
    </row>
    <row r="1902" spans="1:1">
      <c r="A1902" s="1197"/>
    </row>
    <row r="1903" spans="1:1">
      <c r="A1903" s="1197"/>
    </row>
    <row r="1904" spans="1:1">
      <c r="A1904" s="1197"/>
    </row>
    <row r="1905" spans="1:1">
      <c r="A1905" s="1197"/>
    </row>
    <row r="1906" spans="1:1">
      <c r="A1906" s="1197"/>
    </row>
    <row r="1907" spans="1:1">
      <c r="A1907" s="1197"/>
    </row>
    <row r="1908" spans="1:1">
      <c r="A1908" s="1197"/>
    </row>
    <row r="1909" spans="1:1">
      <c r="A1909" s="1197"/>
    </row>
    <row r="1910" spans="1:1">
      <c r="A1910" s="1197"/>
    </row>
    <row r="1911" spans="1:1">
      <c r="A1911" s="1197"/>
    </row>
    <row r="1912" spans="1:1">
      <c r="A1912" s="1197"/>
    </row>
    <row r="1913" spans="1:1">
      <c r="A1913" s="1197"/>
    </row>
    <row r="1914" spans="1:1">
      <c r="A1914" s="1197"/>
    </row>
    <row r="1915" spans="1:1">
      <c r="A1915" s="1197"/>
    </row>
    <row r="1916" spans="1:1">
      <c r="A1916" s="1197"/>
    </row>
    <row r="1917" spans="1:1">
      <c r="A1917" s="1197"/>
    </row>
    <row r="1918" spans="1:1">
      <c r="A1918" s="1197"/>
    </row>
    <row r="1919" spans="1:1">
      <c r="A1919" s="1197"/>
    </row>
    <row r="1920" spans="1:1">
      <c r="A1920" s="1197"/>
    </row>
    <row r="1921" spans="1:1">
      <c r="A1921" s="1197"/>
    </row>
    <row r="1922" spans="1:1">
      <c r="A1922" s="1197"/>
    </row>
    <row r="1923" spans="1:1">
      <c r="A1923" s="1197"/>
    </row>
    <row r="1924" spans="1:1">
      <c r="A1924" s="1197"/>
    </row>
    <row r="1925" spans="1:1">
      <c r="A1925" s="1197"/>
    </row>
    <row r="1926" spans="1:1">
      <c r="A1926" s="1197"/>
    </row>
    <row r="1927" spans="1:1">
      <c r="A1927" s="1197"/>
    </row>
    <row r="1928" spans="1:1">
      <c r="A1928" s="1197"/>
    </row>
    <row r="1929" spans="1:1">
      <c r="A1929" s="1197"/>
    </row>
    <row r="1930" spans="1:1">
      <c r="A1930" s="1197"/>
    </row>
    <row r="1931" spans="1:1">
      <c r="A1931" s="1197"/>
    </row>
    <row r="1932" spans="1:1">
      <c r="A1932" s="1197"/>
    </row>
    <row r="1933" spans="1:1">
      <c r="A1933" s="1197"/>
    </row>
    <row r="1934" spans="1:1">
      <c r="A1934" s="1197"/>
    </row>
    <row r="1935" spans="1:1">
      <c r="A1935" s="1197"/>
    </row>
    <row r="1936" spans="1:1">
      <c r="A1936" s="1197"/>
    </row>
    <row r="1937" spans="1:1">
      <c r="A1937" s="1197"/>
    </row>
    <row r="1938" spans="1:1">
      <c r="A1938" s="1197"/>
    </row>
    <row r="1939" spans="1:1">
      <c r="A1939" s="1197"/>
    </row>
    <row r="1940" spans="1:1">
      <c r="A1940" s="1197"/>
    </row>
    <row r="1941" spans="1:1">
      <c r="A1941" s="1197"/>
    </row>
    <row r="1942" spans="1:1">
      <c r="A1942" s="1197"/>
    </row>
    <row r="1943" spans="1:1">
      <c r="A1943" s="1197"/>
    </row>
    <row r="1944" spans="1:1">
      <c r="A1944" s="1197"/>
    </row>
    <row r="1945" spans="1:1">
      <c r="A1945" s="1197"/>
    </row>
    <row r="1946" spans="1:1">
      <c r="A1946" s="1197"/>
    </row>
    <row r="1947" spans="1:1">
      <c r="A1947" s="1197"/>
    </row>
    <row r="1948" spans="1:1">
      <c r="A1948" s="1197"/>
    </row>
    <row r="1949" spans="1:1">
      <c r="A1949" s="1197"/>
    </row>
    <row r="1950" spans="1:1">
      <c r="A1950" s="1197"/>
    </row>
    <row r="1951" spans="1:1">
      <c r="A1951" s="1197"/>
    </row>
    <row r="1952" spans="1:1">
      <c r="A1952" s="1197"/>
    </row>
    <row r="1953" spans="1:1">
      <c r="A1953" s="1197"/>
    </row>
    <row r="1954" spans="1:1">
      <c r="A1954" s="1197"/>
    </row>
    <row r="1955" spans="1:1">
      <c r="A1955" s="1197"/>
    </row>
    <row r="1956" spans="1:1">
      <c r="A1956" s="1197"/>
    </row>
    <row r="1957" spans="1:1">
      <c r="A1957" s="1197"/>
    </row>
  </sheetData>
  <mergeCells count="42">
    <mergeCell ref="B102:C102"/>
    <mergeCell ref="B103:C103"/>
    <mergeCell ref="B87:J87"/>
    <mergeCell ref="A88:A89"/>
    <mergeCell ref="A90:A91"/>
    <mergeCell ref="A92:A93"/>
    <mergeCell ref="A94:A95"/>
    <mergeCell ref="A96:E97"/>
    <mergeCell ref="F96:F97"/>
    <mergeCell ref="G96:J97"/>
    <mergeCell ref="A75:A76"/>
    <mergeCell ref="A77:A78"/>
    <mergeCell ref="A79:A80"/>
    <mergeCell ref="B81:J81"/>
    <mergeCell ref="A82:A83"/>
    <mergeCell ref="A84:A86"/>
    <mergeCell ref="G63:G68"/>
    <mergeCell ref="H63:H68"/>
    <mergeCell ref="I63:I68"/>
    <mergeCell ref="J63:J68"/>
    <mergeCell ref="A71:A72"/>
    <mergeCell ref="A73:A74"/>
    <mergeCell ref="A62:A70"/>
    <mergeCell ref="B63:B68"/>
    <mergeCell ref="C63:C68"/>
    <mergeCell ref="D63:D68"/>
    <mergeCell ref="E63:E68"/>
    <mergeCell ref="F63:F68"/>
    <mergeCell ref="A5:F5"/>
    <mergeCell ref="B6:J6"/>
    <mergeCell ref="A7:A8"/>
    <mergeCell ref="A9:A61"/>
    <mergeCell ref="B40:B42"/>
    <mergeCell ref="B43:B44"/>
    <mergeCell ref="B1:J1"/>
    <mergeCell ref="A2:A3"/>
    <mergeCell ref="B2:B3"/>
    <mergeCell ref="C2:C3"/>
    <mergeCell ref="D2:D3"/>
    <mergeCell ref="E2:F2"/>
    <mergeCell ref="G2:I2"/>
    <mergeCell ref="J2:J3"/>
  </mergeCells>
  <printOptions horizontalCentered="1" verticalCentered="1"/>
  <pageMargins left="0" right="0" top="0" bottom="0" header="0" footer="0"/>
  <pageSetup paperSize="9"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view="pageBreakPreview" topLeftCell="A32" zoomScale="40" zoomScaleNormal="40" zoomScaleSheetLayoutView="40" zoomScalePageLayoutView="55" workbookViewId="0">
      <selection activeCell="G42" sqref="G42"/>
    </sheetView>
  </sheetViews>
  <sheetFormatPr defaultRowHeight="15.75"/>
  <cols>
    <col min="1" max="1" width="9.85546875" style="439" customWidth="1"/>
    <col min="2" max="2" width="70.140625" style="436" customWidth="1"/>
    <col min="3" max="3" width="72.140625" style="436" customWidth="1"/>
    <col min="4" max="4" width="47.140625" style="436" customWidth="1"/>
    <col min="5" max="5" width="35.5703125" style="436" customWidth="1"/>
    <col min="6" max="6" width="72.28515625" style="436" customWidth="1"/>
    <col min="7" max="7" width="34.7109375" style="436" customWidth="1"/>
    <col min="8" max="8" width="23.5703125" style="436" customWidth="1"/>
    <col min="9" max="9" width="24.85546875" style="436" customWidth="1"/>
    <col min="10" max="10" width="61.7109375" style="436" customWidth="1"/>
    <col min="11" max="12" width="9.140625" style="45" hidden="1" customWidth="1"/>
    <col min="13" max="15" width="9.140625" style="45"/>
    <col min="16" max="16" width="22.42578125" style="45" customWidth="1"/>
    <col min="17" max="16384" width="9.140625" style="45"/>
  </cols>
  <sheetData>
    <row r="1" spans="1:13" s="372" customFormat="1" ht="3.75" customHeight="1">
      <c r="A1" s="369"/>
      <c r="B1" s="20"/>
      <c r="C1" s="370"/>
      <c r="D1" s="374"/>
      <c r="E1" s="374"/>
      <c r="F1" s="370"/>
      <c r="G1" s="370"/>
      <c r="H1" s="370"/>
      <c r="I1" s="370"/>
      <c r="J1" s="374"/>
    </row>
    <row r="2" spans="1:13" s="372" customFormat="1" ht="25.5">
      <c r="A2" s="983" t="s">
        <v>738</v>
      </c>
      <c r="B2" s="983"/>
      <c r="C2" s="983"/>
      <c r="D2" s="983"/>
      <c r="E2" s="983"/>
      <c r="F2" s="983"/>
      <c r="G2" s="983"/>
      <c r="H2" s="983"/>
      <c r="I2" s="983"/>
      <c r="J2" s="983"/>
    </row>
    <row r="3" spans="1:13" s="372" customFormat="1" ht="39" customHeight="1">
      <c r="A3" s="984" t="s">
        <v>965</v>
      </c>
      <c r="B3" s="984"/>
      <c r="C3" s="984"/>
      <c r="D3" s="984"/>
      <c r="E3" s="984"/>
      <c r="F3" s="984"/>
      <c r="G3" s="984"/>
      <c r="H3" s="984"/>
      <c r="I3" s="984"/>
      <c r="J3" s="984"/>
    </row>
    <row r="4" spans="1:13" s="372" customFormat="1" ht="98.25" customHeight="1">
      <c r="A4" s="985" t="str">
        <f>'[1]2023'!A9</f>
        <v>№</v>
      </c>
      <c r="B4" s="985" t="str">
        <f>'[1]2023'!B9</f>
        <v>Наименование муниципальной программы,  основного мероприятия, мероприятия, контрольного события муниципальное программы (подпрограммы муниципальной программы)</v>
      </c>
      <c r="C4" s="985" t="str">
        <f>'[1]2023'!C9</f>
        <v>Ответственный исполнитель</v>
      </c>
      <c r="D4" s="988" t="s">
        <v>30</v>
      </c>
      <c r="E4" s="991" t="s">
        <v>31</v>
      </c>
      <c r="F4" s="992"/>
      <c r="G4" s="992" t="s">
        <v>740</v>
      </c>
      <c r="H4" s="992"/>
      <c r="I4" s="993"/>
      <c r="J4" s="994" t="s">
        <v>23</v>
      </c>
      <c r="K4" s="995"/>
      <c r="L4" s="375"/>
      <c r="M4" s="441"/>
    </row>
    <row r="5" spans="1:13" s="372" customFormat="1" ht="79.5" customHeight="1">
      <c r="A5" s="986"/>
      <c r="B5" s="986"/>
      <c r="C5" s="986"/>
      <c r="D5" s="989"/>
      <c r="E5" s="988" t="str">
        <f>'[1]2023'!E10</f>
        <v>План</v>
      </c>
      <c r="F5" s="985" t="str">
        <f>'[1]2023'!F10</f>
        <v>Факт</v>
      </c>
      <c r="G5" s="985" t="str">
        <f>'[1]2023'!G10</f>
        <v xml:space="preserve"> Источник финансирования</v>
      </c>
      <c r="H5" s="985" t="str">
        <f>'[1]2023'!H10</f>
        <v>План на отчетную дату</v>
      </c>
      <c r="I5" s="985" t="str">
        <f>'[1]2023'!I10</f>
        <v>Кассовое исполнение на отчетную дату</v>
      </c>
      <c r="J5" s="996"/>
      <c r="K5" s="997"/>
      <c r="L5" s="375"/>
      <c r="M5" s="441"/>
    </row>
    <row r="6" spans="1:13" s="372" customFormat="1" ht="20.25" customHeight="1">
      <c r="A6" s="986"/>
      <c r="B6" s="986"/>
      <c r="C6" s="986"/>
      <c r="D6" s="989"/>
      <c r="E6" s="989"/>
      <c r="F6" s="986"/>
      <c r="G6" s="986"/>
      <c r="H6" s="986"/>
      <c r="I6" s="986"/>
      <c r="J6" s="996"/>
      <c r="K6" s="997"/>
      <c r="L6" s="375"/>
      <c r="M6" s="441"/>
    </row>
    <row r="7" spans="1:13" s="372" customFormat="1" ht="12.75" customHeight="1">
      <c r="A7" s="987"/>
      <c r="B7" s="987"/>
      <c r="C7" s="987"/>
      <c r="D7" s="990"/>
      <c r="E7" s="990"/>
      <c r="F7" s="987"/>
      <c r="G7" s="987"/>
      <c r="H7" s="987"/>
      <c r="I7" s="987"/>
      <c r="J7" s="998"/>
      <c r="K7" s="999"/>
      <c r="L7" s="375"/>
      <c r="M7" s="441"/>
    </row>
    <row r="8" spans="1:13" s="372" customFormat="1" ht="26.25">
      <c r="A8" s="442">
        <v>1</v>
      </c>
      <c r="B8" s="442">
        <v>2</v>
      </c>
      <c r="C8" s="442">
        <v>3</v>
      </c>
      <c r="D8" s="442">
        <v>4</v>
      </c>
      <c r="E8" s="442">
        <v>5</v>
      </c>
      <c r="F8" s="442">
        <v>6</v>
      </c>
      <c r="G8" s="442">
        <v>7</v>
      </c>
      <c r="H8" s="442">
        <v>8</v>
      </c>
      <c r="I8" s="442">
        <v>9</v>
      </c>
      <c r="J8" s="443">
        <v>10</v>
      </c>
      <c r="K8" s="444"/>
    </row>
    <row r="9" spans="1:13" s="20" customFormat="1" ht="118.5" hidden="1" customHeight="1">
      <c r="A9" s="445" t="s">
        <v>335</v>
      </c>
      <c r="B9" s="446" t="s">
        <v>741</v>
      </c>
      <c r="C9" s="446" t="s">
        <v>28</v>
      </c>
      <c r="D9" s="447"/>
      <c r="E9" s="447" t="s">
        <v>13</v>
      </c>
      <c r="F9" s="447">
        <v>43831</v>
      </c>
      <c r="G9" s="447">
        <v>44196</v>
      </c>
      <c r="H9" s="447">
        <v>43938</v>
      </c>
      <c r="I9" s="447">
        <v>44135</v>
      </c>
      <c r="J9" s="981" t="s">
        <v>13</v>
      </c>
      <c r="K9" s="448"/>
    </row>
    <row r="10" spans="1:13" s="372" customFormat="1" ht="84.75" hidden="1" customHeight="1">
      <c r="A10" s="445"/>
      <c r="B10" s="449" t="s">
        <v>742</v>
      </c>
      <c r="C10" s="447" t="s">
        <v>13</v>
      </c>
      <c r="D10" s="446"/>
      <c r="E10" s="446" t="s">
        <v>743</v>
      </c>
      <c r="F10" s="447" t="s">
        <v>13</v>
      </c>
      <c r="G10" s="447">
        <v>44196</v>
      </c>
      <c r="H10" s="447" t="s">
        <v>13</v>
      </c>
      <c r="I10" s="447">
        <v>44135</v>
      </c>
      <c r="J10" s="982"/>
      <c r="K10" s="444"/>
    </row>
    <row r="11" spans="1:13" s="20" customFormat="1" ht="145.5" hidden="1" customHeight="1">
      <c r="A11" s="445" t="s">
        <v>343</v>
      </c>
      <c r="B11" s="446" t="s">
        <v>744</v>
      </c>
      <c r="C11" s="446" t="s">
        <v>28</v>
      </c>
      <c r="D11" s="447"/>
      <c r="E11" s="447" t="s">
        <v>13</v>
      </c>
      <c r="F11" s="447">
        <v>43831</v>
      </c>
      <c r="G11" s="447">
        <v>44196</v>
      </c>
      <c r="H11" s="447">
        <v>43938</v>
      </c>
      <c r="I11" s="447">
        <v>44135</v>
      </c>
      <c r="J11" s="981" t="s">
        <v>13</v>
      </c>
      <c r="K11" s="448"/>
    </row>
    <row r="12" spans="1:13" s="372" customFormat="1" ht="109.5" hidden="1" customHeight="1">
      <c r="A12" s="445"/>
      <c r="B12" s="449" t="s">
        <v>745</v>
      </c>
      <c r="C12" s="447" t="s">
        <v>13</v>
      </c>
      <c r="D12" s="446"/>
      <c r="E12" s="446" t="s">
        <v>743</v>
      </c>
      <c r="F12" s="447" t="s">
        <v>13</v>
      </c>
      <c r="G12" s="447">
        <v>44196</v>
      </c>
      <c r="H12" s="447" t="s">
        <v>13</v>
      </c>
      <c r="I12" s="447">
        <v>44135</v>
      </c>
      <c r="J12" s="982"/>
      <c r="K12" s="444"/>
    </row>
    <row r="13" spans="1:13" s="20" customFormat="1" ht="126.75" hidden="1" customHeight="1">
      <c r="A13" s="445" t="s">
        <v>350</v>
      </c>
      <c r="B13" s="446" t="s">
        <v>746</v>
      </c>
      <c r="C13" s="446" t="s">
        <v>28</v>
      </c>
      <c r="D13" s="447"/>
      <c r="E13" s="447" t="s">
        <v>13</v>
      </c>
      <c r="F13" s="447">
        <v>43831</v>
      </c>
      <c r="G13" s="447">
        <v>44196</v>
      </c>
      <c r="H13" s="447">
        <v>43938</v>
      </c>
      <c r="I13" s="447">
        <v>44135</v>
      </c>
      <c r="J13" s="981" t="s">
        <v>13</v>
      </c>
      <c r="K13" s="448"/>
    </row>
    <row r="14" spans="1:13" s="372" customFormat="1" ht="109.5" hidden="1" customHeight="1">
      <c r="A14" s="445"/>
      <c r="B14" s="449" t="s">
        <v>747</v>
      </c>
      <c r="C14" s="447" t="s">
        <v>13</v>
      </c>
      <c r="D14" s="446"/>
      <c r="E14" s="446" t="s">
        <v>743</v>
      </c>
      <c r="F14" s="447" t="s">
        <v>13</v>
      </c>
      <c r="G14" s="447">
        <v>44196</v>
      </c>
      <c r="H14" s="447" t="s">
        <v>13</v>
      </c>
      <c r="I14" s="447">
        <v>44135</v>
      </c>
      <c r="J14" s="982"/>
      <c r="K14" s="444"/>
    </row>
    <row r="15" spans="1:13" s="372" customFormat="1" ht="83.25" hidden="1" customHeight="1">
      <c r="A15" s="445" t="s">
        <v>353</v>
      </c>
      <c r="B15" s="446" t="s">
        <v>748</v>
      </c>
      <c r="C15" s="446" t="s">
        <v>28</v>
      </c>
      <c r="D15" s="447"/>
      <c r="E15" s="447" t="s">
        <v>13</v>
      </c>
      <c r="F15" s="447">
        <v>44197</v>
      </c>
      <c r="G15" s="447">
        <v>44561</v>
      </c>
      <c r="H15" s="447"/>
      <c r="I15" s="447"/>
      <c r="J15" s="981" t="s">
        <v>13</v>
      </c>
      <c r="K15" s="444"/>
    </row>
    <row r="16" spans="1:13" s="372" customFormat="1" ht="102.75" hidden="1" customHeight="1">
      <c r="A16" s="445"/>
      <c r="B16" s="449" t="s">
        <v>749</v>
      </c>
      <c r="C16" s="446" t="s">
        <v>28</v>
      </c>
      <c r="D16" s="446"/>
      <c r="E16" s="450" t="s">
        <v>750</v>
      </c>
      <c r="F16" s="447" t="s">
        <v>13</v>
      </c>
      <c r="G16" s="447">
        <v>44561</v>
      </c>
      <c r="H16" s="447"/>
      <c r="I16" s="447"/>
      <c r="J16" s="982"/>
      <c r="K16" s="444"/>
    </row>
    <row r="17" spans="1:16" s="372" customFormat="1" ht="90.75" hidden="1" customHeight="1">
      <c r="A17" s="445" t="s">
        <v>361</v>
      </c>
      <c r="B17" s="446" t="s">
        <v>751</v>
      </c>
      <c r="C17" s="446" t="s">
        <v>28</v>
      </c>
      <c r="D17" s="447"/>
      <c r="E17" s="447" t="s">
        <v>13</v>
      </c>
      <c r="F17" s="447">
        <v>44197</v>
      </c>
      <c r="G17" s="447">
        <v>44561</v>
      </c>
      <c r="H17" s="447"/>
      <c r="I17" s="447"/>
      <c r="J17" s="981" t="s">
        <v>13</v>
      </c>
      <c r="K17" s="444"/>
    </row>
    <row r="18" spans="1:16" s="372" customFormat="1" ht="109.5" hidden="1" customHeight="1">
      <c r="A18" s="445"/>
      <c r="B18" s="449" t="s">
        <v>752</v>
      </c>
      <c r="C18" s="446" t="s">
        <v>28</v>
      </c>
      <c r="D18" s="446"/>
      <c r="E18" s="450" t="s">
        <v>753</v>
      </c>
      <c r="F18" s="447" t="s">
        <v>13</v>
      </c>
      <c r="G18" s="447">
        <v>44561</v>
      </c>
      <c r="H18" s="447"/>
      <c r="I18" s="447"/>
      <c r="J18" s="982"/>
      <c r="K18" s="444"/>
    </row>
    <row r="19" spans="1:16" s="372" customFormat="1" ht="33" customHeight="1">
      <c r="A19" s="1000">
        <v>1</v>
      </c>
      <c r="B19" s="1003" t="s">
        <v>966</v>
      </c>
      <c r="C19" s="1006" t="s">
        <v>967</v>
      </c>
      <c r="D19" s="1006" t="s">
        <v>13</v>
      </c>
      <c r="E19" s="1006" t="s">
        <v>13</v>
      </c>
      <c r="F19" s="1010" t="s">
        <v>13</v>
      </c>
      <c r="G19" s="451" t="s">
        <v>138</v>
      </c>
      <c r="H19" s="452">
        <f>H20+H21+H22</f>
        <v>10636.7</v>
      </c>
      <c r="I19" s="452">
        <f>I23+I29</f>
        <v>598.70000000000005</v>
      </c>
      <c r="J19" s="1006" t="s">
        <v>13</v>
      </c>
      <c r="K19" s="444"/>
    </row>
    <row r="20" spans="1:16" s="372" customFormat="1" ht="41.25" customHeight="1">
      <c r="A20" s="1001"/>
      <c r="B20" s="1004"/>
      <c r="C20" s="1007"/>
      <c r="D20" s="1007"/>
      <c r="E20" s="1007"/>
      <c r="F20" s="1011"/>
      <c r="G20" s="453" t="s">
        <v>139</v>
      </c>
      <c r="H20" s="454">
        <f t="shared" ref="H20:I22" si="0">H24+H30</f>
        <v>4533.3</v>
      </c>
      <c r="I20" s="454">
        <f t="shared" si="0"/>
        <v>255.2</v>
      </c>
      <c r="J20" s="1007"/>
      <c r="K20" s="444"/>
    </row>
    <row r="21" spans="1:16" s="372" customFormat="1" ht="39.75" customHeight="1">
      <c r="A21" s="1001"/>
      <c r="B21" s="1004"/>
      <c r="C21" s="1007"/>
      <c r="D21" s="1007"/>
      <c r="E21" s="1007"/>
      <c r="F21" s="1011"/>
      <c r="G21" s="453" t="s">
        <v>141</v>
      </c>
      <c r="H21" s="454">
        <f t="shared" si="0"/>
        <v>4901.3999999999996</v>
      </c>
      <c r="I21" s="454">
        <f t="shared" si="0"/>
        <v>275.8</v>
      </c>
      <c r="J21" s="1007"/>
      <c r="K21" s="444"/>
    </row>
    <row r="22" spans="1:16" s="372" customFormat="1" ht="39.75" customHeight="1">
      <c r="A22" s="1002"/>
      <c r="B22" s="1005"/>
      <c r="C22" s="1008"/>
      <c r="D22" s="1008"/>
      <c r="E22" s="1008"/>
      <c r="F22" s="1012"/>
      <c r="G22" s="453" t="s">
        <v>142</v>
      </c>
      <c r="H22" s="454">
        <f t="shared" si="0"/>
        <v>1202</v>
      </c>
      <c r="I22" s="454">
        <f t="shared" si="0"/>
        <v>67.7</v>
      </c>
      <c r="J22" s="1008"/>
      <c r="K22" s="444"/>
    </row>
    <row r="23" spans="1:16" s="372" customFormat="1" ht="37.5" customHeight="1">
      <c r="A23" s="1027"/>
      <c r="B23" s="985" t="s">
        <v>968</v>
      </c>
      <c r="C23" s="985" t="s">
        <v>967</v>
      </c>
      <c r="D23" s="985" t="s">
        <v>13</v>
      </c>
      <c r="E23" s="981" t="s">
        <v>13</v>
      </c>
      <c r="F23" s="981" t="s">
        <v>13</v>
      </c>
      <c r="G23" s="455" t="s">
        <v>138</v>
      </c>
      <c r="H23" s="456">
        <f>H24+H25+H26</f>
        <v>3312.8</v>
      </c>
      <c r="I23" s="457">
        <f>I24+I25+I26</f>
        <v>598.70000000000005</v>
      </c>
      <c r="J23" s="1014" t="s">
        <v>13</v>
      </c>
      <c r="K23" s="444"/>
    </row>
    <row r="24" spans="1:16" s="372" customFormat="1" ht="33.75" customHeight="1">
      <c r="A24" s="1028"/>
      <c r="B24" s="986"/>
      <c r="C24" s="986"/>
      <c r="D24" s="986"/>
      <c r="E24" s="1009"/>
      <c r="F24" s="1009"/>
      <c r="G24" s="447" t="s">
        <v>139</v>
      </c>
      <c r="H24" s="458">
        <v>1411.9</v>
      </c>
      <c r="I24" s="459">
        <v>255.2</v>
      </c>
      <c r="J24" s="1015"/>
      <c r="K24" s="444"/>
      <c r="P24" s="460"/>
    </row>
    <row r="25" spans="1:16" s="372" customFormat="1" ht="27.75" customHeight="1">
      <c r="A25" s="1028"/>
      <c r="B25" s="986"/>
      <c r="C25" s="986"/>
      <c r="D25" s="986"/>
      <c r="E25" s="1009"/>
      <c r="F25" s="1009"/>
      <c r="G25" s="447" t="s">
        <v>141</v>
      </c>
      <c r="H25" s="458">
        <v>1526.5</v>
      </c>
      <c r="I25" s="459">
        <v>275.8</v>
      </c>
      <c r="J25" s="1015"/>
      <c r="K25" s="444"/>
    </row>
    <row r="26" spans="1:16" s="372" customFormat="1" ht="39" customHeight="1">
      <c r="A26" s="1029"/>
      <c r="B26" s="987"/>
      <c r="C26" s="987"/>
      <c r="D26" s="987"/>
      <c r="E26" s="982"/>
      <c r="F26" s="982"/>
      <c r="G26" s="447" t="s">
        <v>142</v>
      </c>
      <c r="H26" s="458">
        <v>374.4</v>
      </c>
      <c r="I26" s="459">
        <v>67.7</v>
      </c>
      <c r="J26" s="1016"/>
      <c r="K26" s="444"/>
    </row>
    <row r="27" spans="1:16" s="372" customFormat="1" ht="408" customHeight="1">
      <c r="A27" s="1017"/>
      <c r="B27" s="1019" t="s">
        <v>969</v>
      </c>
      <c r="C27" s="1021" t="s">
        <v>13</v>
      </c>
      <c r="D27" s="461" t="s">
        <v>970</v>
      </c>
      <c r="E27" s="1023" t="s">
        <v>971</v>
      </c>
      <c r="F27" s="1023" t="s">
        <v>972</v>
      </c>
      <c r="G27" s="1023" t="s">
        <v>13</v>
      </c>
      <c r="H27" s="1023" t="s">
        <v>13</v>
      </c>
      <c r="I27" s="1023" t="s">
        <v>13</v>
      </c>
      <c r="J27" s="1025" t="s">
        <v>973</v>
      </c>
      <c r="K27" s="444"/>
    </row>
    <row r="28" spans="1:16" s="372" customFormat="1" ht="84.75" hidden="1" customHeight="1">
      <c r="A28" s="1018"/>
      <c r="B28" s="1020"/>
      <c r="C28" s="1022"/>
      <c r="D28" s="461"/>
      <c r="E28" s="1024"/>
      <c r="F28" s="1024"/>
      <c r="G28" s="1024"/>
      <c r="H28" s="1024"/>
      <c r="I28" s="1024"/>
      <c r="J28" s="1026"/>
      <c r="K28" s="444"/>
    </row>
    <row r="29" spans="1:16" s="372" customFormat="1" ht="40.5" customHeight="1">
      <c r="A29" s="1027"/>
      <c r="B29" s="985" t="s">
        <v>974</v>
      </c>
      <c r="C29" s="985" t="s">
        <v>967</v>
      </c>
      <c r="D29" s="985" t="s">
        <v>13</v>
      </c>
      <c r="E29" s="981" t="s">
        <v>13</v>
      </c>
      <c r="F29" s="981" t="s">
        <v>13</v>
      </c>
      <c r="G29" s="455" t="s">
        <v>138</v>
      </c>
      <c r="H29" s="456">
        <f>H30+H31+H32</f>
        <v>7323.9000000000005</v>
      </c>
      <c r="I29" s="462">
        <f>I30+I31+I32</f>
        <v>0</v>
      </c>
      <c r="J29" s="1014" t="s">
        <v>13</v>
      </c>
      <c r="K29" s="444"/>
    </row>
    <row r="30" spans="1:16" s="372" customFormat="1" ht="36" customHeight="1">
      <c r="A30" s="1028"/>
      <c r="B30" s="986"/>
      <c r="C30" s="986"/>
      <c r="D30" s="986"/>
      <c r="E30" s="1009"/>
      <c r="F30" s="1009"/>
      <c r="G30" s="447" t="s">
        <v>139</v>
      </c>
      <c r="H30" s="458">
        <v>3121.4</v>
      </c>
      <c r="I30" s="463">
        <v>0</v>
      </c>
      <c r="J30" s="1015"/>
      <c r="K30" s="444"/>
    </row>
    <row r="31" spans="1:16" s="372" customFormat="1" ht="36" customHeight="1">
      <c r="A31" s="1028"/>
      <c r="B31" s="986"/>
      <c r="C31" s="986"/>
      <c r="D31" s="986"/>
      <c r="E31" s="1009"/>
      <c r="F31" s="1009"/>
      <c r="G31" s="447" t="s">
        <v>141</v>
      </c>
      <c r="H31" s="458">
        <v>3374.9</v>
      </c>
      <c r="I31" s="463">
        <v>0</v>
      </c>
      <c r="J31" s="1015"/>
      <c r="K31" s="444"/>
    </row>
    <row r="32" spans="1:16" s="372" customFormat="1" ht="34.5" customHeight="1">
      <c r="A32" s="1029"/>
      <c r="B32" s="987"/>
      <c r="C32" s="987"/>
      <c r="D32" s="987"/>
      <c r="E32" s="982"/>
      <c r="F32" s="982"/>
      <c r="G32" s="447" t="s">
        <v>142</v>
      </c>
      <c r="H32" s="458">
        <v>827.6</v>
      </c>
      <c r="I32" s="463">
        <v>0</v>
      </c>
      <c r="J32" s="1016"/>
      <c r="K32" s="444"/>
    </row>
    <row r="33" spans="1:11" s="372" customFormat="1" ht="375" customHeight="1">
      <c r="A33" s="464"/>
      <c r="B33" s="465" t="s">
        <v>975</v>
      </c>
      <c r="C33" s="466" t="s">
        <v>13</v>
      </c>
      <c r="D33" s="461" t="s">
        <v>976</v>
      </c>
      <c r="E33" s="467" t="s">
        <v>977</v>
      </c>
      <c r="F33" s="467" t="s">
        <v>978</v>
      </c>
      <c r="G33" s="467" t="s">
        <v>13</v>
      </c>
      <c r="H33" s="467" t="s">
        <v>13</v>
      </c>
      <c r="I33" s="467" t="s">
        <v>13</v>
      </c>
      <c r="J33" s="468" t="s">
        <v>973</v>
      </c>
      <c r="K33" s="444"/>
    </row>
    <row r="34" spans="1:11" s="372" customFormat="1" ht="249" customHeight="1">
      <c r="A34" s="469"/>
      <c r="B34" s="470" t="s">
        <v>979</v>
      </c>
      <c r="C34" s="471" t="s">
        <v>967</v>
      </c>
      <c r="D34" s="471" t="s">
        <v>13</v>
      </c>
      <c r="E34" s="471" t="s">
        <v>13</v>
      </c>
      <c r="F34" s="472" t="s">
        <v>13</v>
      </c>
      <c r="G34" s="451"/>
      <c r="H34" s="452"/>
      <c r="I34" s="452"/>
      <c r="J34" s="471" t="s">
        <v>13</v>
      </c>
      <c r="K34" s="444"/>
    </row>
    <row r="35" spans="1:11" s="372" customFormat="1" ht="375.75" customHeight="1">
      <c r="A35" s="464"/>
      <c r="B35" s="465" t="s">
        <v>980</v>
      </c>
      <c r="C35" s="466" t="s">
        <v>13</v>
      </c>
      <c r="D35" s="461" t="s">
        <v>976</v>
      </c>
      <c r="E35" s="473" t="s">
        <v>981</v>
      </c>
      <c r="F35" s="467" t="s">
        <v>982</v>
      </c>
      <c r="G35" s="467" t="s">
        <v>13</v>
      </c>
      <c r="H35" s="467" t="s">
        <v>13</v>
      </c>
      <c r="I35" s="467" t="s">
        <v>13</v>
      </c>
      <c r="J35" s="468" t="s">
        <v>973</v>
      </c>
      <c r="K35" s="444"/>
    </row>
    <row r="36" spans="1:11" s="372" customFormat="1" ht="41.25" customHeight="1">
      <c r="A36" s="1030" t="s">
        <v>983</v>
      </c>
      <c r="B36" s="1031"/>
      <c r="C36" s="1031"/>
      <c r="D36" s="1031"/>
      <c r="E36" s="1031"/>
      <c r="F36" s="1031"/>
      <c r="G36" s="1031"/>
      <c r="H36" s="1031"/>
      <c r="I36" s="1031"/>
      <c r="J36" s="1031"/>
      <c r="K36" s="444"/>
    </row>
    <row r="37" spans="1:11" s="372" customFormat="1" ht="20.25" customHeight="1">
      <c r="A37" s="369"/>
      <c r="B37" s="20"/>
      <c r="C37" s="20"/>
      <c r="D37" s="20"/>
      <c r="E37" s="20"/>
      <c r="F37" s="20"/>
      <c r="G37" s="20"/>
      <c r="H37" s="20"/>
      <c r="I37" s="20"/>
      <c r="J37" s="474"/>
    </row>
    <row r="38" spans="1:11" s="372" customFormat="1" ht="20.25" customHeight="1">
      <c r="A38" s="369"/>
      <c r="B38" s="20"/>
      <c r="C38" s="20"/>
      <c r="D38" s="20"/>
      <c r="E38" s="20"/>
      <c r="F38" s="20"/>
      <c r="G38" s="20"/>
      <c r="H38" s="20"/>
      <c r="I38" s="20"/>
      <c r="J38" s="474"/>
    </row>
    <row r="39" spans="1:11" ht="35.25" customHeight="1">
      <c r="A39" s="475"/>
      <c r="C39" s="476" t="s">
        <v>984</v>
      </c>
      <c r="D39" s="477"/>
      <c r="E39" s="477"/>
      <c r="F39" s="1032" t="s">
        <v>985</v>
      </c>
      <c r="G39" s="1032"/>
      <c r="H39" s="1033"/>
      <c r="I39" s="1033"/>
      <c r="J39" s="476"/>
    </row>
    <row r="40" spans="1:11" ht="15.75" customHeight="1">
      <c r="A40" s="475"/>
      <c r="B40" s="478"/>
      <c r="C40" s="479"/>
      <c r="D40" s="1034" t="s">
        <v>986</v>
      </c>
      <c r="E40" s="1034"/>
      <c r="F40" s="1035"/>
      <c r="G40" s="1035"/>
      <c r="H40" s="1036"/>
      <c r="I40" s="1036"/>
      <c r="J40" s="480"/>
    </row>
    <row r="41" spans="1:11" ht="15.75" customHeight="1">
      <c r="A41" s="475"/>
      <c r="B41" s="475"/>
      <c r="C41" s="481"/>
      <c r="D41" s="481"/>
      <c r="E41" s="481"/>
      <c r="F41" s="481"/>
      <c r="G41" s="481"/>
      <c r="H41" s="475"/>
      <c r="I41" s="475"/>
      <c r="J41" s="475"/>
    </row>
    <row r="42" spans="1:11" ht="12.75" customHeight="1">
      <c r="A42" s="475"/>
      <c r="B42" s="475"/>
      <c r="C42" s="475"/>
      <c r="D42" s="475"/>
      <c r="E42" s="475"/>
      <c r="F42" s="475"/>
      <c r="G42" s="475"/>
      <c r="H42" s="475"/>
      <c r="I42" s="475"/>
      <c r="J42" s="475"/>
    </row>
    <row r="43" spans="1:11" ht="23.25">
      <c r="A43" s="1013" t="s">
        <v>987</v>
      </c>
      <c r="B43" s="1013"/>
      <c r="C43" s="432"/>
      <c r="D43" s="432"/>
      <c r="E43" s="432"/>
      <c r="F43" s="432"/>
      <c r="H43" s="432"/>
      <c r="J43" s="432"/>
    </row>
    <row r="44" spans="1:11" ht="21">
      <c r="A44" s="432"/>
      <c r="B44" s="432"/>
      <c r="C44" s="432"/>
      <c r="D44" s="432"/>
      <c r="E44" s="432"/>
      <c r="F44" s="435"/>
      <c r="H44" s="435"/>
      <c r="J44" s="432"/>
    </row>
    <row r="45" spans="1:11" ht="20.25">
      <c r="A45" s="970"/>
      <c r="B45" s="970"/>
      <c r="C45" s="970"/>
      <c r="D45" s="970"/>
      <c r="E45" s="970"/>
      <c r="F45" s="970"/>
      <c r="H45" s="45"/>
      <c r="J45" s="116"/>
    </row>
    <row r="46" spans="1:11" ht="21">
      <c r="A46" s="432"/>
      <c r="B46" s="432"/>
      <c r="C46" s="432"/>
      <c r="D46" s="432"/>
      <c r="E46" s="432"/>
      <c r="F46" s="435"/>
      <c r="H46" s="435"/>
      <c r="J46" s="432"/>
    </row>
    <row r="47" spans="1:11" ht="21">
      <c r="A47" s="432"/>
      <c r="B47" s="432"/>
      <c r="C47" s="432"/>
      <c r="D47" s="432"/>
      <c r="E47" s="432"/>
      <c r="F47" s="435"/>
      <c r="H47" s="435"/>
      <c r="J47" s="432"/>
    </row>
    <row r="48" spans="1:11" ht="20.25">
      <c r="A48" s="970"/>
      <c r="B48" s="970"/>
      <c r="C48" s="970"/>
      <c r="D48" s="970"/>
      <c r="E48" s="970"/>
      <c r="F48" s="970"/>
      <c r="H48" s="45"/>
      <c r="J48" s="116"/>
    </row>
    <row r="49" spans="1:10" ht="21">
      <c r="A49" s="438"/>
      <c r="B49" s="432"/>
      <c r="C49" s="432"/>
      <c r="D49" s="432"/>
      <c r="E49" s="432"/>
      <c r="F49" s="432"/>
      <c r="H49" s="432"/>
      <c r="J49" s="432"/>
    </row>
    <row r="50" spans="1:10" ht="20.25">
      <c r="A50" s="970"/>
      <c r="B50" s="970"/>
      <c r="C50" s="970"/>
      <c r="D50" s="970"/>
      <c r="E50" s="970"/>
      <c r="F50" s="970"/>
      <c r="H50" s="45"/>
      <c r="J50" s="116"/>
    </row>
    <row r="51" spans="1:10" ht="21">
      <c r="A51" s="438"/>
      <c r="B51" s="432"/>
      <c r="C51" s="432"/>
      <c r="D51" s="432"/>
      <c r="E51" s="432"/>
      <c r="F51" s="432"/>
      <c r="H51" s="432"/>
      <c r="J51" s="432"/>
    </row>
    <row r="52" spans="1:10" ht="21">
      <c r="A52" s="438"/>
      <c r="B52" s="432"/>
      <c r="C52" s="432"/>
      <c r="D52" s="432"/>
      <c r="E52" s="432"/>
      <c r="F52" s="432"/>
      <c r="H52" s="432"/>
      <c r="J52" s="432"/>
    </row>
    <row r="53" spans="1:10">
      <c r="A53" s="971"/>
      <c r="B53" s="971"/>
      <c r="C53" s="971"/>
      <c r="D53" s="971"/>
      <c r="E53" s="971"/>
      <c r="F53" s="971"/>
      <c r="H53" s="45"/>
      <c r="J53" s="116"/>
    </row>
    <row r="55" spans="1:10">
      <c r="A55" s="971"/>
      <c r="B55" s="971"/>
      <c r="C55" s="971"/>
      <c r="D55" s="971"/>
      <c r="E55" s="971"/>
      <c r="F55" s="971"/>
      <c r="H55" s="45"/>
      <c r="J55" s="116"/>
    </row>
  </sheetData>
  <mergeCells count="61">
    <mergeCell ref="A48:F48"/>
    <mergeCell ref="A50:F50"/>
    <mergeCell ref="A53:F53"/>
    <mergeCell ref="A55:F55"/>
    <mergeCell ref="J29:J32"/>
    <mergeCell ref="A36:J36"/>
    <mergeCell ref="F39:G39"/>
    <mergeCell ref="H39:I39"/>
    <mergeCell ref="D40:E40"/>
    <mergeCell ref="F40:G40"/>
    <mergeCell ref="H40:I40"/>
    <mergeCell ref="A29:A32"/>
    <mergeCell ref="B29:B32"/>
    <mergeCell ref="C29:C32"/>
    <mergeCell ref="D29:D32"/>
    <mergeCell ref="E29:E32"/>
    <mergeCell ref="F29:F32"/>
    <mergeCell ref="A43:B43"/>
    <mergeCell ref="A45:F45"/>
    <mergeCell ref="J23:J26"/>
    <mergeCell ref="A27:A28"/>
    <mergeCell ref="B27:B28"/>
    <mergeCell ref="C27:C28"/>
    <mergeCell ref="E27:E28"/>
    <mergeCell ref="F27:F28"/>
    <mergeCell ref="G27:G28"/>
    <mergeCell ref="H27:H28"/>
    <mergeCell ref="I27:I28"/>
    <mergeCell ref="J27:J28"/>
    <mergeCell ref="A23:A26"/>
    <mergeCell ref="B23:B26"/>
    <mergeCell ref="C23:C26"/>
    <mergeCell ref="D23:D26"/>
    <mergeCell ref="E23:E26"/>
    <mergeCell ref="F23:F26"/>
    <mergeCell ref="J13:J14"/>
    <mergeCell ref="J15:J16"/>
    <mergeCell ref="J17:J18"/>
    <mergeCell ref="F19:F22"/>
    <mergeCell ref="J19:J22"/>
    <mergeCell ref="A19:A22"/>
    <mergeCell ref="B19:B22"/>
    <mergeCell ref="C19:C22"/>
    <mergeCell ref="D19:D22"/>
    <mergeCell ref="E19:E22"/>
    <mergeCell ref="J11:J12"/>
    <mergeCell ref="A2:J2"/>
    <mergeCell ref="A3:J3"/>
    <mergeCell ref="A4:A7"/>
    <mergeCell ref="B4:B7"/>
    <mergeCell ref="C4:C7"/>
    <mergeCell ref="D4:D7"/>
    <mergeCell ref="E4:F4"/>
    <mergeCell ref="G4:I4"/>
    <mergeCell ref="J4:K7"/>
    <mergeCell ref="E5:E7"/>
    <mergeCell ref="F5:F7"/>
    <mergeCell ref="G5:G7"/>
    <mergeCell ref="H5:H7"/>
    <mergeCell ref="I5:I7"/>
    <mergeCell ref="J9:J10"/>
  </mergeCells>
  <pageMargins left="0.70866141732283472" right="0.70866141732283472" top="0.74803149606299213" bottom="0.74803149606299213" header="0.31496062992125984" footer="0.31496062992125984"/>
  <pageSetup paperSize="9" scale="28" fitToHeight="2" orientation="landscape" r:id="rId1"/>
  <rowBreaks count="1" manualBreakCount="1">
    <brk id="40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8"/>
  <sheetViews>
    <sheetView view="pageBreakPreview" topLeftCell="A6" zoomScale="57" zoomScaleNormal="57" zoomScaleSheetLayoutView="57" zoomScalePageLayoutView="40" workbookViewId="0">
      <selection activeCell="F16" sqref="F16"/>
    </sheetView>
  </sheetViews>
  <sheetFormatPr defaultRowHeight="18.75"/>
  <cols>
    <col min="1" max="1" width="6.7109375" style="482" customWidth="1"/>
    <col min="2" max="2" width="84" style="159" customWidth="1"/>
    <col min="3" max="3" width="62.140625" style="159" customWidth="1"/>
    <col min="4" max="4" width="27.85546875" style="159" customWidth="1"/>
    <col min="5" max="5" width="39" style="159" customWidth="1"/>
    <col min="6" max="6" width="39.42578125" style="159" customWidth="1"/>
    <col min="7" max="7" width="17.7109375" style="159" customWidth="1"/>
    <col min="8" max="8" width="16" style="159" customWidth="1"/>
    <col min="9" max="9" width="14.140625" style="159" customWidth="1"/>
    <col min="10" max="10" width="1.5703125" style="159" customWidth="1"/>
    <col min="11" max="11" width="77.42578125" style="159" customWidth="1"/>
    <col min="12" max="12" width="57.7109375" style="159" hidden="1" customWidth="1"/>
    <col min="13" max="13" width="60.7109375" style="159" hidden="1" customWidth="1"/>
    <col min="14" max="14" width="16" style="159" hidden="1" customWidth="1"/>
    <col min="15" max="15" width="15.7109375" style="159" hidden="1" customWidth="1"/>
    <col min="16" max="16" width="13.5703125" style="159" hidden="1" customWidth="1"/>
    <col min="17" max="17" width="20.140625" style="159" hidden="1" customWidth="1"/>
    <col min="18" max="18" width="25" style="159" hidden="1" customWidth="1"/>
    <col min="19" max="19" width="16.7109375" style="159" hidden="1" customWidth="1"/>
    <col min="20" max="20" width="10.42578125" style="159" hidden="1" customWidth="1"/>
    <col min="21" max="21" width="10.85546875" style="159" hidden="1" customWidth="1"/>
    <col min="22" max="22" width="9.140625" style="159" hidden="1" customWidth="1"/>
    <col min="23" max="23" width="11.5703125" style="159" hidden="1" customWidth="1"/>
    <col min="24" max="16384" width="9.140625" style="159"/>
  </cols>
  <sheetData>
    <row r="1" spans="1:23" hidden="1"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1037"/>
      <c r="N1" s="1037"/>
      <c r="O1" s="1037"/>
      <c r="P1" s="1037"/>
      <c r="R1" s="1038"/>
      <c r="S1" s="1038"/>
      <c r="W1" s="484"/>
    </row>
    <row r="2" spans="1:23" ht="21.75" hidden="1" customHeight="1"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6"/>
      <c r="N2" s="485"/>
      <c r="O2" s="485"/>
      <c r="P2" s="485"/>
      <c r="R2" s="486"/>
      <c r="S2" s="485"/>
      <c r="T2" s="487"/>
      <c r="U2" s="487"/>
      <c r="V2" s="487"/>
      <c r="W2" s="487"/>
    </row>
    <row r="3" spans="1:23" hidden="1"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6"/>
      <c r="N3" s="485"/>
      <c r="O3" s="485"/>
      <c r="P3" s="485"/>
      <c r="R3" s="486"/>
      <c r="S3" s="485"/>
      <c r="T3" s="488"/>
      <c r="U3" s="488"/>
      <c r="V3" s="488"/>
      <c r="W3" s="489"/>
    </row>
    <row r="4" spans="1:23" hidden="1"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6"/>
      <c r="N4" s="485"/>
      <c r="O4" s="485"/>
      <c r="P4" s="485"/>
      <c r="R4" s="486"/>
      <c r="S4" s="485"/>
      <c r="T4" s="488"/>
      <c r="U4" s="488"/>
      <c r="V4" s="488"/>
      <c r="W4" s="489"/>
    </row>
    <row r="5" spans="1:23" hidden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R5" s="484"/>
    </row>
    <row r="6" spans="1:23">
      <c r="R6" s="482"/>
    </row>
    <row r="7" spans="1:23">
      <c r="A7" s="900" t="s">
        <v>21</v>
      </c>
      <c r="B7" s="900"/>
      <c r="C7" s="900"/>
      <c r="D7" s="900"/>
      <c r="E7" s="900"/>
      <c r="F7" s="900"/>
      <c r="G7" s="900"/>
      <c r="H7" s="900"/>
      <c r="I7" s="900"/>
      <c r="J7" s="900"/>
      <c r="K7" s="900"/>
      <c r="L7" s="900"/>
      <c r="M7" s="900"/>
      <c r="N7" s="900"/>
      <c r="O7" s="900"/>
      <c r="P7" s="900"/>
      <c r="Q7" s="900"/>
      <c r="R7" s="900"/>
      <c r="S7" s="900"/>
      <c r="T7" s="900"/>
      <c r="U7" s="900"/>
      <c r="V7" s="900"/>
      <c r="W7" s="900"/>
    </row>
    <row r="8" spans="1:23" ht="38.25" customHeight="1">
      <c r="A8" s="901" t="s">
        <v>988</v>
      </c>
      <c r="B8" s="901"/>
      <c r="C8" s="901"/>
      <c r="D8" s="901"/>
      <c r="E8" s="901"/>
      <c r="F8" s="901"/>
      <c r="G8" s="901"/>
      <c r="H8" s="901"/>
      <c r="I8" s="901"/>
      <c r="J8" s="901"/>
      <c r="K8" s="901"/>
      <c r="L8" s="901"/>
      <c r="M8" s="901"/>
      <c r="N8" s="901"/>
      <c r="O8" s="901"/>
      <c r="P8" s="901"/>
      <c r="Q8" s="901"/>
      <c r="R8" s="901"/>
      <c r="S8" s="901"/>
      <c r="T8" s="901"/>
      <c r="U8" s="901"/>
      <c r="V8" s="901"/>
      <c r="W8" s="901"/>
    </row>
    <row r="9" spans="1:23" ht="54.75" customHeight="1">
      <c r="A9" s="1039" t="s">
        <v>0</v>
      </c>
      <c r="B9" s="1039" t="s">
        <v>22</v>
      </c>
      <c r="C9" s="1039" t="s">
        <v>29</v>
      </c>
      <c r="D9" s="1040" t="s">
        <v>30</v>
      </c>
      <c r="E9" s="1043" t="s">
        <v>31</v>
      </c>
      <c r="F9" s="1044"/>
      <c r="G9" s="1043" t="s">
        <v>34</v>
      </c>
      <c r="H9" s="1045"/>
      <c r="I9" s="1045"/>
      <c r="J9" s="1044"/>
      <c r="K9" s="1056" t="s">
        <v>23</v>
      </c>
      <c r="L9" s="1039" t="s">
        <v>1</v>
      </c>
      <c r="M9" s="1039" t="s">
        <v>2</v>
      </c>
      <c r="N9" s="1039" t="s">
        <v>3</v>
      </c>
      <c r="O9" s="1039" t="s">
        <v>4</v>
      </c>
      <c r="P9" s="1039" t="s">
        <v>5</v>
      </c>
      <c r="Q9" s="1039"/>
      <c r="R9" s="1039"/>
      <c r="S9" s="1039"/>
      <c r="T9" s="1039" t="s">
        <v>6</v>
      </c>
      <c r="U9" s="1039"/>
      <c r="V9" s="1039"/>
      <c r="W9" s="1039"/>
    </row>
    <row r="10" spans="1:23" ht="20.25" customHeight="1">
      <c r="A10" s="1039"/>
      <c r="B10" s="1039"/>
      <c r="C10" s="1039"/>
      <c r="D10" s="1041"/>
      <c r="E10" s="1048" t="s">
        <v>32</v>
      </c>
      <c r="F10" s="1050" t="s">
        <v>33</v>
      </c>
      <c r="G10" s="1050" t="s">
        <v>36</v>
      </c>
      <c r="H10" s="1050" t="s">
        <v>37</v>
      </c>
      <c r="I10" s="1052" t="s">
        <v>35</v>
      </c>
      <c r="J10" s="1053"/>
      <c r="K10" s="1057"/>
      <c r="L10" s="1039"/>
      <c r="M10" s="1039"/>
      <c r="N10" s="1039"/>
      <c r="O10" s="1039"/>
      <c r="P10" s="1039" t="s">
        <v>7</v>
      </c>
      <c r="Q10" s="1039" t="s">
        <v>8</v>
      </c>
      <c r="R10" s="1039"/>
      <c r="S10" s="1039"/>
      <c r="T10" s="1039"/>
      <c r="U10" s="1039"/>
      <c r="V10" s="1039"/>
      <c r="W10" s="1039"/>
    </row>
    <row r="11" spans="1:23" ht="95.25" customHeight="1">
      <c r="A11" s="1039"/>
      <c r="B11" s="1039"/>
      <c r="C11" s="1039"/>
      <c r="D11" s="1042"/>
      <c r="E11" s="1049"/>
      <c r="F11" s="1051"/>
      <c r="G11" s="1051"/>
      <c r="H11" s="1051"/>
      <c r="I11" s="1054"/>
      <c r="J11" s="1055"/>
      <c r="K11" s="1058"/>
      <c r="L11" s="1039"/>
      <c r="M11" s="1039"/>
      <c r="N11" s="1039"/>
      <c r="O11" s="1039"/>
      <c r="P11" s="1039"/>
      <c r="Q11" s="297" t="s">
        <v>9</v>
      </c>
      <c r="R11" s="297" t="s">
        <v>10</v>
      </c>
      <c r="S11" s="297" t="s">
        <v>11</v>
      </c>
      <c r="T11" s="297">
        <v>1</v>
      </c>
      <c r="U11" s="297">
        <v>2</v>
      </c>
      <c r="V11" s="297">
        <v>3</v>
      </c>
      <c r="W11" s="297">
        <v>4</v>
      </c>
    </row>
    <row r="12" spans="1:23" ht="18.75" customHeight="1">
      <c r="A12" s="297">
        <v>1</v>
      </c>
      <c r="B12" s="297">
        <v>2</v>
      </c>
      <c r="C12" s="297">
        <v>3</v>
      </c>
      <c r="D12" s="297">
        <v>4</v>
      </c>
      <c r="E12" s="297">
        <v>5</v>
      </c>
      <c r="F12" s="297">
        <v>6</v>
      </c>
      <c r="G12" s="297">
        <v>7</v>
      </c>
      <c r="H12" s="297">
        <v>8</v>
      </c>
      <c r="I12" s="1043">
        <v>9</v>
      </c>
      <c r="J12" s="1044"/>
      <c r="K12" s="297">
        <v>10</v>
      </c>
      <c r="L12" s="297">
        <v>4</v>
      </c>
      <c r="M12" s="297">
        <v>5</v>
      </c>
      <c r="N12" s="297">
        <v>6</v>
      </c>
      <c r="O12" s="297">
        <v>7</v>
      </c>
      <c r="P12" s="297">
        <v>8</v>
      </c>
      <c r="Q12" s="297">
        <v>9</v>
      </c>
      <c r="R12" s="297">
        <v>10</v>
      </c>
      <c r="S12" s="297">
        <v>11</v>
      </c>
      <c r="T12" s="297">
        <v>12</v>
      </c>
      <c r="U12" s="297">
        <v>13</v>
      </c>
      <c r="V12" s="297">
        <v>14</v>
      </c>
      <c r="W12" s="297">
        <v>15</v>
      </c>
    </row>
    <row r="13" spans="1:23" ht="96.75" customHeight="1">
      <c r="A13" s="490" t="s">
        <v>38</v>
      </c>
      <c r="B13" s="491" t="s">
        <v>989</v>
      </c>
      <c r="C13" s="492" t="s">
        <v>990</v>
      </c>
      <c r="D13" s="492" t="s">
        <v>13</v>
      </c>
      <c r="E13" s="492" t="s">
        <v>13</v>
      </c>
      <c r="F13" s="492" t="s">
        <v>13</v>
      </c>
      <c r="G13" s="492" t="s">
        <v>142</v>
      </c>
      <c r="H13" s="493">
        <f>H14+H16</f>
        <v>190</v>
      </c>
      <c r="I13" s="1059">
        <f>I14+I16</f>
        <v>188.20000000000002</v>
      </c>
      <c r="J13" s="1060"/>
      <c r="K13" s="492" t="s">
        <v>13</v>
      </c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</row>
    <row r="14" spans="1:23" ht="90.75" customHeight="1">
      <c r="A14" s="494" t="s">
        <v>587</v>
      </c>
      <c r="B14" s="495" t="s">
        <v>991</v>
      </c>
      <c r="C14" s="416" t="s">
        <v>990</v>
      </c>
      <c r="D14" s="496" t="s">
        <v>13</v>
      </c>
      <c r="E14" s="496" t="s">
        <v>13</v>
      </c>
      <c r="F14" s="496" t="s">
        <v>13</v>
      </c>
      <c r="G14" s="497" t="s">
        <v>142</v>
      </c>
      <c r="H14" s="498">
        <v>187.6</v>
      </c>
      <c r="I14" s="1061">
        <v>185.8</v>
      </c>
      <c r="J14" s="1062"/>
      <c r="K14" s="496" t="s">
        <v>13</v>
      </c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</row>
    <row r="15" spans="1:23" ht="249" customHeight="1">
      <c r="A15" s="499"/>
      <c r="B15" s="500" t="s">
        <v>992</v>
      </c>
      <c r="C15" s="501" t="s">
        <v>13</v>
      </c>
      <c r="D15" s="502" t="s">
        <v>709</v>
      </c>
      <c r="E15" s="501" t="s">
        <v>993</v>
      </c>
      <c r="F15" s="501" t="s">
        <v>994</v>
      </c>
      <c r="G15" s="501" t="s">
        <v>13</v>
      </c>
      <c r="H15" s="501" t="s">
        <v>13</v>
      </c>
      <c r="I15" s="1046" t="s">
        <v>13</v>
      </c>
      <c r="J15" s="1047"/>
      <c r="K15" s="503" t="s">
        <v>973</v>
      </c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</row>
    <row r="16" spans="1:23" ht="129" customHeight="1">
      <c r="A16" s="494" t="s">
        <v>592</v>
      </c>
      <c r="B16" s="495" t="s">
        <v>995</v>
      </c>
      <c r="C16" s="416" t="s">
        <v>990</v>
      </c>
      <c r="D16" s="496" t="s">
        <v>13</v>
      </c>
      <c r="E16" s="496" t="s">
        <v>13</v>
      </c>
      <c r="F16" s="496" t="s">
        <v>13</v>
      </c>
      <c r="G16" s="497" t="s">
        <v>142</v>
      </c>
      <c r="H16" s="498">
        <v>2.4</v>
      </c>
      <c r="I16" s="1061">
        <v>2.4</v>
      </c>
      <c r="J16" s="1062"/>
      <c r="K16" s="496" t="s">
        <v>13</v>
      </c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</row>
    <row r="17" spans="1:24" ht="151.5" customHeight="1">
      <c r="A17" s="499"/>
      <c r="B17" s="500" t="s">
        <v>996</v>
      </c>
      <c r="C17" s="501" t="s">
        <v>13</v>
      </c>
      <c r="D17" s="502" t="s">
        <v>709</v>
      </c>
      <c r="E17" s="501" t="s">
        <v>997</v>
      </c>
      <c r="F17" s="501" t="s">
        <v>998</v>
      </c>
      <c r="G17" s="501" t="s">
        <v>13</v>
      </c>
      <c r="H17" s="501" t="s">
        <v>13</v>
      </c>
      <c r="I17" s="1046" t="s">
        <v>13</v>
      </c>
      <c r="J17" s="1047"/>
      <c r="K17" s="503" t="s">
        <v>973</v>
      </c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</row>
    <row r="18" spans="1:24" ht="83.25" customHeight="1">
      <c r="A18" s="504" t="s">
        <v>14</v>
      </c>
      <c r="B18" s="491" t="s">
        <v>999</v>
      </c>
      <c r="C18" s="492" t="s">
        <v>990</v>
      </c>
      <c r="D18" s="492" t="s">
        <v>13</v>
      </c>
      <c r="E18" s="492" t="s">
        <v>13</v>
      </c>
      <c r="F18" s="492" t="s">
        <v>13</v>
      </c>
      <c r="G18" s="492" t="s">
        <v>142</v>
      </c>
      <c r="H18" s="493">
        <f>H19+H21</f>
        <v>259</v>
      </c>
      <c r="I18" s="1063">
        <f>I19+I21</f>
        <v>132</v>
      </c>
      <c r="J18" s="1064"/>
      <c r="K18" s="492" t="s">
        <v>13</v>
      </c>
      <c r="L18" s="494" t="s">
        <v>16</v>
      </c>
      <c r="M18" s="505" t="s">
        <v>1000</v>
      </c>
      <c r="N18" s="492">
        <v>43831</v>
      </c>
      <c r="O18" s="504" t="s">
        <v>18</v>
      </c>
      <c r="P18" s="506">
        <f>SUM(Q18:S18)</f>
        <v>318</v>
      </c>
      <c r="Q18" s="506">
        <v>0</v>
      </c>
      <c r="R18" s="506">
        <v>0</v>
      </c>
      <c r="S18" s="506">
        <f>S19+S21</f>
        <v>318</v>
      </c>
      <c r="T18" s="494"/>
      <c r="U18" s="494"/>
      <c r="V18" s="494"/>
      <c r="W18" s="494"/>
    </row>
    <row r="19" spans="1:24" ht="101.25" customHeight="1">
      <c r="A19" s="494" t="s">
        <v>602</v>
      </c>
      <c r="B19" s="495" t="s">
        <v>1001</v>
      </c>
      <c r="C19" s="416" t="s">
        <v>990</v>
      </c>
      <c r="D19" s="496" t="s">
        <v>13</v>
      </c>
      <c r="E19" s="496" t="s">
        <v>13</v>
      </c>
      <c r="F19" s="496" t="s">
        <v>13</v>
      </c>
      <c r="G19" s="497" t="s">
        <v>142</v>
      </c>
      <c r="H19" s="498">
        <v>132</v>
      </c>
      <c r="I19" s="1065">
        <v>132</v>
      </c>
      <c r="J19" s="1066"/>
      <c r="K19" s="496" t="s">
        <v>13</v>
      </c>
      <c r="L19" s="494" t="s">
        <v>16</v>
      </c>
      <c r="M19" s="507"/>
      <c r="N19" s="492">
        <v>43831</v>
      </c>
      <c r="O19" s="504" t="s">
        <v>18</v>
      </c>
      <c r="P19" s="508">
        <f>SUM(Q19:S19)</f>
        <v>168</v>
      </c>
      <c r="Q19" s="508">
        <v>0</v>
      </c>
      <c r="R19" s="508">
        <v>0</v>
      </c>
      <c r="S19" s="508">
        <v>168</v>
      </c>
      <c r="T19" s="494"/>
      <c r="U19" s="494"/>
      <c r="V19" s="494"/>
      <c r="W19" s="494"/>
    </row>
    <row r="20" spans="1:24" ht="154.5" customHeight="1">
      <c r="A20" s="509"/>
      <c r="B20" s="500" t="s">
        <v>1002</v>
      </c>
      <c r="C20" s="501" t="s">
        <v>13</v>
      </c>
      <c r="D20" s="502" t="s">
        <v>403</v>
      </c>
      <c r="E20" s="501" t="s">
        <v>1003</v>
      </c>
      <c r="F20" s="501" t="s">
        <v>1004</v>
      </c>
      <c r="G20" s="501" t="s">
        <v>13</v>
      </c>
      <c r="H20" s="501" t="s">
        <v>13</v>
      </c>
      <c r="I20" s="1046" t="s">
        <v>13</v>
      </c>
      <c r="J20" s="1047"/>
      <c r="K20" s="501" t="s">
        <v>973</v>
      </c>
      <c r="L20" s="494" t="s">
        <v>16</v>
      </c>
      <c r="M20" s="494"/>
      <c r="N20" s="492" t="s">
        <v>13</v>
      </c>
      <c r="O20" s="504" t="s">
        <v>18</v>
      </c>
      <c r="P20" s="494" t="s">
        <v>12</v>
      </c>
      <c r="Q20" s="494" t="s">
        <v>13</v>
      </c>
      <c r="R20" s="494" t="s">
        <v>12</v>
      </c>
      <c r="S20" s="494" t="s">
        <v>12</v>
      </c>
      <c r="T20" s="510" t="s">
        <v>20</v>
      </c>
      <c r="U20" s="510" t="s">
        <v>20</v>
      </c>
      <c r="V20" s="510" t="s">
        <v>20</v>
      </c>
      <c r="W20" s="511"/>
      <c r="X20" s="159" t="s">
        <v>25</v>
      </c>
    </row>
    <row r="21" spans="1:24" ht="88.5" customHeight="1">
      <c r="A21" s="494" t="s">
        <v>608</v>
      </c>
      <c r="B21" s="512" t="s">
        <v>1005</v>
      </c>
      <c r="C21" s="416" t="s">
        <v>990</v>
      </c>
      <c r="D21" s="496" t="s">
        <v>13</v>
      </c>
      <c r="E21" s="496" t="s">
        <v>13</v>
      </c>
      <c r="F21" s="496" t="s">
        <v>13</v>
      </c>
      <c r="G21" s="497" t="s">
        <v>142</v>
      </c>
      <c r="H21" s="513">
        <v>127</v>
      </c>
      <c r="I21" s="1067">
        <v>0</v>
      </c>
      <c r="J21" s="1068"/>
      <c r="K21" s="496" t="s">
        <v>13</v>
      </c>
      <c r="L21" s="494" t="s">
        <v>16</v>
      </c>
      <c r="M21" s="514"/>
      <c r="N21" s="492">
        <v>43831</v>
      </c>
      <c r="O21" s="504" t="s">
        <v>17</v>
      </c>
      <c r="P21" s="508">
        <f>SUM(Q21:S21)</f>
        <v>150</v>
      </c>
      <c r="Q21" s="508">
        <v>0</v>
      </c>
      <c r="R21" s="508">
        <v>0</v>
      </c>
      <c r="S21" s="508">
        <v>150</v>
      </c>
      <c r="T21" s="494"/>
      <c r="U21" s="494"/>
      <c r="V21" s="494"/>
      <c r="W21" s="494"/>
    </row>
    <row r="22" spans="1:24" ht="153" customHeight="1">
      <c r="A22" s="509"/>
      <c r="B22" s="500" t="s">
        <v>1006</v>
      </c>
      <c r="C22" s="501" t="s">
        <v>13</v>
      </c>
      <c r="D22" s="502" t="s">
        <v>403</v>
      </c>
      <c r="E22" s="501" t="s">
        <v>1007</v>
      </c>
      <c r="F22" s="502" t="s">
        <v>1008</v>
      </c>
      <c r="G22" s="501" t="s">
        <v>13</v>
      </c>
      <c r="H22" s="501" t="s">
        <v>13</v>
      </c>
      <c r="I22" s="1046" t="s">
        <v>13</v>
      </c>
      <c r="J22" s="1047"/>
      <c r="K22" s="501" t="s">
        <v>973</v>
      </c>
      <c r="L22" s="494" t="s">
        <v>16</v>
      </c>
      <c r="M22" s="494"/>
      <c r="N22" s="492" t="s">
        <v>13</v>
      </c>
      <c r="O22" s="504" t="s">
        <v>17</v>
      </c>
      <c r="P22" s="494" t="s">
        <v>12</v>
      </c>
      <c r="Q22" s="494" t="s">
        <v>13</v>
      </c>
      <c r="R22" s="494" t="s">
        <v>12</v>
      </c>
      <c r="S22" s="494" t="s">
        <v>12</v>
      </c>
      <c r="T22" s="510" t="s">
        <v>20</v>
      </c>
      <c r="U22" s="494"/>
      <c r="V22" s="494"/>
      <c r="W22" s="494"/>
    </row>
    <row r="23" spans="1:24" ht="118.5" customHeight="1">
      <c r="A23" s="515" t="s">
        <v>832</v>
      </c>
      <c r="B23" s="491" t="s">
        <v>1009</v>
      </c>
      <c r="C23" s="515" t="s">
        <v>1010</v>
      </c>
      <c r="D23" s="492" t="s">
        <v>13</v>
      </c>
      <c r="E23" s="492" t="s">
        <v>13</v>
      </c>
      <c r="F23" s="492" t="s">
        <v>13</v>
      </c>
      <c r="G23" s="492" t="s">
        <v>1011</v>
      </c>
      <c r="H23" s="493" t="str">
        <f>H24</f>
        <v>Х</v>
      </c>
      <c r="I23" s="1069" t="str">
        <f>I24</f>
        <v>Х</v>
      </c>
      <c r="J23" s="1070"/>
      <c r="K23" s="492"/>
      <c r="L23" s="494"/>
      <c r="M23" s="494"/>
      <c r="N23" s="492"/>
      <c r="O23" s="504"/>
      <c r="P23" s="494"/>
      <c r="Q23" s="494"/>
      <c r="R23" s="494"/>
      <c r="S23" s="494"/>
      <c r="T23" s="510"/>
      <c r="U23" s="494"/>
      <c r="V23" s="494"/>
      <c r="W23" s="494"/>
    </row>
    <row r="24" spans="1:24" ht="247.5" customHeight="1">
      <c r="A24" s="509"/>
      <c r="B24" s="500" t="s">
        <v>1012</v>
      </c>
      <c r="C24" s="503" t="s">
        <v>1013</v>
      </c>
      <c r="D24" s="502" t="s">
        <v>709</v>
      </c>
      <c r="E24" s="501" t="s">
        <v>1014</v>
      </c>
      <c r="F24" s="501" t="s">
        <v>1015</v>
      </c>
      <c r="G24" s="503" t="s">
        <v>13</v>
      </c>
      <c r="H24" s="501" t="s">
        <v>13</v>
      </c>
      <c r="I24" s="1046" t="s">
        <v>13</v>
      </c>
      <c r="J24" s="1047"/>
      <c r="K24" s="503" t="s">
        <v>973</v>
      </c>
      <c r="L24" s="494"/>
      <c r="M24" s="494"/>
      <c r="N24" s="492"/>
      <c r="O24" s="504"/>
      <c r="P24" s="494"/>
      <c r="Q24" s="494"/>
      <c r="R24" s="494"/>
      <c r="S24" s="494"/>
      <c r="T24" s="510"/>
      <c r="U24" s="494"/>
      <c r="V24" s="494"/>
      <c r="W24" s="494"/>
    </row>
    <row r="25" spans="1:24" ht="141" customHeight="1">
      <c r="A25" s="515" t="s">
        <v>838</v>
      </c>
      <c r="B25" s="491" t="s">
        <v>1016</v>
      </c>
      <c r="C25" s="515" t="s">
        <v>1013</v>
      </c>
      <c r="D25" s="492" t="s">
        <v>13</v>
      </c>
      <c r="E25" s="492" t="s">
        <v>13</v>
      </c>
      <c r="F25" s="492" t="s">
        <v>13</v>
      </c>
      <c r="G25" s="492" t="s">
        <v>1011</v>
      </c>
      <c r="H25" s="493" t="s">
        <v>13</v>
      </c>
      <c r="I25" s="1069" t="s">
        <v>13</v>
      </c>
      <c r="J25" s="1070"/>
      <c r="K25" s="492"/>
      <c r="L25" s="494"/>
      <c r="M25" s="494"/>
      <c r="N25" s="492"/>
      <c r="O25" s="504"/>
      <c r="P25" s="494"/>
      <c r="Q25" s="494"/>
      <c r="R25" s="494"/>
      <c r="S25" s="494"/>
      <c r="T25" s="510"/>
      <c r="U25" s="494"/>
      <c r="V25" s="494"/>
      <c r="W25" s="494"/>
    </row>
    <row r="26" spans="1:24" ht="327.75" customHeight="1">
      <c r="A26" s="509"/>
      <c r="B26" s="500" t="s">
        <v>1017</v>
      </c>
      <c r="C26" s="503" t="s">
        <v>1013</v>
      </c>
      <c r="D26" s="502" t="s">
        <v>709</v>
      </c>
      <c r="E26" s="501" t="s">
        <v>1018</v>
      </c>
      <c r="F26" s="503" t="s">
        <v>1019</v>
      </c>
      <c r="G26" s="503" t="s">
        <v>13</v>
      </c>
      <c r="H26" s="501" t="s">
        <v>13</v>
      </c>
      <c r="I26" s="1046" t="s">
        <v>13</v>
      </c>
      <c r="J26" s="1047"/>
      <c r="K26" s="503" t="s">
        <v>973</v>
      </c>
      <c r="L26" s="494"/>
      <c r="M26" s="494"/>
      <c r="N26" s="492"/>
      <c r="O26" s="504"/>
      <c r="P26" s="494"/>
      <c r="Q26" s="494"/>
      <c r="R26" s="494"/>
      <c r="S26" s="494"/>
      <c r="T26" s="510"/>
      <c r="U26" s="494"/>
      <c r="V26" s="494"/>
      <c r="W26" s="494"/>
    </row>
    <row r="27" spans="1:24" ht="188.25" customHeight="1">
      <c r="A27" s="515" t="s">
        <v>844</v>
      </c>
      <c r="B27" s="516" t="s">
        <v>1020</v>
      </c>
      <c r="C27" s="492" t="s">
        <v>1021</v>
      </c>
      <c r="D27" s="492" t="s">
        <v>13</v>
      </c>
      <c r="E27" s="492" t="s">
        <v>13</v>
      </c>
      <c r="F27" s="492" t="s">
        <v>13</v>
      </c>
      <c r="G27" s="492" t="s">
        <v>1011</v>
      </c>
      <c r="H27" s="493" t="s">
        <v>13</v>
      </c>
      <c r="I27" s="1069" t="s">
        <v>13</v>
      </c>
      <c r="J27" s="1070"/>
      <c r="K27" s="492"/>
      <c r="L27" s="517"/>
      <c r="M27" s="518"/>
      <c r="N27" s="519"/>
      <c r="O27" s="519"/>
      <c r="P27" s="520"/>
      <c r="Q27" s="520"/>
      <c r="R27" s="520"/>
      <c r="S27" s="520"/>
      <c r="T27" s="517"/>
      <c r="U27" s="517"/>
      <c r="V27" s="517"/>
      <c r="W27" s="517"/>
    </row>
    <row r="28" spans="1:24" ht="147" customHeight="1">
      <c r="A28" s="509"/>
      <c r="B28" s="500" t="s">
        <v>1022</v>
      </c>
      <c r="C28" s="503" t="s">
        <v>1021</v>
      </c>
      <c r="D28" s="501" t="s">
        <v>67</v>
      </c>
      <c r="E28" s="521" t="s">
        <v>1023</v>
      </c>
      <c r="F28" s="501" t="s">
        <v>1024</v>
      </c>
      <c r="G28" s="503" t="s">
        <v>13</v>
      </c>
      <c r="H28" s="501" t="s">
        <v>13</v>
      </c>
      <c r="I28" s="1046" t="s">
        <v>13</v>
      </c>
      <c r="J28" s="1047"/>
      <c r="K28" s="522" t="s">
        <v>13</v>
      </c>
      <c r="L28" s="523"/>
      <c r="M28" s="518"/>
      <c r="N28" s="519"/>
      <c r="O28" s="519"/>
      <c r="P28" s="520"/>
      <c r="Q28" s="520"/>
      <c r="R28" s="520"/>
      <c r="S28" s="520"/>
      <c r="T28" s="517"/>
      <c r="U28" s="517"/>
      <c r="V28" s="517"/>
      <c r="W28" s="517"/>
    </row>
    <row r="29" spans="1:24" ht="288" customHeight="1">
      <c r="A29" s="504" t="s">
        <v>850</v>
      </c>
      <c r="B29" s="491" t="s">
        <v>1025</v>
      </c>
      <c r="C29" s="504" t="s">
        <v>1021</v>
      </c>
      <c r="D29" s="492" t="s">
        <v>13</v>
      </c>
      <c r="E29" s="492" t="s">
        <v>13</v>
      </c>
      <c r="F29" s="492" t="s">
        <v>13</v>
      </c>
      <c r="G29" s="492" t="s">
        <v>1011</v>
      </c>
      <c r="H29" s="493" t="s">
        <v>13</v>
      </c>
      <c r="I29" s="524" t="s">
        <v>13</v>
      </c>
      <c r="J29" s="525"/>
      <c r="K29" s="492"/>
      <c r="L29" s="517"/>
      <c r="M29" s="518"/>
      <c r="N29" s="519"/>
      <c r="O29" s="519"/>
      <c r="P29" s="520"/>
      <c r="Q29" s="520"/>
      <c r="R29" s="520"/>
      <c r="S29" s="520"/>
      <c r="T29" s="517"/>
      <c r="U29" s="517"/>
      <c r="V29" s="517"/>
      <c r="W29" s="517"/>
    </row>
    <row r="30" spans="1:24" ht="174.75" customHeight="1">
      <c r="A30" s="509"/>
      <c r="B30" s="500" t="s">
        <v>1026</v>
      </c>
      <c r="C30" s="509" t="s">
        <v>1021</v>
      </c>
      <c r="D30" s="501" t="s">
        <v>67</v>
      </c>
      <c r="E30" s="509" t="s">
        <v>1027</v>
      </c>
      <c r="F30" s="509" t="s">
        <v>1024</v>
      </c>
      <c r="G30" s="503" t="s">
        <v>13</v>
      </c>
      <c r="H30" s="501" t="s">
        <v>13</v>
      </c>
      <c r="I30" s="1046" t="s">
        <v>13</v>
      </c>
      <c r="J30" s="1047"/>
      <c r="K30" s="522" t="s">
        <v>13</v>
      </c>
      <c r="L30" s="523"/>
      <c r="M30" s="518"/>
      <c r="N30" s="519"/>
      <c r="O30" s="519"/>
      <c r="P30" s="520"/>
      <c r="Q30" s="520"/>
      <c r="R30" s="520"/>
      <c r="S30" s="520"/>
      <c r="T30" s="517"/>
      <c r="U30" s="517"/>
      <c r="V30" s="517"/>
      <c r="W30" s="517"/>
    </row>
    <row r="31" spans="1:24" ht="73.5" customHeight="1">
      <c r="A31" s="504">
        <v>5</v>
      </c>
      <c r="B31" s="491" t="s">
        <v>1028</v>
      </c>
      <c r="C31" s="515" t="s">
        <v>1029</v>
      </c>
      <c r="D31" s="492" t="s">
        <v>13</v>
      </c>
      <c r="E31" s="492" t="s">
        <v>13</v>
      </c>
      <c r="F31" s="492" t="s">
        <v>13</v>
      </c>
      <c r="G31" s="492" t="s">
        <v>142</v>
      </c>
      <c r="H31" s="493">
        <f>H32</f>
        <v>1284.4000000000001</v>
      </c>
      <c r="I31" s="1069">
        <f>I32</f>
        <v>280</v>
      </c>
      <c r="J31" s="1070"/>
      <c r="K31" s="492" t="s">
        <v>13</v>
      </c>
      <c r="L31" s="494" t="s">
        <v>1030</v>
      </c>
      <c r="M31" s="505" t="s">
        <v>1031</v>
      </c>
      <c r="N31" s="492">
        <v>43831</v>
      </c>
      <c r="O31" s="492">
        <v>44196</v>
      </c>
      <c r="P31" s="526" t="e">
        <f>Q31+R31+S31</f>
        <v>#REF!</v>
      </c>
      <c r="Q31" s="527">
        <v>0</v>
      </c>
      <c r="R31" s="527">
        <v>0</v>
      </c>
      <c r="S31" s="526" t="e">
        <f>#REF!</f>
        <v>#REF!</v>
      </c>
      <c r="T31" s="494"/>
      <c r="U31" s="494"/>
      <c r="V31" s="494"/>
      <c r="W31" s="494"/>
    </row>
    <row r="32" spans="1:24" ht="158.25" customHeight="1">
      <c r="A32" s="494" t="s">
        <v>549</v>
      </c>
      <c r="B32" s="528" t="s">
        <v>1032</v>
      </c>
      <c r="C32" s="529" t="s">
        <v>1033</v>
      </c>
      <c r="D32" s="496" t="s">
        <v>13</v>
      </c>
      <c r="E32" s="496" t="s">
        <v>13</v>
      </c>
      <c r="F32" s="496" t="s">
        <v>13</v>
      </c>
      <c r="G32" s="497" t="s">
        <v>142</v>
      </c>
      <c r="H32" s="513">
        <v>1284.4000000000001</v>
      </c>
      <c r="I32" s="1065">
        <v>280</v>
      </c>
      <c r="J32" s="1066"/>
      <c r="K32" s="496" t="s">
        <v>13</v>
      </c>
      <c r="L32" s="517"/>
      <c r="M32" s="518"/>
      <c r="N32" s="519"/>
      <c r="O32" s="519"/>
      <c r="P32" s="520"/>
      <c r="Q32" s="520"/>
      <c r="R32" s="520"/>
      <c r="S32" s="520"/>
      <c r="T32" s="517"/>
      <c r="U32" s="517"/>
      <c r="V32" s="517"/>
      <c r="W32" s="517"/>
    </row>
    <row r="33" spans="1:23" ht="196.5" customHeight="1">
      <c r="A33" s="1071"/>
      <c r="B33" s="1073" t="s">
        <v>1034</v>
      </c>
      <c r="C33" s="1075" t="s">
        <v>13</v>
      </c>
      <c r="D33" s="1077" t="s">
        <v>403</v>
      </c>
      <c r="E33" s="1079" t="s">
        <v>1035</v>
      </c>
      <c r="F33" s="1079" t="s">
        <v>1036</v>
      </c>
      <c r="G33" s="1079" t="s">
        <v>13</v>
      </c>
      <c r="H33" s="1079" t="s">
        <v>13</v>
      </c>
      <c r="I33" s="1081" t="s">
        <v>13</v>
      </c>
      <c r="J33" s="1082"/>
      <c r="K33" s="1085" t="s">
        <v>973</v>
      </c>
      <c r="L33" s="517"/>
      <c r="M33" s="518"/>
      <c r="N33" s="519"/>
      <c r="O33" s="519"/>
      <c r="P33" s="520"/>
      <c r="Q33" s="520"/>
      <c r="R33" s="520"/>
      <c r="S33" s="520"/>
      <c r="T33" s="517"/>
      <c r="U33" s="517"/>
      <c r="V33" s="517"/>
      <c r="W33" s="517"/>
    </row>
    <row r="34" spans="1:23" ht="174.75" customHeight="1">
      <c r="A34" s="1072"/>
      <c r="B34" s="1074"/>
      <c r="C34" s="1076"/>
      <c r="D34" s="1078"/>
      <c r="E34" s="1080"/>
      <c r="F34" s="1080"/>
      <c r="G34" s="1080"/>
      <c r="H34" s="1080"/>
      <c r="I34" s="1083"/>
      <c r="J34" s="1084"/>
      <c r="K34" s="1086"/>
      <c r="L34" s="517"/>
      <c r="M34" s="518"/>
      <c r="N34" s="519"/>
      <c r="O34" s="519"/>
      <c r="P34" s="520"/>
      <c r="Q34" s="520"/>
      <c r="R34" s="520"/>
      <c r="S34" s="520"/>
      <c r="T34" s="517"/>
      <c r="U34" s="517"/>
      <c r="V34" s="517"/>
      <c r="W34" s="517"/>
    </row>
    <row r="35" spans="1:23" ht="274.5" customHeight="1">
      <c r="A35" s="504" t="s">
        <v>15</v>
      </c>
      <c r="B35" s="491" t="s">
        <v>1037</v>
      </c>
      <c r="C35" s="515" t="s">
        <v>1010</v>
      </c>
      <c r="D35" s="492" t="s">
        <v>13</v>
      </c>
      <c r="E35" s="492" t="s">
        <v>13</v>
      </c>
      <c r="F35" s="492" t="s">
        <v>13</v>
      </c>
      <c r="G35" s="492" t="s">
        <v>1011</v>
      </c>
      <c r="H35" s="493" t="str">
        <f>H36</f>
        <v>Х</v>
      </c>
      <c r="I35" s="1069" t="str">
        <f>I36</f>
        <v>Х</v>
      </c>
      <c r="J35" s="1070"/>
      <c r="K35" s="492" t="s">
        <v>13</v>
      </c>
      <c r="L35" s="517"/>
      <c r="M35" s="518"/>
      <c r="N35" s="519"/>
      <c r="O35" s="519"/>
      <c r="P35" s="520"/>
      <c r="Q35" s="520"/>
      <c r="R35" s="520"/>
      <c r="S35" s="520"/>
      <c r="T35" s="517"/>
      <c r="U35" s="517"/>
      <c r="V35" s="517"/>
      <c r="W35" s="517"/>
    </row>
    <row r="36" spans="1:23" ht="258" customHeight="1">
      <c r="A36" s="509"/>
      <c r="B36" s="500" t="s">
        <v>1038</v>
      </c>
      <c r="C36" s="503" t="s">
        <v>1013</v>
      </c>
      <c r="D36" s="502" t="s">
        <v>709</v>
      </c>
      <c r="E36" s="501" t="s">
        <v>1039</v>
      </c>
      <c r="F36" s="501" t="s">
        <v>1040</v>
      </c>
      <c r="G36" s="503" t="s">
        <v>13</v>
      </c>
      <c r="H36" s="501" t="s">
        <v>13</v>
      </c>
      <c r="I36" s="1046" t="s">
        <v>13</v>
      </c>
      <c r="J36" s="1047"/>
      <c r="K36" s="503" t="s">
        <v>973</v>
      </c>
      <c r="L36" s="517"/>
      <c r="M36" s="518"/>
      <c r="N36" s="519"/>
      <c r="O36" s="519"/>
      <c r="P36" s="520"/>
      <c r="Q36" s="520"/>
      <c r="R36" s="520"/>
      <c r="S36" s="520"/>
      <c r="T36" s="517"/>
      <c r="U36" s="517"/>
      <c r="V36" s="517"/>
      <c r="W36" s="517"/>
    </row>
    <row r="37" spans="1:23" ht="196.5" hidden="1" customHeight="1">
      <c r="A37" s="1071"/>
      <c r="B37" s="1073" t="s">
        <v>1041</v>
      </c>
      <c r="C37" s="1075" t="s">
        <v>13</v>
      </c>
      <c r="D37" s="1077" t="s">
        <v>403</v>
      </c>
      <c r="E37" s="1079" t="s">
        <v>1035</v>
      </c>
      <c r="F37" s="1079" t="s">
        <v>1036</v>
      </c>
      <c r="G37" s="1079" t="s">
        <v>13</v>
      </c>
      <c r="H37" s="1079" t="s">
        <v>13</v>
      </c>
      <c r="I37" s="1081" t="s">
        <v>13</v>
      </c>
      <c r="J37" s="1082"/>
      <c r="K37" s="1085" t="s">
        <v>973</v>
      </c>
      <c r="L37" s="517"/>
      <c r="M37" s="518"/>
      <c r="N37" s="519"/>
      <c r="O37" s="519"/>
      <c r="P37" s="520"/>
      <c r="Q37" s="520"/>
      <c r="R37" s="520"/>
      <c r="S37" s="520"/>
      <c r="T37" s="517"/>
      <c r="U37" s="517"/>
      <c r="V37" s="517"/>
      <c r="W37" s="517"/>
    </row>
    <row r="38" spans="1:23" ht="174.75" hidden="1" customHeight="1">
      <c r="A38" s="1072"/>
      <c r="B38" s="1074"/>
      <c r="C38" s="1076"/>
      <c r="D38" s="1078"/>
      <c r="E38" s="1080"/>
      <c r="F38" s="1080"/>
      <c r="G38" s="1080"/>
      <c r="H38" s="1080"/>
      <c r="I38" s="1083"/>
      <c r="J38" s="1084"/>
      <c r="K38" s="1086"/>
      <c r="L38" s="517"/>
      <c r="M38" s="518"/>
      <c r="N38" s="519"/>
      <c r="O38" s="519"/>
      <c r="P38" s="520"/>
      <c r="Q38" s="520"/>
      <c r="R38" s="520"/>
      <c r="S38" s="520"/>
      <c r="T38" s="517"/>
      <c r="U38" s="517"/>
      <c r="V38" s="517"/>
      <c r="W38" s="517"/>
    </row>
    <row r="39" spans="1:23" ht="264" hidden="1" customHeight="1">
      <c r="A39" s="494" t="s">
        <v>15</v>
      </c>
      <c r="B39" s="530" t="s">
        <v>26</v>
      </c>
      <c r="C39" s="531" t="s">
        <v>28</v>
      </c>
      <c r="D39" s="418"/>
      <c r="E39" s="532"/>
      <c r="F39" s="497" t="s">
        <v>13</v>
      </c>
      <c r="G39" s="497">
        <v>44197</v>
      </c>
      <c r="H39" s="497">
        <v>44561</v>
      </c>
      <c r="I39" s="497" t="s">
        <v>13</v>
      </c>
      <c r="J39" s="497" t="s">
        <v>13</v>
      </c>
      <c r="K39" s="497" t="s">
        <v>13</v>
      </c>
      <c r="L39" s="517"/>
      <c r="M39" s="518"/>
      <c r="N39" s="519"/>
      <c r="O39" s="519"/>
      <c r="P39" s="520"/>
      <c r="Q39" s="520"/>
      <c r="R39" s="520"/>
      <c r="S39" s="520"/>
      <c r="T39" s="517"/>
      <c r="U39" s="517"/>
      <c r="V39" s="517"/>
      <c r="W39" s="517"/>
    </row>
    <row r="40" spans="1:23" ht="188.25" hidden="1" customHeight="1">
      <c r="A40" s="515" t="s">
        <v>832</v>
      </c>
      <c r="B40" s="516" t="s">
        <v>1020</v>
      </c>
      <c r="C40" s="492" t="s">
        <v>1021</v>
      </c>
      <c r="D40" s="492" t="s">
        <v>13</v>
      </c>
      <c r="E40" s="492" t="s">
        <v>13</v>
      </c>
      <c r="F40" s="492" t="s">
        <v>13</v>
      </c>
      <c r="G40" s="492" t="s">
        <v>1011</v>
      </c>
      <c r="H40" s="493" t="s">
        <v>13</v>
      </c>
      <c r="I40" s="1069" t="s">
        <v>13</v>
      </c>
      <c r="J40" s="1070"/>
      <c r="K40" s="492"/>
      <c r="L40" s="517"/>
      <c r="M40" s="518"/>
      <c r="N40" s="519"/>
      <c r="O40" s="519"/>
      <c r="P40" s="520"/>
      <c r="Q40" s="520"/>
      <c r="R40" s="520"/>
      <c r="S40" s="520"/>
      <c r="T40" s="517"/>
      <c r="U40" s="517"/>
      <c r="V40" s="517"/>
      <c r="W40" s="517"/>
    </row>
    <row r="41" spans="1:23" ht="147" hidden="1" customHeight="1">
      <c r="A41" s="509"/>
      <c r="B41" s="500" t="s">
        <v>1042</v>
      </c>
      <c r="C41" s="503" t="s">
        <v>1021</v>
      </c>
      <c r="D41" s="501" t="s">
        <v>67</v>
      </c>
      <c r="E41" s="521" t="s">
        <v>1023</v>
      </c>
      <c r="F41" s="501" t="s">
        <v>1024</v>
      </c>
      <c r="G41" s="503" t="s">
        <v>13</v>
      </c>
      <c r="H41" s="501" t="s">
        <v>13</v>
      </c>
      <c r="I41" s="1046" t="s">
        <v>13</v>
      </c>
      <c r="J41" s="1047"/>
      <c r="K41" s="522" t="s">
        <v>13</v>
      </c>
      <c r="L41" s="523"/>
      <c r="M41" s="518"/>
      <c r="N41" s="519"/>
      <c r="O41" s="519"/>
      <c r="P41" s="520"/>
      <c r="Q41" s="520"/>
      <c r="R41" s="520"/>
      <c r="S41" s="520"/>
      <c r="T41" s="517"/>
      <c r="U41" s="517"/>
      <c r="V41" s="517"/>
      <c r="W41" s="517"/>
    </row>
    <row r="42" spans="1:23" ht="288" hidden="1" customHeight="1">
      <c r="A42" s="504" t="s">
        <v>838</v>
      </c>
      <c r="B42" s="491" t="s">
        <v>1025</v>
      </c>
      <c r="C42" s="504" t="s">
        <v>1021</v>
      </c>
      <c r="D42" s="492" t="s">
        <v>13</v>
      </c>
      <c r="E42" s="492" t="s">
        <v>13</v>
      </c>
      <c r="F42" s="492" t="s">
        <v>13</v>
      </c>
      <c r="G42" s="492" t="s">
        <v>1011</v>
      </c>
      <c r="H42" s="493" t="s">
        <v>13</v>
      </c>
      <c r="I42" s="524" t="s">
        <v>13</v>
      </c>
      <c r="J42" s="525"/>
      <c r="K42" s="492"/>
      <c r="L42" s="517"/>
      <c r="M42" s="518"/>
      <c r="N42" s="519"/>
      <c r="O42" s="519"/>
      <c r="P42" s="520"/>
      <c r="Q42" s="520"/>
      <c r="R42" s="520"/>
      <c r="S42" s="520"/>
      <c r="T42" s="517"/>
      <c r="U42" s="517"/>
      <c r="V42" s="517"/>
      <c r="W42" s="517"/>
    </row>
    <row r="43" spans="1:23" ht="174.75" customHeight="1">
      <c r="A43" s="504" t="s">
        <v>862</v>
      </c>
      <c r="B43" s="533" t="s">
        <v>1043</v>
      </c>
      <c r="C43" s="492" t="s">
        <v>1013</v>
      </c>
      <c r="D43" s="492" t="s">
        <v>13</v>
      </c>
      <c r="E43" s="492" t="s">
        <v>13</v>
      </c>
      <c r="F43" s="492" t="s">
        <v>13</v>
      </c>
      <c r="G43" s="492" t="s">
        <v>1011</v>
      </c>
      <c r="H43" s="493" t="s">
        <v>13</v>
      </c>
      <c r="I43" s="524" t="s">
        <v>13</v>
      </c>
      <c r="J43" s="525"/>
      <c r="K43" s="492"/>
      <c r="L43" s="517"/>
      <c r="M43" s="518"/>
      <c r="N43" s="519"/>
      <c r="O43" s="519"/>
      <c r="P43" s="520"/>
      <c r="Q43" s="520"/>
      <c r="R43" s="520"/>
      <c r="S43" s="520"/>
      <c r="T43" s="517"/>
      <c r="U43" s="517"/>
      <c r="V43" s="517"/>
      <c r="W43" s="517"/>
    </row>
    <row r="44" spans="1:23" ht="245.25" customHeight="1">
      <c r="A44" s="509"/>
      <c r="B44" s="500" t="s">
        <v>1044</v>
      </c>
      <c r="C44" s="509" t="s">
        <v>1013</v>
      </c>
      <c r="D44" s="501" t="s">
        <v>709</v>
      </c>
      <c r="E44" s="509" t="s">
        <v>1045</v>
      </c>
      <c r="F44" s="509" t="s">
        <v>1046</v>
      </c>
      <c r="G44" s="503" t="s">
        <v>13</v>
      </c>
      <c r="H44" s="501" t="s">
        <v>13</v>
      </c>
      <c r="I44" s="1046" t="s">
        <v>13</v>
      </c>
      <c r="J44" s="1047"/>
      <c r="K44" s="503" t="s">
        <v>973</v>
      </c>
      <c r="L44" s="517"/>
      <c r="M44" s="518"/>
      <c r="N44" s="519"/>
      <c r="O44" s="519"/>
      <c r="P44" s="520"/>
      <c r="Q44" s="520"/>
      <c r="R44" s="520"/>
      <c r="S44" s="520"/>
      <c r="T44" s="517"/>
      <c r="U44" s="517"/>
      <c r="V44" s="517"/>
      <c r="W44" s="517"/>
    </row>
    <row r="45" spans="1:23" ht="174.75" customHeight="1">
      <c r="A45" s="504" t="s">
        <v>873</v>
      </c>
      <c r="B45" s="533" t="s">
        <v>1047</v>
      </c>
      <c r="C45" s="492" t="s">
        <v>1013</v>
      </c>
      <c r="D45" s="492" t="s">
        <v>13</v>
      </c>
      <c r="E45" s="492" t="s">
        <v>13</v>
      </c>
      <c r="F45" s="492" t="s">
        <v>13</v>
      </c>
      <c r="G45" s="492" t="s">
        <v>1011</v>
      </c>
      <c r="H45" s="493" t="s">
        <v>13</v>
      </c>
      <c r="I45" s="524" t="s">
        <v>13</v>
      </c>
      <c r="J45" s="525"/>
      <c r="K45" s="492"/>
      <c r="L45" s="517"/>
      <c r="M45" s="518"/>
      <c r="N45" s="519"/>
      <c r="O45" s="519"/>
      <c r="P45" s="520"/>
      <c r="Q45" s="520"/>
      <c r="R45" s="520"/>
      <c r="S45" s="520"/>
      <c r="T45" s="517"/>
      <c r="U45" s="517"/>
      <c r="V45" s="517"/>
      <c r="W45" s="517"/>
    </row>
    <row r="46" spans="1:23" ht="250.5" customHeight="1">
      <c r="A46" s="500"/>
      <c r="B46" s="500" t="s">
        <v>1048</v>
      </c>
      <c r="C46" s="509" t="s">
        <v>1013</v>
      </c>
      <c r="D46" s="501" t="s">
        <v>709</v>
      </c>
      <c r="E46" s="509" t="s">
        <v>1045</v>
      </c>
      <c r="F46" s="509" t="s">
        <v>1049</v>
      </c>
      <c r="G46" s="503" t="s">
        <v>13</v>
      </c>
      <c r="H46" s="501" t="s">
        <v>13</v>
      </c>
      <c r="I46" s="1046" t="s">
        <v>13</v>
      </c>
      <c r="J46" s="1047"/>
      <c r="K46" s="503" t="s">
        <v>973</v>
      </c>
      <c r="L46" s="517"/>
      <c r="M46" s="518"/>
      <c r="N46" s="519"/>
      <c r="O46" s="519"/>
      <c r="P46" s="520"/>
      <c r="Q46" s="520"/>
      <c r="R46" s="520"/>
      <c r="S46" s="520"/>
      <c r="T46" s="517"/>
      <c r="U46" s="517"/>
      <c r="V46" s="517"/>
      <c r="W46" s="517"/>
    </row>
    <row r="47" spans="1:23" ht="60.75" customHeight="1">
      <c r="A47" s="517"/>
      <c r="B47" s="530"/>
      <c r="C47" s="531"/>
      <c r="D47" s="418"/>
      <c r="E47" s="514"/>
      <c r="F47" s="497"/>
      <c r="G47" s="534" t="s">
        <v>1050</v>
      </c>
      <c r="H47" s="535">
        <f>H13+H18+H31</f>
        <v>1733.4</v>
      </c>
      <c r="I47" s="1087">
        <f>I13+I18+I31</f>
        <v>600.20000000000005</v>
      </c>
      <c r="J47" s="1088"/>
      <c r="K47" s="497"/>
      <c r="L47" s="517"/>
      <c r="M47" s="20"/>
      <c r="N47" s="536"/>
      <c r="O47" s="536"/>
      <c r="P47" s="517"/>
      <c r="Q47" s="517"/>
      <c r="R47" s="517"/>
      <c r="S47" s="517"/>
      <c r="T47" s="537"/>
      <c r="U47" s="537"/>
      <c r="V47" s="537"/>
      <c r="W47" s="537"/>
    </row>
    <row r="48" spans="1:23" ht="50.25" customHeight="1">
      <c r="B48" s="1089">
        <f>I13+I18+I31</f>
        <v>600.20000000000005</v>
      </c>
      <c r="C48" s="1090"/>
      <c r="D48" s="1090"/>
      <c r="E48" s="1090"/>
      <c r="F48" s="1090"/>
      <c r="G48" s="1090"/>
      <c r="H48" s="1090"/>
      <c r="I48" s="1090"/>
      <c r="J48" s="1090"/>
      <c r="K48" s="1091"/>
    </row>
    <row r="50" spans="1:19" ht="15" customHeight="1">
      <c r="A50" s="538"/>
      <c r="B50" s="538"/>
      <c r="C50" s="538"/>
      <c r="D50" s="538"/>
      <c r="E50" s="538"/>
      <c r="F50" s="538"/>
      <c r="G50" s="538"/>
      <c r="H50" s="538"/>
      <c r="I50" s="538"/>
      <c r="J50" s="538"/>
      <c r="K50" s="538"/>
      <c r="L50" s="538"/>
      <c r="M50" s="488"/>
      <c r="N50" s="488"/>
    </row>
    <row r="51" spans="1:19" hidden="1">
      <c r="A51" s="486"/>
      <c r="B51" s="486"/>
      <c r="C51" s="486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</row>
    <row r="52" spans="1:19" ht="7.5" hidden="1" customHeight="1">
      <c r="A52" s="486"/>
      <c r="B52" s="486"/>
      <c r="C52" s="486"/>
      <c r="D52" s="486"/>
      <c r="E52" s="486"/>
      <c r="F52" s="486"/>
      <c r="G52" s="486"/>
      <c r="H52" s="486"/>
      <c r="I52" s="486"/>
      <c r="J52" s="486"/>
      <c r="K52" s="486"/>
      <c r="L52" s="486"/>
      <c r="M52" s="486"/>
      <c r="N52" s="486"/>
    </row>
    <row r="53" spans="1:19" ht="3.75" hidden="1" customHeight="1">
      <c r="A53" s="486"/>
      <c r="B53" s="486"/>
      <c r="C53" s="486"/>
      <c r="D53" s="486"/>
      <c r="E53" s="486"/>
      <c r="F53" s="486"/>
      <c r="G53" s="486"/>
      <c r="H53" s="486"/>
      <c r="I53" s="486"/>
      <c r="J53" s="486"/>
      <c r="K53" s="486"/>
      <c r="L53" s="486"/>
      <c r="M53" s="486"/>
      <c r="N53" s="486"/>
    </row>
    <row r="54" spans="1:19" ht="21" hidden="1" customHeight="1">
      <c r="A54" s="488"/>
      <c r="B54" s="488"/>
      <c r="C54" s="488"/>
      <c r="D54" s="488"/>
      <c r="E54" s="488"/>
      <c r="F54" s="488"/>
      <c r="G54" s="488"/>
      <c r="H54" s="488"/>
      <c r="I54" s="488"/>
      <c r="J54" s="488"/>
      <c r="K54" s="488"/>
      <c r="L54" s="488"/>
      <c r="M54" s="488"/>
      <c r="N54" s="489"/>
    </row>
    <row r="55" spans="1:19" ht="18.75" hidden="1" customHeight="1">
      <c r="A55" s="538"/>
      <c r="B55" s="538"/>
      <c r="C55" s="538"/>
      <c r="D55" s="538"/>
      <c r="E55" s="538"/>
      <c r="F55" s="538"/>
      <c r="G55" s="538"/>
      <c r="H55" s="538"/>
      <c r="I55" s="538"/>
      <c r="J55" s="538"/>
      <c r="K55" s="538"/>
      <c r="L55" s="538"/>
      <c r="M55" s="538"/>
      <c r="N55" s="538"/>
    </row>
    <row r="56" spans="1:19" hidden="1">
      <c r="A56" s="488"/>
      <c r="B56" s="488"/>
      <c r="C56" s="488"/>
      <c r="D56" s="488"/>
      <c r="E56" s="488"/>
      <c r="F56" s="488"/>
      <c r="G56" s="488"/>
      <c r="H56" s="488"/>
      <c r="I56" s="488"/>
      <c r="J56" s="488"/>
      <c r="K56" s="488"/>
      <c r="L56" s="488"/>
      <c r="M56" s="488"/>
      <c r="N56" s="489"/>
    </row>
    <row r="57" spans="1:19" hidden="1">
      <c r="A57" s="488"/>
      <c r="B57" s="488"/>
      <c r="C57" s="488"/>
      <c r="D57" s="488"/>
      <c r="E57" s="488"/>
      <c r="F57" s="488"/>
      <c r="G57" s="488"/>
      <c r="H57" s="488"/>
      <c r="I57" s="488"/>
      <c r="J57" s="488"/>
      <c r="K57" s="488"/>
      <c r="L57" s="488"/>
      <c r="M57" s="488"/>
      <c r="N57" s="489"/>
    </row>
    <row r="58" spans="1:19" ht="18.75" hidden="1" customHeight="1">
      <c r="A58" s="538"/>
      <c r="B58" s="538"/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</row>
    <row r="59" spans="1:19" hidden="1">
      <c r="A59" s="145"/>
      <c r="B59" s="488"/>
      <c r="C59" s="488"/>
      <c r="D59" s="488"/>
      <c r="E59" s="488"/>
      <c r="F59" s="488"/>
      <c r="G59" s="488"/>
      <c r="H59" s="488"/>
      <c r="I59" s="488"/>
      <c r="J59" s="488"/>
      <c r="K59" s="488"/>
      <c r="L59" s="488"/>
      <c r="M59" s="488"/>
      <c r="N59" s="488"/>
    </row>
    <row r="60" spans="1:19" ht="18.75" hidden="1" customHeight="1">
      <c r="A60" s="538"/>
      <c r="B60" s="538"/>
      <c r="C60" s="538"/>
      <c r="D60" s="538"/>
      <c r="E60" s="538"/>
      <c r="F60" s="538"/>
      <c r="G60" s="538"/>
      <c r="H60" s="538"/>
      <c r="I60" s="538"/>
      <c r="J60" s="538"/>
      <c r="K60" s="538"/>
      <c r="L60" s="538"/>
      <c r="M60" s="538"/>
      <c r="N60" s="538"/>
    </row>
    <row r="61" spans="1:19" hidden="1">
      <c r="A61" s="145"/>
      <c r="B61" s="488"/>
      <c r="C61" s="488"/>
      <c r="D61" s="488"/>
      <c r="E61" s="488"/>
      <c r="F61" s="488"/>
      <c r="G61" s="488"/>
      <c r="H61" s="488"/>
      <c r="I61" s="488"/>
      <c r="J61" s="488"/>
      <c r="K61" s="488"/>
      <c r="L61" s="488"/>
      <c r="M61" s="488"/>
      <c r="N61" s="488"/>
    </row>
    <row r="62" spans="1:19" ht="18.75" hidden="1" customHeight="1">
      <c r="A62" s="538"/>
      <c r="B62" s="538"/>
      <c r="C62" s="538"/>
      <c r="D62" s="538"/>
      <c r="E62" s="538"/>
      <c r="F62" s="538"/>
      <c r="G62" s="538"/>
      <c r="H62" s="538"/>
      <c r="I62" s="538"/>
      <c r="J62" s="538"/>
      <c r="K62" s="538"/>
      <c r="L62" s="538"/>
      <c r="M62" s="538"/>
      <c r="N62" s="538"/>
      <c r="O62" s="538"/>
      <c r="P62" s="538"/>
      <c r="Q62" s="538"/>
      <c r="R62" s="538"/>
      <c r="S62" s="538"/>
    </row>
    <row r="63" spans="1:19" ht="21">
      <c r="B63" s="480" t="s">
        <v>1051</v>
      </c>
      <c r="C63" s="478"/>
      <c r="D63" s="480"/>
      <c r="E63" s="539"/>
      <c r="F63" s="540" t="s">
        <v>1052</v>
      </c>
    </row>
    <row r="65" spans="2:12">
      <c r="K65" s="541"/>
      <c r="L65" s="541"/>
    </row>
    <row r="66" spans="2:12" ht="20.25">
      <c r="K66" s="542"/>
      <c r="L66" s="542"/>
    </row>
    <row r="67" spans="2:12" ht="20.25">
      <c r="B67" s="480" t="s">
        <v>1053</v>
      </c>
      <c r="K67" s="542"/>
      <c r="L67" s="542"/>
    </row>
    <row r="68" spans="2:12" ht="20.25">
      <c r="B68" s="480" t="s">
        <v>1054</v>
      </c>
    </row>
  </sheetData>
  <mergeCells count="72">
    <mergeCell ref="I44:J44"/>
    <mergeCell ref="I46:J46"/>
    <mergeCell ref="I47:J47"/>
    <mergeCell ref="B48:K48"/>
    <mergeCell ref="G37:G38"/>
    <mergeCell ref="H37:H38"/>
    <mergeCell ref="I37:J38"/>
    <mergeCell ref="K37:K38"/>
    <mergeCell ref="I40:J40"/>
    <mergeCell ref="I41:J41"/>
    <mergeCell ref="K33:K34"/>
    <mergeCell ref="I35:J35"/>
    <mergeCell ref="I36:J36"/>
    <mergeCell ref="A37:A38"/>
    <mergeCell ref="B37:B38"/>
    <mergeCell ref="C37:C38"/>
    <mergeCell ref="D37:D38"/>
    <mergeCell ref="E37:E38"/>
    <mergeCell ref="F37:F38"/>
    <mergeCell ref="I31:J31"/>
    <mergeCell ref="I32:J32"/>
    <mergeCell ref="A33:A34"/>
    <mergeCell ref="B33:B34"/>
    <mergeCell ref="C33:C34"/>
    <mergeCell ref="D33:D34"/>
    <mergeCell ref="E33:E34"/>
    <mergeCell ref="F33:F34"/>
    <mergeCell ref="G33:G34"/>
    <mergeCell ref="H33:H34"/>
    <mergeCell ref="I33:J34"/>
    <mergeCell ref="I13:J13"/>
    <mergeCell ref="I14:J14"/>
    <mergeCell ref="I15:J15"/>
    <mergeCell ref="I16:J16"/>
    <mergeCell ref="I30:J30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7:J17"/>
    <mergeCell ref="T9:W10"/>
    <mergeCell ref="E10:E11"/>
    <mergeCell ref="F10:F11"/>
    <mergeCell ref="G10:G11"/>
    <mergeCell ref="H10:H11"/>
    <mergeCell ref="I10:J11"/>
    <mergeCell ref="P10:P11"/>
    <mergeCell ref="Q10:S10"/>
    <mergeCell ref="K9:K11"/>
    <mergeCell ref="L9:L11"/>
    <mergeCell ref="M9:M11"/>
    <mergeCell ref="N9:N11"/>
    <mergeCell ref="O9:O11"/>
    <mergeCell ref="P9:S9"/>
    <mergeCell ref="I12:J12"/>
    <mergeCell ref="M1:P1"/>
    <mergeCell ref="R1:S1"/>
    <mergeCell ref="A7:W7"/>
    <mergeCell ref="A8:W8"/>
    <mergeCell ref="A9:A11"/>
    <mergeCell ref="B9:B11"/>
    <mergeCell ref="C9:C11"/>
    <mergeCell ref="D9:D11"/>
    <mergeCell ref="E9:F9"/>
    <mergeCell ref="G9:J9"/>
  </mergeCells>
  <pageMargins left="0.31496062992125984" right="0" top="0.74803149606299213" bottom="0.83906250000000004" header="0.31496062992125984" footer="0.31496062992125984"/>
  <pageSetup paperSize="9" scale="3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7"/>
  <sheetViews>
    <sheetView view="pageBreakPreview" zoomScaleNormal="100" zoomScaleSheetLayoutView="100" workbookViewId="0">
      <selection activeCell="G16" sqref="G16"/>
    </sheetView>
  </sheetViews>
  <sheetFormatPr defaultRowHeight="15"/>
  <cols>
    <col min="1" max="1" width="5.28515625" style="45" customWidth="1"/>
    <col min="2" max="2" width="35.28515625" style="160" customWidth="1"/>
    <col min="3" max="3" width="18.5703125" style="45" customWidth="1"/>
    <col min="4" max="4" width="11.7109375" style="45" customWidth="1"/>
    <col min="5" max="6" width="38.5703125" style="45" customWidth="1"/>
    <col min="7" max="8" width="16.140625" style="45" customWidth="1"/>
    <col min="9" max="9" width="17.7109375" style="45" customWidth="1"/>
    <col min="10" max="10" width="16.7109375" style="45" customWidth="1"/>
    <col min="11" max="16384" width="9.140625" style="45"/>
  </cols>
  <sheetData>
    <row r="1" spans="1:15">
      <c r="J1" s="628" t="s">
        <v>301</v>
      </c>
    </row>
    <row r="2" spans="1:15">
      <c r="I2" s="116"/>
      <c r="J2" s="628" t="s">
        <v>1320</v>
      </c>
    </row>
    <row r="3" spans="1:15">
      <c r="I3" s="629"/>
      <c r="J3" s="630" t="s">
        <v>1321</v>
      </c>
    </row>
    <row r="4" spans="1:15">
      <c r="B4" s="253"/>
      <c r="C4" s="254"/>
      <c r="D4" s="254"/>
      <c r="E4" s="254"/>
      <c r="F4" s="254"/>
      <c r="G4" s="254"/>
      <c r="H4" s="254"/>
      <c r="I4" s="254"/>
      <c r="J4" s="628" t="s">
        <v>304</v>
      </c>
    </row>
    <row r="5" spans="1:15">
      <c r="B5" s="253"/>
      <c r="C5" s="254"/>
      <c r="D5" s="254"/>
      <c r="E5" s="254"/>
      <c r="F5" s="254" t="s">
        <v>578</v>
      </c>
      <c r="G5" s="254"/>
      <c r="H5" s="254"/>
      <c r="I5" s="254"/>
      <c r="J5" s="254"/>
    </row>
    <row r="6" spans="1:15" ht="38.25" customHeight="1">
      <c r="B6" s="839" t="s">
        <v>1322</v>
      </c>
      <c r="C6" s="839"/>
      <c r="D6" s="839"/>
      <c r="E6" s="839"/>
      <c r="F6" s="839"/>
      <c r="G6" s="839"/>
      <c r="H6" s="839"/>
      <c r="I6" s="839"/>
      <c r="J6" s="839"/>
    </row>
    <row r="7" spans="1:15" hidden="1">
      <c r="B7" s="253"/>
      <c r="C7" s="254"/>
      <c r="D7" s="254"/>
      <c r="E7" s="254"/>
      <c r="F7" s="254"/>
      <c r="G7" s="254"/>
      <c r="H7" s="254"/>
      <c r="I7" s="254"/>
      <c r="J7" s="254"/>
    </row>
    <row r="8" spans="1:15" hidden="1">
      <c r="B8" s="253"/>
      <c r="C8" s="254"/>
      <c r="D8" s="254"/>
      <c r="E8" s="254"/>
      <c r="F8" s="254"/>
      <c r="G8" s="254"/>
      <c r="H8" s="254"/>
      <c r="I8" s="254"/>
      <c r="J8" s="254"/>
    </row>
    <row r="9" spans="1:15" ht="46.5" customHeight="1">
      <c r="A9" s="840" t="s">
        <v>520</v>
      </c>
      <c r="B9" s="842" t="s">
        <v>307</v>
      </c>
      <c r="C9" s="842" t="s">
        <v>29</v>
      </c>
      <c r="D9" s="843" t="s">
        <v>309</v>
      </c>
      <c r="E9" s="845" t="s">
        <v>107</v>
      </c>
      <c r="F9" s="846"/>
      <c r="G9" s="845" t="s">
        <v>522</v>
      </c>
      <c r="H9" s="847"/>
      <c r="I9" s="846"/>
      <c r="J9" s="843" t="s">
        <v>23</v>
      </c>
      <c r="L9" s="1097"/>
      <c r="M9" s="1097"/>
    </row>
    <row r="10" spans="1:15" ht="43.5" customHeight="1">
      <c r="A10" s="841"/>
      <c r="B10" s="842"/>
      <c r="C10" s="842"/>
      <c r="D10" s="844"/>
      <c r="E10" s="560" t="s">
        <v>109</v>
      </c>
      <c r="F10" s="560" t="s">
        <v>110</v>
      </c>
      <c r="G10" s="560" t="s">
        <v>111</v>
      </c>
      <c r="H10" s="560" t="s">
        <v>37</v>
      </c>
      <c r="I10" s="560" t="s">
        <v>35</v>
      </c>
      <c r="J10" s="844"/>
    </row>
    <row r="11" spans="1:15" s="314" customFormat="1">
      <c r="A11" s="256">
        <v>1</v>
      </c>
      <c r="B11" s="631">
        <v>2</v>
      </c>
      <c r="C11" s="631">
        <v>3</v>
      </c>
      <c r="D11" s="631">
        <v>4</v>
      </c>
      <c r="E11" s="631">
        <v>5</v>
      </c>
      <c r="F11" s="631">
        <v>6</v>
      </c>
      <c r="G11" s="631">
        <v>7</v>
      </c>
      <c r="H11" s="631">
        <v>8</v>
      </c>
      <c r="I11" s="631">
        <v>9</v>
      </c>
      <c r="J11" s="631">
        <v>10</v>
      </c>
    </row>
    <row r="12" spans="1:15" s="314" customFormat="1">
      <c r="A12" s="1098" t="s">
        <v>1323</v>
      </c>
      <c r="B12" s="1099"/>
      <c r="C12" s="1099"/>
      <c r="D12" s="1099"/>
      <c r="E12" s="1099"/>
      <c r="F12" s="1099"/>
      <c r="G12" s="1099"/>
      <c r="H12" s="1099"/>
      <c r="I12" s="1099"/>
      <c r="J12" s="1100"/>
    </row>
    <row r="13" spans="1:15" s="314" customFormat="1">
      <c r="A13" s="632"/>
      <c r="B13" s="633"/>
      <c r="C13" s="633"/>
      <c r="D13" s="633"/>
      <c r="E13" s="633"/>
      <c r="F13" s="634" t="s">
        <v>7</v>
      </c>
      <c r="G13" s="633"/>
      <c r="H13" s="633">
        <v>51.8</v>
      </c>
      <c r="I13" s="635" t="s">
        <v>197</v>
      </c>
      <c r="J13" s="633"/>
    </row>
    <row r="14" spans="1:15">
      <c r="A14" s="1101" t="s">
        <v>1324</v>
      </c>
      <c r="B14" s="1101"/>
      <c r="C14" s="1101"/>
      <c r="D14" s="1101"/>
      <c r="E14" s="1101"/>
      <c r="F14" s="1101"/>
      <c r="G14" s="1101"/>
      <c r="H14" s="1101"/>
      <c r="I14" s="1101"/>
      <c r="J14" s="1101"/>
    </row>
    <row r="15" spans="1:15" ht="73.900000000000006" customHeight="1">
      <c r="A15" s="256">
        <v>1</v>
      </c>
      <c r="B15" s="566" t="s">
        <v>1325</v>
      </c>
      <c r="C15" s="561" t="s">
        <v>1326</v>
      </c>
      <c r="D15" s="564" t="s">
        <v>12</v>
      </c>
      <c r="E15" s="564" t="s">
        <v>12</v>
      </c>
      <c r="F15" s="564" t="s">
        <v>12</v>
      </c>
      <c r="G15" s="565" t="s">
        <v>12</v>
      </c>
      <c r="H15" s="636">
        <v>0</v>
      </c>
      <c r="I15" s="260">
        <v>0</v>
      </c>
      <c r="J15" s="265" t="s">
        <v>319</v>
      </c>
      <c r="M15" s="854"/>
      <c r="N15" s="854"/>
      <c r="O15" s="854"/>
    </row>
    <row r="16" spans="1:15" ht="84">
      <c r="A16" s="256"/>
      <c r="B16" s="263" t="s">
        <v>1327</v>
      </c>
      <c r="C16" s="564" t="s">
        <v>1328</v>
      </c>
      <c r="D16" s="564" t="s">
        <v>403</v>
      </c>
      <c r="E16" s="265" t="s">
        <v>1329</v>
      </c>
      <c r="F16" s="265" t="s">
        <v>1330</v>
      </c>
      <c r="G16" s="564" t="s">
        <v>12</v>
      </c>
      <c r="H16" s="564" t="s">
        <v>12</v>
      </c>
      <c r="I16" s="564" t="s">
        <v>12</v>
      </c>
      <c r="J16" s="265" t="s">
        <v>319</v>
      </c>
    </row>
    <row r="17" spans="1:10" ht="103.15" customHeight="1">
      <c r="A17" s="256">
        <v>2</v>
      </c>
      <c r="B17" s="566" t="s">
        <v>1331</v>
      </c>
      <c r="C17" s="564" t="s">
        <v>1326</v>
      </c>
      <c r="D17" s="564" t="s">
        <v>12</v>
      </c>
      <c r="E17" s="564" t="s">
        <v>12</v>
      </c>
      <c r="F17" s="564" t="s">
        <v>12</v>
      </c>
      <c r="G17" s="637" t="s">
        <v>141</v>
      </c>
      <c r="H17" s="638">
        <v>38.299999999999997</v>
      </c>
      <c r="I17" s="260">
        <v>0</v>
      </c>
      <c r="J17" s="265" t="s">
        <v>319</v>
      </c>
    </row>
    <row r="18" spans="1:10" ht="84">
      <c r="A18" s="256"/>
      <c r="B18" s="566" t="s">
        <v>1332</v>
      </c>
      <c r="C18" s="564" t="s">
        <v>1328</v>
      </c>
      <c r="D18" s="564" t="s">
        <v>403</v>
      </c>
      <c r="E18" s="265" t="s">
        <v>1333</v>
      </c>
      <c r="F18" s="265" t="s">
        <v>1334</v>
      </c>
      <c r="G18" s="564" t="s">
        <v>12</v>
      </c>
      <c r="H18" s="564" t="s">
        <v>12</v>
      </c>
      <c r="I18" s="564" t="s">
        <v>12</v>
      </c>
      <c r="J18" s="265" t="s">
        <v>319</v>
      </c>
    </row>
    <row r="19" spans="1:10" ht="108">
      <c r="A19" s="256">
        <v>3</v>
      </c>
      <c r="B19" s="267" t="s">
        <v>1335</v>
      </c>
      <c r="C19" s="562" t="s">
        <v>1336</v>
      </c>
      <c r="D19" s="562" t="s">
        <v>12</v>
      </c>
      <c r="E19" s="632" t="s">
        <v>12</v>
      </c>
      <c r="F19" s="632" t="s">
        <v>12</v>
      </c>
      <c r="G19" s="565" t="s">
        <v>142</v>
      </c>
      <c r="H19" s="638">
        <v>13.5</v>
      </c>
      <c r="I19" s="638">
        <v>0.4</v>
      </c>
      <c r="J19" s="265" t="s">
        <v>319</v>
      </c>
    </row>
    <row r="20" spans="1:10" ht="79.150000000000006" customHeight="1">
      <c r="A20" s="256"/>
      <c r="B20" s="267" t="s">
        <v>1337</v>
      </c>
      <c r="C20" s="564" t="s">
        <v>1338</v>
      </c>
      <c r="D20" s="564" t="s">
        <v>403</v>
      </c>
      <c r="E20" s="265" t="s">
        <v>1339</v>
      </c>
      <c r="F20" s="265" t="s">
        <v>1340</v>
      </c>
      <c r="G20" s="564" t="s">
        <v>12</v>
      </c>
      <c r="H20" s="564" t="s">
        <v>12</v>
      </c>
      <c r="I20" s="564" t="s">
        <v>12</v>
      </c>
      <c r="J20" s="265" t="s">
        <v>319</v>
      </c>
    </row>
    <row r="21" spans="1:10" ht="48">
      <c r="A21" s="256"/>
      <c r="B21" s="639" t="s">
        <v>1341</v>
      </c>
      <c r="C21" s="564" t="s">
        <v>1342</v>
      </c>
      <c r="D21" s="564" t="s">
        <v>403</v>
      </c>
      <c r="E21" s="265" t="s">
        <v>1343</v>
      </c>
      <c r="F21" s="271" t="s">
        <v>1344</v>
      </c>
      <c r="G21" s="564" t="s">
        <v>12</v>
      </c>
      <c r="H21" s="564" t="s">
        <v>12</v>
      </c>
      <c r="I21" s="564" t="s">
        <v>12</v>
      </c>
      <c r="J21" s="265" t="s">
        <v>319</v>
      </c>
    </row>
    <row r="22" spans="1:10" ht="79.900000000000006" customHeight="1">
      <c r="A22" s="256">
        <v>4</v>
      </c>
      <c r="B22" s="263" t="s">
        <v>1345</v>
      </c>
      <c r="C22" s="564" t="s">
        <v>1346</v>
      </c>
      <c r="D22" s="564" t="s">
        <v>12</v>
      </c>
      <c r="E22" s="564" t="s">
        <v>12</v>
      </c>
      <c r="F22" s="564" t="s">
        <v>12</v>
      </c>
      <c r="G22" s="565" t="s">
        <v>12</v>
      </c>
      <c r="H22" s="636">
        <v>0</v>
      </c>
      <c r="I22" s="638">
        <v>0</v>
      </c>
      <c r="J22" s="265" t="s">
        <v>319</v>
      </c>
    </row>
    <row r="23" spans="1:10" ht="72">
      <c r="A23" s="256"/>
      <c r="B23" s="640" t="s">
        <v>1347</v>
      </c>
      <c r="C23" s="564" t="s">
        <v>1348</v>
      </c>
      <c r="D23" s="564" t="s">
        <v>403</v>
      </c>
      <c r="E23" s="265" t="s">
        <v>1349</v>
      </c>
      <c r="F23" s="641" t="s">
        <v>1350</v>
      </c>
      <c r="G23" s="564" t="s">
        <v>12</v>
      </c>
      <c r="H23" s="564" t="s">
        <v>12</v>
      </c>
      <c r="I23" s="564" t="s">
        <v>12</v>
      </c>
      <c r="J23" s="265" t="s">
        <v>319</v>
      </c>
    </row>
    <row r="24" spans="1:10" ht="72">
      <c r="A24" s="256">
        <v>5</v>
      </c>
      <c r="B24" s="263" t="s">
        <v>1351</v>
      </c>
      <c r="C24" s="564" t="s">
        <v>1346</v>
      </c>
      <c r="D24" s="564" t="s">
        <v>12</v>
      </c>
      <c r="E24" s="564" t="s">
        <v>12</v>
      </c>
      <c r="F24" s="564" t="s">
        <v>12</v>
      </c>
      <c r="G24" s="565" t="s">
        <v>12</v>
      </c>
      <c r="H24" s="636">
        <v>0</v>
      </c>
      <c r="I24" s="638">
        <v>0</v>
      </c>
      <c r="J24" s="265" t="s">
        <v>319</v>
      </c>
    </row>
    <row r="25" spans="1:10" ht="84">
      <c r="A25" s="256"/>
      <c r="B25" s="640" t="s">
        <v>1352</v>
      </c>
      <c r="C25" s="564" t="s">
        <v>1348</v>
      </c>
      <c r="D25" s="564" t="s">
        <v>403</v>
      </c>
      <c r="E25" s="265" t="s">
        <v>1353</v>
      </c>
      <c r="F25" s="641" t="s">
        <v>1354</v>
      </c>
      <c r="G25" s="564" t="s">
        <v>12</v>
      </c>
      <c r="H25" s="564" t="s">
        <v>12</v>
      </c>
      <c r="I25" s="564" t="s">
        <v>12</v>
      </c>
      <c r="J25" s="265" t="s">
        <v>319</v>
      </c>
    </row>
    <row r="26" spans="1:10" ht="24" customHeight="1">
      <c r="A26" s="908" t="s">
        <v>1355</v>
      </c>
      <c r="B26" s="909"/>
      <c r="C26" s="909"/>
      <c r="D26" s="909"/>
      <c r="E26" s="909"/>
      <c r="F26" s="909"/>
      <c r="G26" s="909"/>
      <c r="H26" s="909"/>
      <c r="I26" s="909"/>
      <c r="J26" s="1102"/>
    </row>
    <row r="27" spans="1:10" ht="88.9" customHeight="1">
      <c r="A27" s="256">
        <v>6</v>
      </c>
      <c r="B27" s="268" t="s">
        <v>1356</v>
      </c>
      <c r="C27" s="562" t="s">
        <v>1357</v>
      </c>
      <c r="D27" s="564" t="s">
        <v>12</v>
      </c>
      <c r="E27" s="564" t="s">
        <v>12</v>
      </c>
      <c r="F27" s="564" t="s">
        <v>12</v>
      </c>
      <c r="G27" s="565" t="s">
        <v>12</v>
      </c>
      <c r="H27" s="638">
        <v>0</v>
      </c>
      <c r="I27" s="638">
        <v>0</v>
      </c>
      <c r="J27" s="265" t="s">
        <v>319</v>
      </c>
    </row>
    <row r="28" spans="1:10" ht="96.6" customHeight="1">
      <c r="A28" s="256"/>
      <c r="B28" s="272" t="s">
        <v>1358</v>
      </c>
      <c r="C28" s="564" t="s">
        <v>1357</v>
      </c>
      <c r="D28" s="564" t="s">
        <v>403</v>
      </c>
      <c r="E28" s="265" t="s">
        <v>1359</v>
      </c>
      <c r="F28" s="271" t="s">
        <v>1360</v>
      </c>
      <c r="G28" s="564" t="s">
        <v>12</v>
      </c>
      <c r="H28" s="564" t="s">
        <v>12</v>
      </c>
      <c r="I28" s="564" t="s">
        <v>12</v>
      </c>
      <c r="J28" s="265" t="s">
        <v>319</v>
      </c>
    </row>
    <row r="29" spans="1:10" ht="20.45" customHeight="1">
      <c r="A29" s="1098" t="s">
        <v>1361</v>
      </c>
      <c r="B29" s="1103"/>
      <c r="C29" s="1103"/>
      <c r="D29" s="1103"/>
      <c r="E29" s="1103"/>
      <c r="F29" s="1103"/>
      <c r="G29" s="1103"/>
      <c r="H29" s="1103"/>
      <c r="I29" s="1103"/>
      <c r="J29" s="1104"/>
    </row>
    <row r="30" spans="1:10" ht="64.150000000000006" customHeight="1">
      <c r="A30" s="256">
        <v>7</v>
      </c>
      <c r="B30" s="268" t="s">
        <v>1362</v>
      </c>
      <c r="C30" s="562" t="s">
        <v>1363</v>
      </c>
      <c r="D30" s="564" t="s">
        <v>12</v>
      </c>
      <c r="E30" s="564" t="s">
        <v>12</v>
      </c>
      <c r="F30" s="564" t="s">
        <v>12</v>
      </c>
      <c r="G30" s="565" t="s">
        <v>12</v>
      </c>
      <c r="H30" s="638">
        <v>0</v>
      </c>
      <c r="I30" s="638">
        <v>0</v>
      </c>
      <c r="J30" s="265" t="s">
        <v>319</v>
      </c>
    </row>
    <row r="31" spans="1:10" ht="60">
      <c r="A31" s="256"/>
      <c r="B31" s="276" t="s">
        <v>1364</v>
      </c>
      <c r="C31" s="564" t="s">
        <v>1363</v>
      </c>
      <c r="D31" s="564" t="s">
        <v>403</v>
      </c>
      <c r="E31" s="265" t="s">
        <v>1365</v>
      </c>
      <c r="F31" s="271" t="s">
        <v>1366</v>
      </c>
      <c r="G31" s="564" t="s">
        <v>12</v>
      </c>
      <c r="H31" s="564" t="s">
        <v>12</v>
      </c>
      <c r="I31" s="564" t="s">
        <v>12</v>
      </c>
      <c r="J31" s="265" t="s">
        <v>319</v>
      </c>
    </row>
    <row r="32" spans="1:10" ht="91.15" customHeight="1">
      <c r="A32" s="256">
        <v>8</v>
      </c>
      <c r="B32" s="275" t="s">
        <v>1367</v>
      </c>
      <c r="C32" s="564" t="s">
        <v>1363</v>
      </c>
      <c r="D32" s="564" t="s">
        <v>12</v>
      </c>
      <c r="E32" s="564" t="s">
        <v>12</v>
      </c>
      <c r="F32" s="564" t="s">
        <v>12</v>
      </c>
      <c r="G32" s="565" t="s">
        <v>12</v>
      </c>
      <c r="H32" s="638">
        <v>0</v>
      </c>
      <c r="I32" s="638">
        <v>0</v>
      </c>
      <c r="J32" s="265" t="s">
        <v>319</v>
      </c>
    </row>
    <row r="33" spans="1:10" ht="60">
      <c r="A33" s="256"/>
      <c r="B33" s="276" t="s">
        <v>1368</v>
      </c>
      <c r="C33" s="562" t="s">
        <v>1363</v>
      </c>
      <c r="D33" s="564" t="s">
        <v>403</v>
      </c>
      <c r="E33" s="265">
        <v>45657</v>
      </c>
      <c r="F33" s="271" t="s">
        <v>1369</v>
      </c>
      <c r="G33" s="564" t="s">
        <v>12</v>
      </c>
      <c r="H33" s="564" t="s">
        <v>12</v>
      </c>
      <c r="I33" s="564" t="s">
        <v>12</v>
      </c>
      <c r="J33" s="265" t="s">
        <v>319</v>
      </c>
    </row>
    <row r="34" spans="1:10" ht="55.15" customHeight="1">
      <c r="A34" s="256">
        <v>9</v>
      </c>
      <c r="B34" s="263" t="s">
        <v>1370</v>
      </c>
      <c r="C34" s="564" t="s">
        <v>1363</v>
      </c>
      <c r="D34" s="564" t="s">
        <v>12</v>
      </c>
      <c r="E34" s="564" t="s">
        <v>12</v>
      </c>
      <c r="F34" s="564" t="s">
        <v>12</v>
      </c>
      <c r="G34" s="565" t="s">
        <v>12</v>
      </c>
      <c r="H34" s="638">
        <v>0</v>
      </c>
      <c r="I34" s="638">
        <v>0</v>
      </c>
      <c r="J34" s="265" t="s">
        <v>319</v>
      </c>
    </row>
    <row r="35" spans="1:10" ht="60">
      <c r="A35" s="256"/>
      <c r="B35" s="268" t="s">
        <v>1371</v>
      </c>
      <c r="C35" s="562" t="s">
        <v>1363</v>
      </c>
      <c r="D35" s="564" t="s">
        <v>410</v>
      </c>
      <c r="E35" s="265">
        <v>45657</v>
      </c>
      <c r="F35" s="271" t="s">
        <v>1372</v>
      </c>
      <c r="G35" s="565" t="s">
        <v>12</v>
      </c>
      <c r="H35" s="565" t="s">
        <v>12</v>
      </c>
      <c r="I35" s="565" t="s">
        <v>12</v>
      </c>
      <c r="J35" s="265" t="s">
        <v>319</v>
      </c>
    </row>
    <row r="36" spans="1:10">
      <c r="A36" s="906">
        <v>10</v>
      </c>
      <c r="B36" s="1092"/>
      <c r="C36" s="1092"/>
      <c r="D36" s="1092"/>
      <c r="E36" s="1092"/>
      <c r="F36" s="1092"/>
      <c r="G36" s="1092"/>
      <c r="H36" s="1092"/>
      <c r="I36" s="1092"/>
      <c r="J36" s="1093"/>
    </row>
    <row r="37" spans="1:10" ht="54.6" customHeight="1">
      <c r="A37" s="256">
        <v>10</v>
      </c>
      <c r="B37" s="268" t="s">
        <v>1373</v>
      </c>
      <c r="C37" s="562" t="s">
        <v>1363</v>
      </c>
      <c r="D37" s="564" t="s">
        <v>12</v>
      </c>
      <c r="E37" s="564" t="s">
        <v>12</v>
      </c>
      <c r="F37" s="564" t="s">
        <v>12</v>
      </c>
      <c r="G37" s="565" t="s">
        <v>12</v>
      </c>
      <c r="H37" s="638">
        <v>0</v>
      </c>
      <c r="I37" s="638">
        <v>0</v>
      </c>
      <c r="J37" s="265" t="s">
        <v>319</v>
      </c>
    </row>
    <row r="38" spans="1:10" ht="99.6" customHeight="1">
      <c r="A38" s="256"/>
      <c r="B38" s="280" t="s">
        <v>1374</v>
      </c>
      <c r="C38" s="564" t="s">
        <v>1363</v>
      </c>
      <c r="D38" s="564" t="s">
        <v>410</v>
      </c>
      <c r="E38" s="265">
        <v>45657</v>
      </c>
      <c r="F38" s="271" t="s">
        <v>1375</v>
      </c>
      <c r="G38" s="564" t="s">
        <v>12</v>
      </c>
      <c r="H38" s="564" t="s">
        <v>12</v>
      </c>
      <c r="I38" s="564" t="s">
        <v>12</v>
      </c>
      <c r="J38" s="265" t="s">
        <v>319</v>
      </c>
    </row>
    <row r="39" spans="1:10" ht="23.25" customHeight="1">
      <c r="A39" s="256"/>
      <c r="B39" s="642" t="s">
        <v>1376</v>
      </c>
      <c r="C39" s="642"/>
      <c r="D39" s="642"/>
      <c r="E39" s="1094" t="s">
        <v>1377</v>
      </c>
      <c r="F39" s="1095"/>
      <c r="G39" s="285"/>
      <c r="H39" s="285"/>
      <c r="I39" s="285"/>
      <c r="J39" s="285"/>
    </row>
    <row r="41" spans="1:10" ht="43.5" customHeight="1">
      <c r="B41" s="286" t="s">
        <v>1378</v>
      </c>
      <c r="C41" s="286"/>
      <c r="D41" s="286"/>
      <c r="E41" s="286"/>
      <c r="F41" s="287"/>
      <c r="G41" s="288"/>
      <c r="H41" s="1096" t="s">
        <v>1379</v>
      </c>
      <c r="I41" s="1096"/>
    </row>
    <row r="42" spans="1:10">
      <c r="B42" s="289"/>
      <c r="C42" s="289"/>
      <c r="D42" s="289"/>
      <c r="E42" s="289"/>
      <c r="F42" s="287"/>
      <c r="G42" s="290"/>
      <c r="H42" s="563"/>
      <c r="I42" s="563"/>
    </row>
    <row r="43" spans="1:10">
      <c r="B43" s="289"/>
      <c r="C43" s="289"/>
      <c r="D43" s="289"/>
      <c r="E43" s="289"/>
      <c r="F43" s="287"/>
      <c r="G43" s="290"/>
      <c r="H43" s="563"/>
      <c r="I43" s="563"/>
    </row>
    <row r="44" spans="1:10">
      <c r="B44" s="286" t="s">
        <v>1380</v>
      </c>
    </row>
    <row r="47" spans="1:10">
      <c r="E47" s="45" t="s">
        <v>578</v>
      </c>
    </row>
  </sheetData>
  <mergeCells count="17">
    <mergeCell ref="B6:J6"/>
    <mergeCell ref="A9:A10"/>
    <mergeCell ref="B9:B10"/>
    <mergeCell ref="C9:C10"/>
    <mergeCell ref="D9:D10"/>
    <mergeCell ref="E9:F9"/>
    <mergeCell ref="G9:I9"/>
    <mergeCell ref="J9:J10"/>
    <mergeCell ref="A36:J36"/>
    <mergeCell ref="E39:F39"/>
    <mergeCell ref="H41:I41"/>
    <mergeCell ref="L9:M9"/>
    <mergeCell ref="A12:J12"/>
    <mergeCell ref="A14:J14"/>
    <mergeCell ref="M15:O15"/>
    <mergeCell ref="A26:J26"/>
    <mergeCell ref="A29:J29"/>
  </mergeCells>
  <pageMargins left="0.51181102362204722" right="0.19685039370078741" top="0.11811023622047245" bottom="0.15748031496062992" header="0.15748031496062992" footer="0.15748031496062992"/>
  <pageSetup paperSize="9" scale="6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1"/>
  <sheetViews>
    <sheetView view="pageBreakPreview" zoomScale="17" zoomScaleNormal="17" zoomScaleSheetLayoutView="17" workbookViewId="0">
      <selection activeCell="C16" sqref="C16"/>
    </sheetView>
  </sheetViews>
  <sheetFormatPr defaultColWidth="9.140625" defaultRowHeight="45.75"/>
  <cols>
    <col min="1" max="1" width="20.42578125" style="156" customWidth="1"/>
    <col min="2" max="2" width="255.7109375" style="153" customWidth="1"/>
    <col min="3" max="3" width="193.5703125" style="153" customWidth="1"/>
    <col min="4" max="4" width="96.28515625" style="153" customWidth="1"/>
    <col min="5" max="5" width="205.28515625" style="153" customWidth="1"/>
    <col min="6" max="6" width="251.42578125" style="158" customWidth="1"/>
    <col min="7" max="7" width="60.28515625" style="153" customWidth="1"/>
    <col min="8" max="8" width="64" style="153" customWidth="1"/>
    <col min="9" max="9" width="68.140625" style="153" customWidth="1"/>
    <col min="10" max="10" width="141.7109375" style="153" customWidth="1"/>
    <col min="11" max="16384" width="9.140625" style="45"/>
  </cols>
  <sheetData>
    <row r="1" spans="1:10" ht="15">
      <c r="A1" s="672" t="s">
        <v>103</v>
      </c>
      <c r="B1" s="672"/>
      <c r="C1" s="672"/>
      <c r="D1" s="672"/>
      <c r="E1" s="672"/>
      <c r="F1" s="672"/>
      <c r="G1" s="672"/>
      <c r="H1" s="672"/>
      <c r="I1" s="672"/>
      <c r="J1" s="672"/>
    </row>
    <row r="2" spans="1:10" ht="138.75" customHeight="1">
      <c r="A2" s="672"/>
      <c r="B2" s="672"/>
      <c r="C2" s="672"/>
      <c r="D2" s="672"/>
      <c r="E2" s="672"/>
      <c r="F2" s="672"/>
      <c r="G2" s="672"/>
      <c r="H2" s="672"/>
      <c r="I2" s="672"/>
      <c r="J2" s="672"/>
    </row>
    <row r="3" spans="1:10" ht="279.75" customHeight="1">
      <c r="A3" s="673" t="s">
        <v>104</v>
      </c>
      <c r="B3" s="673"/>
      <c r="C3" s="673"/>
      <c r="D3" s="673"/>
      <c r="E3" s="673"/>
      <c r="F3" s="673"/>
      <c r="G3" s="673"/>
      <c r="H3" s="673"/>
      <c r="I3" s="673"/>
      <c r="J3" s="673"/>
    </row>
    <row r="4" spans="1:10" ht="59.25">
      <c r="A4" s="674" t="s">
        <v>0</v>
      </c>
      <c r="B4" s="674" t="s">
        <v>105</v>
      </c>
      <c r="C4" s="674" t="s">
        <v>29</v>
      </c>
      <c r="D4" s="674" t="s">
        <v>106</v>
      </c>
      <c r="E4" s="675" t="s">
        <v>107</v>
      </c>
      <c r="F4" s="676"/>
      <c r="G4" s="675" t="s">
        <v>108</v>
      </c>
      <c r="H4" s="677"/>
      <c r="I4" s="676"/>
      <c r="J4" s="678" t="s">
        <v>23</v>
      </c>
    </row>
    <row r="5" spans="1:10" ht="15">
      <c r="A5" s="674"/>
      <c r="B5" s="674"/>
      <c r="C5" s="674"/>
      <c r="D5" s="674"/>
      <c r="E5" s="681" t="s">
        <v>109</v>
      </c>
      <c r="F5" s="681" t="s">
        <v>110</v>
      </c>
      <c r="G5" s="681" t="s">
        <v>111</v>
      </c>
      <c r="H5" s="681" t="s">
        <v>37</v>
      </c>
      <c r="I5" s="681" t="s">
        <v>35</v>
      </c>
      <c r="J5" s="679"/>
    </row>
    <row r="6" spans="1:10" ht="143.25" customHeight="1">
      <c r="A6" s="674"/>
      <c r="B6" s="674"/>
      <c r="C6" s="674"/>
      <c r="D6" s="674"/>
      <c r="E6" s="682"/>
      <c r="F6" s="682"/>
      <c r="G6" s="682"/>
      <c r="H6" s="682"/>
      <c r="I6" s="682"/>
      <c r="J6" s="680"/>
    </row>
    <row r="7" spans="1:10" ht="59.25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7">
        <v>10</v>
      </c>
    </row>
    <row r="8" spans="1:10" ht="57.75">
      <c r="A8" s="695" t="s">
        <v>112</v>
      </c>
      <c r="B8" s="696"/>
      <c r="C8" s="696"/>
      <c r="D8" s="696"/>
      <c r="E8" s="696"/>
      <c r="F8" s="696"/>
      <c r="G8" s="696"/>
      <c r="H8" s="696"/>
      <c r="I8" s="696"/>
      <c r="J8" s="696"/>
    </row>
    <row r="9" spans="1:10" ht="237">
      <c r="A9" s="48" t="s">
        <v>113</v>
      </c>
      <c r="B9" s="49" t="s">
        <v>114</v>
      </c>
      <c r="C9" s="50" t="s">
        <v>115</v>
      </c>
      <c r="D9" s="51" t="s">
        <v>13</v>
      </c>
      <c r="E9" s="52" t="s">
        <v>13</v>
      </c>
      <c r="F9" s="53" t="s">
        <v>13</v>
      </c>
      <c r="G9" s="53" t="s">
        <v>116</v>
      </c>
      <c r="H9" s="54">
        <v>0</v>
      </c>
      <c r="I9" s="54">
        <v>0</v>
      </c>
      <c r="J9" s="55" t="s">
        <v>13</v>
      </c>
    </row>
    <row r="10" spans="1:10" ht="355.5">
      <c r="A10" s="48"/>
      <c r="B10" s="56" t="s">
        <v>117</v>
      </c>
      <c r="C10" s="51" t="s">
        <v>13</v>
      </c>
      <c r="D10" s="57" t="s">
        <v>93</v>
      </c>
      <c r="E10" s="58" t="s">
        <v>118</v>
      </c>
      <c r="F10" s="58" t="s">
        <v>119</v>
      </c>
      <c r="G10" s="59" t="s">
        <v>13</v>
      </c>
      <c r="H10" s="60" t="s">
        <v>13</v>
      </c>
      <c r="I10" s="61" t="s">
        <v>13</v>
      </c>
      <c r="J10" s="59" t="s">
        <v>120</v>
      </c>
    </row>
    <row r="11" spans="1:10" ht="237">
      <c r="A11" s="62" t="s">
        <v>121</v>
      </c>
      <c r="B11" s="63" t="s">
        <v>122</v>
      </c>
      <c r="C11" s="50" t="s">
        <v>115</v>
      </c>
      <c r="D11" s="47" t="s">
        <v>13</v>
      </c>
      <c r="E11" s="52" t="s">
        <v>13</v>
      </c>
      <c r="F11" s="52" t="s">
        <v>13</v>
      </c>
      <c r="G11" s="53" t="s">
        <v>116</v>
      </c>
      <c r="H11" s="54">
        <v>0</v>
      </c>
      <c r="I11" s="54">
        <v>0</v>
      </c>
      <c r="J11" s="55" t="s">
        <v>13</v>
      </c>
    </row>
    <row r="12" spans="1:10" ht="296.25">
      <c r="A12" s="62"/>
      <c r="B12" s="56" t="s">
        <v>123</v>
      </c>
      <c r="C12" s="51" t="s">
        <v>13</v>
      </c>
      <c r="D12" s="57" t="s">
        <v>93</v>
      </c>
      <c r="E12" s="58" t="s">
        <v>124</v>
      </c>
      <c r="F12" s="58" t="s">
        <v>125</v>
      </c>
      <c r="G12" s="59" t="s">
        <v>13</v>
      </c>
      <c r="H12" s="60" t="s">
        <v>13</v>
      </c>
      <c r="I12" s="61" t="s">
        <v>13</v>
      </c>
      <c r="J12" s="59" t="s">
        <v>120</v>
      </c>
    </row>
    <row r="13" spans="1:10" ht="237">
      <c r="A13" s="62" t="s">
        <v>126</v>
      </c>
      <c r="B13" s="63" t="s">
        <v>127</v>
      </c>
      <c r="C13" s="50" t="s">
        <v>115</v>
      </c>
      <c r="D13" s="51" t="s">
        <v>13</v>
      </c>
      <c r="E13" s="52" t="s">
        <v>13</v>
      </c>
      <c r="F13" s="64" t="s">
        <v>13</v>
      </c>
      <c r="G13" s="51" t="s">
        <v>116</v>
      </c>
      <c r="H13" s="65">
        <v>0</v>
      </c>
      <c r="I13" s="65">
        <v>0</v>
      </c>
      <c r="J13" s="47" t="s">
        <v>13</v>
      </c>
    </row>
    <row r="14" spans="1:10" ht="355.5">
      <c r="A14" s="62"/>
      <c r="B14" s="56" t="s">
        <v>128</v>
      </c>
      <c r="C14" s="51" t="s">
        <v>13</v>
      </c>
      <c r="D14" s="57" t="s">
        <v>62</v>
      </c>
      <c r="E14" s="58" t="s">
        <v>129</v>
      </c>
      <c r="F14" s="66" t="s">
        <v>130</v>
      </c>
      <c r="G14" s="57" t="s">
        <v>13</v>
      </c>
      <c r="H14" s="67" t="s">
        <v>13</v>
      </c>
      <c r="I14" s="68" t="s">
        <v>13</v>
      </c>
      <c r="J14" s="57" t="s">
        <v>120</v>
      </c>
    </row>
    <row r="15" spans="1:10" ht="409.5">
      <c r="A15" s="62" t="s">
        <v>131</v>
      </c>
      <c r="B15" s="69" t="s">
        <v>132</v>
      </c>
      <c r="C15" s="50" t="s">
        <v>115</v>
      </c>
      <c r="D15" s="51" t="s">
        <v>13</v>
      </c>
      <c r="E15" s="52" t="s">
        <v>13</v>
      </c>
      <c r="F15" s="53" t="s">
        <v>13</v>
      </c>
      <c r="G15" s="51" t="s">
        <v>116</v>
      </c>
      <c r="H15" s="65">
        <v>0</v>
      </c>
      <c r="I15" s="65">
        <v>0</v>
      </c>
      <c r="J15" s="47" t="s">
        <v>13</v>
      </c>
    </row>
    <row r="16" spans="1:10" ht="409.5">
      <c r="A16" s="62"/>
      <c r="B16" s="56" t="s">
        <v>133</v>
      </c>
      <c r="C16" s="51" t="s">
        <v>13</v>
      </c>
      <c r="D16" s="57" t="s">
        <v>97</v>
      </c>
      <c r="E16" s="58" t="s">
        <v>134</v>
      </c>
      <c r="F16" s="58" t="s">
        <v>135</v>
      </c>
      <c r="G16" s="57" t="s">
        <v>13</v>
      </c>
      <c r="H16" s="67" t="s">
        <v>13</v>
      </c>
      <c r="I16" s="68" t="s">
        <v>13</v>
      </c>
      <c r="J16" s="57" t="s">
        <v>120</v>
      </c>
    </row>
    <row r="17" spans="1:10" ht="115.5">
      <c r="A17" s="689" t="s">
        <v>136</v>
      </c>
      <c r="B17" s="697" t="s">
        <v>137</v>
      </c>
      <c r="C17" s="692" t="s">
        <v>115</v>
      </c>
      <c r="D17" s="681" t="s">
        <v>13</v>
      </c>
      <c r="E17" s="700" t="s">
        <v>13</v>
      </c>
      <c r="F17" s="683" t="s">
        <v>13</v>
      </c>
      <c r="G17" s="70" t="s">
        <v>138</v>
      </c>
      <c r="H17" s="71">
        <f>H18+H19+H20</f>
        <v>4493.2</v>
      </c>
      <c r="I17" s="72">
        <f>I18+I19+I20</f>
        <v>3591</v>
      </c>
      <c r="J17" s="681" t="s">
        <v>13</v>
      </c>
    </row>
    <row r="18" spans="1:10" ht="59.25">
      <c r="A18" s="690"/>
      <c r="B18" s="698"/>
      <c r="C18" s="693"/>
      <c r="D18" s="686"/>
      <c r="E18" s="701"/>
      <c r="F18" s="684"/>
      <c r="G18" s="51" t="s">
        <v>139</v>
      </c>
      <c r="H18" s="73">
        <v>640.29999999999995</v>
      </c>
      <c r="I18" s="74" t="s">
        <v>140</v>
      </c>
      <c r="J18" s="686"/>
    </row>
    <row r="19" spans="1:10" ht="59.25">
      <c r="A19" s="690"/>
      <c r="B19" s="698"/>
      <c r="C19" s="693"/>
      <c r="D19" s="686"/>
      <c r="E19" s="701"/>
      <c r="F19" s="684"/>
      <c r="G19" s="51" t="s">
        <v>141</v>
      </c>
      <c r="H19" s="73">
        <v>1146.4000000000001</v>
      </c>
      <c r="I19" s="75">
        <v>1146.4000000000001</v>
      </c>
      <c r="J19" s="686"/>
    </row>
    <row r="20" spans="1:10" ht="59.25">
      <c r="A20" s="691"/>
      <c r="B20" s="699"/>
      <c r="C20" s="694"/>
      <c r="D20" s="682"/>
      <c r="E20" s="702"/>
      <c r="F20" s="685"/>
      <c r="G20" s="62" t="s">
        <v>142</v>
      </c>
      <c r="H20" s="75">
        <v>2706.5</v>
      </c>
      <c r="I20" s="75">
        <v>1804.3</v>
      </c>
      <c r="J20" s="682"/>
    </row>
    <row r="21" spans="1:10" ht="296.25">
      <c r="A21" s="62"/>
      <c r="B21" s="56" t="s">
        <v>143</v>
      </c>
      <c r="C21" s="51" t="s">
        <v>13</v>
      </c>
      <c r="D21" s="57" t="s">
        <v>97</v>
      </c>
      <c r="E21" s="58" t="s">
        <v>144</v>
      </c>
      <c r="F21" s="58" t="s">
        <v>145</v>
      </c>
      <c r="G21" s="57" t="s">
        <v>13</v>
      </c>
      <c r="H21" s="67" t="s">
        <v>13</v>
      </c>
      <c r="I21" s="68" t="s">
        <v>13</v>
      </c>
      <c r="J21" s="57" t="s">
        <v>120</v>
      </c>
    </row>
    <row r="22" spans="1:10" ht="57.75">
      <c r="A22" s="687" t="s">
        <v>146</v>
      </c>
      <c r="B22" s="688"/>
      <c r="C22" s="688"/>
      <c r="D22" s="688"/>
      <c r="E22" s="688"/>
      <c r="F22" s="688"/>
      <c r="G22" s="688"/>
      <c r="H22" s="688"/>
      <c r="I22" s="688"/>
      <c r="J22" s="688"/>
    </row>
    <row r="23" spans="1:10" ht="296.25">
      <c r="A23" s="62" t="s">
        <v>113</v>
      </c>
      <c r="B23" s="76" t="s">
        <v>147</v>
      </c>
      <c r="C23" s="77" t="s">
        <v>148</v>
      </c>
      <c r="D23" s="47" t="s">
        <v>13</v>
      </c>
      <c r="E23" s="51" t="s">
        <v>13</v>
      </c>
      <c r="F23" s="47" t="s">
        <v>13</v>
      </c>
      <c r="G23" s="78" t="s">
        <v>138</v>
      </c>
      <c r="H23" s="79">
        <f>H24+H33+H35+H43+H45+H56+H58+H60+H66+H83+H93</f>
        <v>238541.59999999998</v>
      </c>
      <c r="I23" s="79">
        <f>I24+I33+I35+I43+I45+I56+I58+I60+I66+I83+I93</f>
        <v>33632.200000000004</v>
      </c>
      <c r="J23" s="681" t="s">
        <v>13</v>
      </c>
    </row>
    <row r="24" spans="1:10" ht="120.75" customHeight="1">
      <c r="A24" s="689"/>
      <c r="B24" s="692" t="s">
        <v>149</v>
      </c>
      <c r="C24" s="77"/>
      <c r="D24" s="47"/>
      <c r="E24" s="51"/>
      <c r="F24" s="51"/>
      <c r="G24" s="80" t="s">
        <v>150</v>
      </c>
      <c r="H24" s="81">
        <f>H25+H26+H27+H28+H29+H30</f>
        <v>2214.6</v>
      </c>
      <c r="I24" s="81">
        <f>I25+I26+I27+I28+I29+I30</f>
        <v>264.7</v>
      </c>
      <c r="J24" s="682"/>
    </row>
    <row r="25" spans="1:10" ht="237">
      <c r="A25" s="690"/>
      <c r="B25" s="693"/>
      <c r="C25" s="77" t="s">
        <v>151</v>
      </c>
      <c r="D25" s="47" t="s">
        <v>13</v>
      </c>
      <c r="E25" s="51" t="s">
        <v>13</v>
      </c>
      <c r="F25" s="47" t="s">
        <v>13</v>
      </c>
      <c r="G25" s="62" t="s">
        <v>142</v>
      </c>
      <c r="H25" s="82">
        <v>1530.5</v>
      </c>
      <c r="I25" s="82">
        <v>243.1</v>
      </c>
      <c r="J25" s="47" t="s">
        <v>13</v>
      </c>
    </row>
    <row r="26" spans="1:10" ht="118.5">
      <c r="A26" s="690"/>
      <c r="B26" s="693"/>
      <c r="C26" s="83" t="s">
        <v>152</v>
      </c>
      <c r="D26" s="47" t="s">
        <v>13</v>
      </c>
      <c r="E26" s="51" t="s">
        <v>13</v>
      </c>
      <c r="F26" s="47" t="s">
        <v>13</v>
      </c>
      <c r="G26" s="62" t="s">
        <v>142</v>
      </c>
      <c r="H26" s="82">
        <v>25.1</v>
      </c>
      <c r="I26" s="73">
        <v>0</v>
      </c>
      <c r="J26" s="47" t="s">
        <v>13</v>
      </c>
    </row>
    <row r="27" spans="1:10" ht="118.5">
      <c r="A27" s="690"/>
      <c r="B27" s="693"/>
      <c r="C27" s="83" t="s">
        <v>153</v>
      </c>
      <c r="D27" s="47" t="s">
        <v>13</v>
      </c>
      <c r="E27" s="51" t="s">
        <v>13</v>
      </c>
      <c r="F27" s="47" t="s">
        <v>13</v>
      </c>
      <c r="G27" s="62" t="s">
        <v>142</v>
      </c>
      <c r="H27" s="82">
        <v>400</v>
      </c>
      <c r="I27" s="73">
        <v>10.1</v>
      </c>
      <c r="J27" s="47" t="s">
        <v>13</v>
      </c>
    </row>
    <row r="28" spans="1:10" ht="118.5">
      <c r="A28" s="690"/>
      <c r="B28" s="693"/>
      <c r="C28" s="77" t="s">
        <v>154</v>
      </c>
      <c r="D28" s="47" t="s">
        <v>13</v>
      </c>
      <c r="E28" s="51" t="s">
        <v>13</v>
      </c>
      <c r="F28" s="47" t="s">
        <v>13</v>
      </c>
      <c r="G28" s="62" t="s">
        <v>142</v>
      </c>
      <c r="H28" s="82">
        <v>45</v>
      </c>
      <c r="I28" s="73">
        <v>0</v>
      </c>
      <c r="J28" s="47" t="s">
        <v>13</v>
      </c>
    </row>
    <row r="29" spans="1:10" ht="118.5">
      <c r="A29" s="690"/>
      <c r="B29" s="693"/>
      <c r="C29" s="83" t="s">
        <v>155</v>
      </c>
      <c r="D29" s="47" t="s">
        <v>13</v>
      </c>
      <c r="E29" s="51" t="s">
        <v>13</v>
      </c>
      <c r="F29" s="47" t="s">
        <v>13</v>
      </c>
      <c r="G29" s="62" t="s">
        <v>142</v>
      </c>
      <c r="H29" s="82">
        <v>12</v>
      </c>
      <c r="I29" s="73">
        <v>11.5</v>
      </c>
      <c r="J29" s="47" t="s">
        <v>13</v>
      </c>
    </row>
    <row r="30" spans="1:10" ht="118.5">
      <c r="A30" s="691"/>
      <c r="B30" s="694"/>
      <c r="C30" s="77" t="s">
        <v>156</v>
      </c>
      <c r="D30" s="47" t="s">
        <v>13</v>
      </c>
      <c r="E30" s="51" t="s">
        <v>13</v>
      </c>
      <c r="F30" s="47" t="s">
        <v>13</v>
      </c>
      <c r="G30" s="62" t="s">
        <v>142</v>
      </c>
      <c r="H30" s="82">
        <v>202</v>
      </c>
      <c r="I30" s="73">
        <v>0</v>
      </c>
      <c r="J30" s="47" t="s">
        <v>13</v>
      </c>
    </row>
    <row r="31" spans="1:10" ht="279.75" customHeight="1">
      <c r="A31" s="689"/>
      <c r="B31" s="707" t="s">
        <v>157</v>
      </c>
      <c r="C31" s="681" t="s">
        <v>13</v>
      </c>
      <c r="D31" s="703" t="s">
        <v>97</v>
      </c>
      <c r="E31" s="709" t="s">
        <v>158</v>
      </c>
      <c r="F31" s="709" t="s">
        <v>159</v>
      </c>
      <c r="G31" s="703" t="s">
        <v>13</v>
      </c>
      <c r="H31" s="703" t="s">
        <v>13</v>
      </c>
      <c r="I31" s="705" t="s">
        <v>13</v>
      </c>
      <c r="J31" s="703" t="s">
        <v>120</v>
      </c>
    </row>
    <row r="32" spans="1:10" ht="409.6" customHeight="1">
      <c r="A32" s="691"/>
      <c r="B32" s="708"/>
      <c r="C32" s="682"/>
      <c r="D32" s="704"/>
      <c r="E32" s="710"/>
      <c r="F32" s="710"/>
      <c r="G32" s="704"/>
      <c r="H32" s="704"/>
      <c r="I32" s="706"/>
      <c r="J32" s="704"/>
    </row>
    <row r="33" spans="1:10" ht="237">
      <c r="A33" s="62"/>
      <c r="B33" s="83" t="s">
        <v>160</v>
      </c>
      <c r="C33" s="77" t="s">
        <v>151</v>
      </c>
      <c r="D33" s="47" t="s">
        <v>13</v>
      </c>
      <c r="E33" s="84" t="s">
        <v>13</v>
      </c>
      <c r="F33" s="84" t="s">
        <v>13</v>
      </c>
      <c r="G33" s="47" t="s">
        <v>142</v>
      </c>
      <c r="H33" s="82">
        <v>8099.7</v>
      </c>
      <c r="I33" s="85">
        <v>0</v>
      </c>
      <c r="J33" s="47" t="s">
        <v>13</v>
      </c>
    </row>
    <row r="34" spans="1:10" ht="355.5">
      <c r="A34" s="62"/>
      <c r="B34" s="86" t="s">
        <v>161</v>
      </c>
      <c r="C34" s="47" t="s">
        <v>13</v>
      </c>
      <c r="D34" s="67" t="s">
        <v>97</v>
      </c>
      <c r="E34" s="87" t="s">
        <v>158</v>
      </c>
      <c r="F34" s="87" t="s">
        <v>162</v>
      </c>
      <c r="G34" s="57" t="s">
        <v>13</v>
      </c>
      <c r="H34" s="67" t="s">
        <v>13</v>
      </c>
      <c r="I34" s="68" t="s">
        <v>13</v>
      </c>
      <c r="J34" s="57" t="s">
        <v>120</v>
      </c>
    </row>
    <row r="35" spans="1:10" ht="99" customHeight="1">
      <c r="A35" s="689"/>
      <c r="B35" s="692" t="s">
        <v>163</v>
      </c>
      <c r="C35" s="77"/>
      <c r="D35" s="47"/>
      <c r="E35" s="84"/>
      <c r="F35" s="84"/>
      <c r="G35" s="88" t="s">
        <v>150</v>
      </c>
      <c r="H35" s="89">
        <f>H36+H37+H38+H39+H40+H41</f>
        <v>11008.100000000002</v>
      </c>
      <c r="I35" s="89">
        <f>I36+I37+I38+I39+I40+I41</f>
        <v>3347.2999999999997</v>
      </c>
      <c r="J35" s="47" t="s">
        <v>13</v>
      </c>
    </row>
    <row r="36" spans="1:10" ht="237">
      <c r="A36" s="690"/>
      <c r="B36" s="693"/>
      <c r="C36" s="77" t="s">
        <v>151</v>
      </c>
      <c r="D36" s="47" t="s">
        <v>13</v>
      </c>
      <c r="E36" s="84" t="s">
        <v>13</v>
      </c>
      <c r="F36" s="84" t="s">
        <v>13</v>
      </c>
      <c r="G36" s="62" t="s">
        <v>142</v>
      </c>
      <c r="H36" s="82">
        <v>8357.2000000000007</v>
      </c>
      <c r="I36" s="82">
        <v>2526.1</v>
      </c>
      <c r="J36" s="47" t="s">
        <v>13</v>
      </c>
    </row>
    <row r="37" spans="1:10" ht="118.5">
      <c r="A37" s="690"/>
      <c r="B37" s="693"/>
      <c r="C37" s="83" t="s">
        <v>152</v>
      </c>
      <c r="D37" s="47" t="s">
        <v>13</v>
      </c>
      <c r="E37" s="84" t="s">
        <v>13</v>
      </c>
      <c r="F37" s="84" t="s">
        <v>13</v>
      </c>
      <c r="G37" s="62" t="s">
        <v>142</v>
      </c>
      <c r="H37" s="82">
        <v>780</v>
      </c>
      <c r="I37" s="90">
        <v>181.7</v>
      </c>
      <c r="J37" s="47" t="s">
        <v>13</v>
      </c>
    </row>
    <row r="38" spans="1:10" ht="118.5">
      <c r="A38" s="690"/>
      <c r="B38" s="693"/>
      <c r="C38" s="83" t="s">
        <v>153</v>
      </c>
      <c r="D38" s="47" t="s">
        <v>13</v>
      </c>
      <c r="E38" s="84" t="s">
        <v>13</v>
      </c>
      <c r="F38" s="84" t="s">
        <v>13</v>
      </c>
      <c r="G38" s="62" t="s">
        <v>142</v>
      </c>
      <c r="H38" s="82">
        <v>339.6</v>
      </c>
      <c r="I38" s="73">
        <v>170.6</v>
      </c>
      <c r="J38" s="47" t="s">
        <v>13</v>
      </c>
    </row>
    <row r="39" spans="1:10" ht="118.5">
      <c r="A39" s="690"/>
      <c r="B39" s="693"/>
      <c r="C39" s="77" t="s">
        <v>154</v>
      </c>
      <c r="D39" s="47" t="s">
        <v>13</v>
      </c>
      <c r="E39" s="84" t="s">
        <v>13</v>
      </c>
      <c r="F39" s="84" t="s">
        <v>13</v>
      </c>
      <c r="G39" s="62" t="s">
        <v>142</v>
      </c>
      <c r="H39" s="82">
        <v>449.2</v>
      </c>
      <c r="I39" s="82">
        <v>232.5</v>
      </c>
      <c r="J39" s="47" t="s">
        <v>13</v>
      </c>
    </row>
    <row r="40" spans="1:10" ht="118.5">
      <c r="A40" s="690"/>
      <c r="B40" s="693"/>
      <c r="C40" s="83" t="s">
        <v>155</v>
      </c>
      <c r="D40" s="47" t="s">
        <v>13</v>
      </c>
      <c r="E40" s="84" t="s">
        <v>13</v>
      </c>
      <c r="F40" s="84" t="s">
        <v>13</v>
      </c>
      <c r="G40" s="62" t="s">
        <v>142</v>
      </c>
      <c r="H40" s="82">
        <v>365.1</v>
      </c>
      <c r="I40" s="82">
        <v>89.8</v>
      </c>
      <c r="J40" s="47" t="s">
        <v>13</v>
      </c>
    </row>
    <row r="41" spans="1:10" ht="118.5">
      <c r="A41" s="691"/>
      <c r="B41" s="694"/>
      <c r="C41" s="77" t="s">
        <v>156</v>
      </c>
      <c r="D41" s="47" t="s">
        <v>13</v>
      </c>
      <c r="E41" s="84" t="s">
        <v>13</v>
      </c>
      <c r="F41" s="84" t="s">
        <v>13</v>
      </c>
      <c r="G41" s="62" t="s">
        <v>142</v>
      </c>
      <c r="H41" s="82">
        <v>717</v>
      </c>
      <c r="I41" s="82">
        <v>146.6</v>
      </c>
      <c r="J41" s="47" t="s">
        <v>13</v>
      </c>
    </row>
    <row r="42" spans="1:10" ht="355.5">
      <c r="A42" s="62"/>
      <c r="B42" s="86" t="s">
        <v>164</v>
      </c>
      <c r="C42" s="47" t="s">
        <v>13</v>
      </c>
      <c r="D42" s="57" t="s">
        <v>62</v>
      </c>
      <c r="E42" s="87" t="s">
        <v>158</v>
      </c>
      <c r="F42" s="87" t="s">
        <v>165</v>
      </c>
      <c r="G42" s="57" t="s">
        <v>13</v>
      </c>
      <c r="H42" s="67" t="s">
        <v>13</v>
      </c>
      <c r="I42" s="68" t="s">
        <v>13</v>
      </c>
      <c r="J42" s="57" t="s">
        <v>120</v>
      </c>
    </row>
    <row r="43" spans="1:10" ht="237">
      <c r="A43" s="91"/>
      <c r="B43" s="77" t="s">
        <v>166</v>
      </c>
      <c r="C43" s="77" t="s">
        <v>151</v>
      </c>
      <c r="D43" s="47" t="s">
        <v>13</v>
      </c>
      <c r="E43" s="84" t="s">
        <v>13</v>
      </c>
      <c r="F43" s="84" t="s">
        <v>13</v>
      </c>
      <c r="G43" s="62" t="s">
        <v>142</v>
      </c>
      <c r="H43" s="82">
        <v>1425.4</v>
      </c>
      <c r="I43" s="73">
        <v>526.4</v>
      </c>
      <c r="J43" s="47" t="s">
        <v>13</v>
      </c>
    </row>
    <row r="44" spans="1:10" ht="409.5">
      <c r="A44" s="62"/>
      <c r="B44" s="86" t="s">
        <v>167</v>
      </c>
      <c r="C44" s="47" t="s">
        <v>13</v>
      </c>
      <c r="D44" s="57" t="s">
        <v>62</v>
      </c>
      <c r="E44" s="87" t="s">
        <v>158</v>
      </c>
      <c r="F44" s="87" t="s">
        <v>168</v>
      </c>
      <c r="G44" s="57" t="s">
        <v>13</v>
      </c>
      <c r="H44" s="67" t="s">
        <v>13</v>
      </c>
      <c r="I44" s="68" t="s">
        <v>13</v>
      </c>
      <c r="J44" s="57" t="s">
        <v>120</v>
      </c>
    </row>
    <row r="45" spans="1:10" ht="59.25">
      <c r="A45" s="689"/>
      <c r="B45" s="714" t="s">
        <v>169</v>
      </c>
      <c r="C45" s="77"/>
      <c r="D45" s="47"/>
      <c r="E45" s="84"/>
      <c r="F45" s="84"/>
      <c r="G45" s="88" t="s">
        <v>150</v>
      </c>
      <c r="H45" s="89">
        <f>H46+H47+H48+H49</f>
        <v>110331.7</v>
      </c>
      <c r="I45" s="89">
        <f>I46+I47+I48+I49</f>
        <v>21003.5</v>
      </c>
      <c r="J45" s="47" t="s">
        <v>13</v>
      </c>
    </row>
    <row r="46" spans="1:10" ht="237">
      <c r="A46" s="690"/>
      <c r="B46" s="715"/>
      <c r="C46" s="77" t="s">
        <v>151</v>
      </c>
      <c r="D46" s="47" t="s">
        <v>13</v>
      </c>
      <c r="E46" s="84" t="s">
        <v>13</v>
      </c>
      <c r="F46" s="84" t="s">
        <v>13</v>
      </c>
      <c r="G46" s="62" t="s">
        <v>142</v>
      </c>
      <c r="H46" s="82">
        <v>101931.7</v>
      </c>
      <c r="I46" s="82">
        <v>19619.599999999999</v>
      </c>
      <c r="J46" s="47" t="s">
        <v>13</v>
      </c>
    </row>
    <row r="47" spans="1:10" ht="118.5">
      <c r="A47" s="690"/>
      <c r="B47" s="715"/>
      <c r="C47" s="83" t="s">
        <v>152</v>
      </c>
      <c r="D47" s="47" t="s">
        <v>13</v>
      </c>
      <c r="E47" s="84" t="s">
        <v>13</v>
      </c>
      <c r="F47" s="84" t="s">
        <v>13</v>
      </c>
      <c r="G47" s="62" t="s">
        <v>142</v>
      </c>
      <c r="H47" s="82">
        <v>3000</v>
      </c>
      <c r="I47" s="90">
        <v>725.7</v>
      </c>
      <c r="J47" s="47" t="s">
        <v>13</v>
      </c>
    </row>
    <row r="48" spans="1:10" ht="118.5">
      <c r="A48" s="690"/>
      <c r="B48" s="715"/>
      <c r="C48" s="77" t="s">
        <v>170</v>
      </c>
      <c r="D48" s="47" t="s">
        <v>13</v>
      </c>
      <c r="E48" s="84" t="s">
        <v>13</v>
      </c>
      <c r="F48" s="84" t="s">
        <v>13</v>
      </c>
      <c r="G48" s="62" t="s">
        <v>142</v>
      </c>
      <c r="H48" s="82">
        <v>3900</v>
      </c>
      <c r="I48" s="82">
        <v>300</v>
      </c>
      <c r="J48" s="47" t="s">
        <v>13</v>
      </c>
    </row>
    <row r="49" spans="1:10" ht="118.5">
      <c r="A49" s="691"/>
      <c r="B49" s="716"/>
      <c r="C49" s="83" t="s">
        <v>153</v>
      </c>
      <c r="D49" s="47" t="s">
        <v>13</v>
      </c>
      <c r="E49" s="84" t="s">
        <v>13</v>
      </c>
      <c r="F49" s="84" t="s">
        <v>13</v>
      </c>
      <c r="G49" s="62" t="s">
        <v>142</v>
      </c>
      <c r="H49" s="82">
        <v>1500</v>
      </c>
      <c r="I49" s="85">
        <v>358.2</v>
      </c>
      <c r="J49" s="47" t="s">
        <v>13</v>
      </c>
    </row>
    <row r="50" spans="1:10" ht="15">
      <c r="A50" s="689"/>
      <c r="B50" s="707" t="s">
        <v>171</v>
      </c>
      <c r="C50" s="681" t="s">
        <v>13</v>
      </c>
      <c r="D50" s="703" t="s">
        <v>62</v>
      </c>
      <c r="E50" s="709" t="s">
        <v>158</v>
      </c>
      <c r="F50" s="709" t="s">
        <v>172</v>
      </c>
      <c r="G50" s="703" t="s">
        <v>13</v>
      </c>
      <c r="H50" s="703" t="s">
        <v>13</v>
      </c>
      <c r="I50" s="705" t="s">
        <v>13</v>
      </c>
      <c r="J50" s="703" t="s">
        <v>120</v>
      </c>
    </row>
    <row r="51" spans="1:10" ht="284.25" customHeight="1">
      <c r="A51" s="690"/>
      <c r="B51" s="717"/>
      <c r="C51" s="686"/>
      <c r="D51" s="712"/>
      <c r="E51" s="711"/>
      <c r="F51" s="711"/>
      <c r="G51" s="712"/>
      <c r="H51" s="712"/>
      <c r="I51" s="713"/>
      <c r="J51" s="712"/>
    </row>
    <row r="52" spans="1:10" ht="156" customHeight="1">
      <c r="A52" s="690"/>
      <c r="B52" s="717"/>
      <c r="C52" s="686"/>
      <c r="D52" s="712"/>
      <c r="E52" s="711"/>
      <c r="F52" s="711"/>
      <c r="G52" s="712"/>
      <c r="H52" s="712"/>
      <c r="I52" s="713"/>
      <c r="J52" s="712"/>
    </row>
    <row r="53" spans="1:10" ht="151.5" customHeight="1">
      <c r="A53" s="690"/>
      <c r="B53" s="717"/>
      <c r="C53" s="686"/>
      <c r="D53" s="712"/>
      <c r="E53" s="711"/>
      <c r="F53" s="711"/>
      <c r="G53" s="712"/>
      <c r="H53" s="712"/>
      <c r="I53" s="713"/>
      <c r="J53" s="712"/>
    </row>
    <row r="54" spans="1:10" ht="15">
      <c r="A54" s="690"/>
      <c r="B54" s="717"/>
      <c r="C54" s="686"/>
      <c r="D54" s="712"/>
      <c r="E54" s="711"/>
      <c r="F54" s="711"/>
      <c r="G54" s="712"/>
      <c r="H54" s="712"/>
      <c r="I54" s="713"/>
      <c r="J54" s="712"/>
    </row>
    <row r="55" spans="1:10" ht="409.6" customHeight="1">
      <c r="A55" s="691"/>
      <c r="B55" s="708"/>
      <c r="C55" s="682"/>
      <c r="D55" s="704"/>
      <c r="E55" s="710"/>
      <c r="F55" s="710"/>
      <c r="G55" s="704"/>
      <c r="H55" s="704"/>
      <c r="I55" s="706"/>
      <c r="J55" s="704"/>
    </row>
    <row r="56" spans="1:10" ht="261.75" customHeight="1">
      <c r="A56" s="62"/>
      <c r="B56" s="83" t="s">
        <v>173</v>
      </c>
      <c r="C56" s="77" t="s">
        <v>151</v>
      </c>
      <c r="D56" s="47" t="s">
        <v>13</v>
      </c>
      <c r="E56" s="84" t="s">
        <v>13</v>
      </c>
      <c r="F56" s="84" t="s">
        <v>13</v>
      </c>
      <c r="G56" s="47" t="s">
        <v>142</v>
      </c>
      <c r="H56" s="82">
        <v>20324.8</v>
      </c>
      <c r="I56" s="82">
        <v>4015.8</v>
      </c>
      <c r="J56" s="47" t="s">
        <v>13</v>
      </c>
    </row>
    <row r="57" spans="1:10" ht="355.5">
      <c r="A57" s="62"/>
      <c r="B57" s="86" t="s">
        <v>174</v>
      </c>
      <c r="C57" s="47" t="s">
        <v>13</v>
      </c>
      <c r="D57" s="57" t="s">
        <v>62</v>
      </c>
      <c r="E57" s="87" t="s">
        <v>158</v>
      </c>
      <c r="F57" s="87" t="s">
        <v>175</v>
      </c>
      <c r="G57" s="57" t="s">
        <v>13</v>
      </c>
      <c r="H57" s="67" t="s">
        <v>13</v>
      </c>
      <c r="I57" s="68" t="s">
        <v>13</v>
      </c>
      <c r="J57" s="57" t="s">
        <v>120</v>
      </c>
    </row>
    <row r="58" spans="1:10" ht="257.25" customHeight="1">
      <c r="A58" s="62"/>
      <c r="B58" s="83" t="s">
        <v>176</v>
      </c>
      <c r="C58" s="77" t="s">
        <v>151</v>
      </c>
      <c r="D58" s="47" t="s">
        <v>13</v>
      </c>
      <c r="E58" s="84" t="s">
        <v>13</v>
      </c>
      <c r="F58" s="84"/>
      <c r="G58" s="47" t="s">
        <v>142</v>
      </c>
      <c r="H58" s="82">
        <v>2062.3000000000002</v>
      </c>
      <c r="I58" s="85">
        <v>0</v>
      </c>
      <c r="J58" s="47" t="s">
        <v>13</v>
      </c>
    </row>
    <row r="59" spans="1:10" ht="336" customHeight="1">
      <c r="A59" s="62"/>
      <c r="B59" s="86" t="s">
        <v>177</v>
      </c>
      <c r="C59" s="47" t="s">
        <v>13</v>
      </c>
      <c r="D59" s="67" t="s">
        <v>67</v>
      </c>
      <c r="E59" s="87" t="s">
        <v>178</v>
      </c>
      <c r="F59" s="87" t="s">
        <v>179</v>
      </c>
      <c r="G59" s="57" t="s">
        <v>13</v>
      </c>
      <c r="H59" s="67" t="s">
        <v>13</v>
      </c>
      <c r="I59" s="68" t="s">
        <v>13</v>
      </c>
      <c r="J59" s="57" t="s">
        <v>120</v>
      </c>
    </row>
    <row r="60" spans="1:10" ht="94.5" customHeight="1">
      <c r="A60" s="689"/>
      <c r="B60" s="692" t="s">
        <v>180</v>
      </c>
      <c r="C60" s="77"/>
      <c r="D60" s="47"/>
      <c r="E60" s="84"/>
      <c r="F60" s="84"/>
      <c r="G60" s="88" t="s">
        <v>150</v>
      </c>
      <c r="H60" s="89">
        <f>H61+H62</f>
        <v>1726.4</v>
      </c>
      <c r="I60" s="92">
        <f>I61+I62</f>
        <v>224.6</v>
      </c>
      <c r="J60" s="47" t="s">
        <v>13</v>
      </c>
    </row>
    <row r="61" spans="1:10" ht="116.25" customHeight="1">
      <c r="A61" s="690"/>
      <c r="B61" s="693"/>
      <c r="C61" s="83" t="s">
        <v>153</v>
      </c>
      <c r="D61" s="47" t="s">
        <v>13</v>
      </c>
      <c r="E61" s="93" t="s">
        <v>13</v>
      </c>
      <c r="F61" s="93" t="s">
        <v>13</v>
      </c>
      <c r="G61" s="47" t="s">
        <v>142</v>
      </c>
      <c r="H61" s="94">
        <v>457.4</v>
      </c>
      <c r="I61" s="95">
        <v>12.9</v>
      </c>
      <c r="J61" s="47" t="s">
        <v>13</v>
      </c>
    </row>
    <row r="62" spans="1:10" ht="15">
      <c r="A62" s="690"/>
      <c r="B62" s="693"/>
      <c r="C62" s="692" t="s">
        <v>151</v>
      </c>
      <c r="D62" s="681" t="s">
        <v>13</v>
      </c>
      <c r="E62" s="683" t="s">
        <v>13</v>
      </c>
      <c r="F62" s="683" t="s">
        <v>13</v>
      </c>
      <c r="G62" s="681" t="s">
        <v>142</v>
      </c>
      <c r="H62" s="718">
        <v>1269</v>
      </c>
      <c r="I62" s="720">
        <v>211.7</v>
      </c>
      <c r="J62" s="681" t="s">
        <v>13</v>
      </c>
    </row>
    <row r="63" spans="1:10" ht="235.5" customHeight="1">
      <c r="A63" s="691"/>
      <c r="B63" s="694"/>
      <c r="C63" s="694"/>
      <c r="D63" s="682"/>
      <c r="E63" s="685"/>
      <c r="F63" s="685"/>
      <c r="G63" s="682"/>
      <c r="H63" s="719"/>
      <c r="I63" s="721"/>
      <c r="J63" s="682"/>
    </row>
    <row r="64" spans="1:10" ht="357.75" customHeight="1">
      <c r="A64" s="689"/>
      <c r="B64" s="707" t="s">
        <v>181</v>
      </c>
      <c r="C64" s="77" t="s">
        <v>151</v>
      </c>
      <c r="D64" s="57" t="s">
        <v>62</v>
      </c>
      <c r="E64" s="87" t="s">
        <v>182</v>
      </c>
      <c r="F64" s="87" t="s">
        <v>183</v>
      </c>
      <c r="G64" s="57" t="s">
        <v>13</v>
      </c>
      <c r="H64" s="67" t="s">
        <v>13</v>
      </c>
      <c r="I64" s="68" t="s">
        <v>13</v>
      </c>
      <c r="J64" s="57" t="s">
        <v>120</v>
      </c>
    </row>
    <row r="65" spans="1:10" ht="355.5">
      <c r="A65" s="691"/>
      <c r="B65" s="708"/>
      <c r="C65" s="83" t="s">
        <v>153</v>
      </c>
      <c r="D65" s="57" t="s">
        <v>62</v>
      </c>
      <c r="E65" s="87" t="s">
        <v>158</v>
      </c>
      <c r="F65" s="87" t="s">
        <v>184</v>
      </c>
      <c r="G65" s="57" t="s">
        <v>13</v>
      </c>
      <c r="H65" s="67" t="s">
        <v>13</v>
      </c>
      <c r="I65" s="68" t="s">
        <v>13</v>
      </c>
      <c r="J65" s="57" t="s">
        <v>120</v>
      </c>
    </row>
    <row r="66" spans="1:10" ht="15">
      <c r="A66" s="689"/>
      <c r="B66" s="692" t="s">
        <v>185</v>
      </c>
      <c r="C66" s="692" t="s">
        <v>151</v>
      </c>
      <c r="D66" s="681" t="s">
        <v>13</v>
      </c>
      <c r="E66" s="683" t="s">
        <v>13</v>
      </c>
      <c r="F66" s="683" t="s">
        <v>13</v>
      </c>
      <c r="G66" s="681" t="s">
        <v>142</v>
      </c>
      <c r="H66" s="718">
        <v>11838.5</v>
      </c>
      <c r="I66" s="718">
        <v>4107</v>
      </c>
      <c r="J66" s="681" t="s">
        <v>13</v>
      </c>
    </row>
    <row r="67" spans="1:10" ht="15">
      <c r="A67" s="722"/>
      <c r="B67" s="723"/>
      <c r="C67" s="723"/>
      <c r="D67" s="674"/>
      <c r="E67" s="728"/>
      <c r="F67" s="728"/>
      <c r="G67" s="674"/>
      <c r="H67" s="724"/>
      <c r="I67" s="724"/>
      <c r="J67" s="674"/>
    </row>
    <row r="68" spans="1:10" ht="15">
      <c r="A68" s="722"/>
      <c r="B68" s="723"/>
      <c r="C68" s="723"/>
      <c r="D68" s="674"/>
      <c r="E68" s="728"/>
      <c r="F68" s="728"/>
      <c r="G68" s="674"/>
      <c r="H68" s="724"/>
      <c r="I68" s="724"/>
      <c r="J68" s="674"/>
    </row>
    <row r="69" spans="1:10" ht="15">
      <c r="A69" s="722"/>
      <c r="B69" s="723"/>
      <c r="C69" s="723"/>
      <c r="D69" s="674"/>
      <c r="E69" s="728"/>
      <c r="F69" s="728"/>
      <c r="G69" s="674"/>
      <c r="H69" s="724"/>
      <c r="I69" s="724"/>
      <c r="J69" s="674"/>
    </row>
    <row r="70" spans="1:10" ht="15">
      <c r="A70" s="722"/>
      <c r="B70" s="723"/>
      <c r="C70" s="723"/>
      <c r="D70" s="674"/>
      <c r="E70" s="728"/>
      <c r="F70" s="728"/>
      <c r="G70" s="674"/>
      <c r="H70" s="724"/>
      <c r="I70" s="724"/>
      <c r="J70" s="674"/>
    </row>
    <row r="71" spans="1:10" ht="270.75" customHeight="1">
      <c r="A71" s="722"/>
      <c r="B71" s="723"/>
      <c r="C71" s="723"/>
      <c r="D71" s="674"/>
      <c r="E71" s="728"/>
      <c r="F71" s="728"/>
      <c r="G71" s="674"/>
      <c r="H71" s="724"/>
      <c r="I71" s="724"/>
      <c r="J71" s="674"/>
    </row>
    <row r="72" spans="1:10" s="96" customFormat="1" ht="138.75" customHeight="1">
      <c r="A72" s="725"/>
      <c r="B72" s="707" t="s">
        <v>186</v>
      </c>
      <c r="C72" s="681" t="s">
        <v>13</v>
      </c>
      <c r="D72" s="703" t="s">
        <v>62</v>
      </c>
      <c r="E72" s="709" t="s">
        <v>158</v>
      </c>
      <c r="F72" s="709" t="s">
        <v>187</v>
      </c>
      <c r="G72" s="703" t="s">
        <v>13</v>
      </c>
      <c r="H72" s="703" t="s">
        <v>13</v>
      </c>
      <c r="I72" s="705" t="s">
        <v>13</v>
      </c>
      <c r="J72" s="703" t="s">
        <v>120</v>
      </c>
    </row>
    <row r="73" spans="1:10" ht="15">
      <c r="A73" s="726"/>
      <c r="B73" s="717"/>
      <c r="C73" s="686"/>
      <c r="D73" s="712"/>
      <c r="E73" s="711"/>
      <c r="F73" s="711"/>
      <c r="G73" s="712"/>
      <c r="H73" s="712"/>
      <c r="I73" s="713"/>
      <c r="J73" s="712"/>
    </row>
    <row r="74" spans="1:10" ht="138.75" customHeight="1">
      <c r="A74" s="726"/>
      <c r="B74" s="717"/>
      <c r="C74" s="686"/>
      <c r="D74" s="712"/>
      <c r="E74" s="711"/>
      <c r="F74" s="711"/>
      <c r="G74" s="712"/>
      <c r="H74" s="712"/>
      <c r="I74" s="713"/>
      <c r="J74" s="712"/>
    </row>
    <row r="75" spans="1:10" ht="15">
      <c r="A75" s="726"/>
      <c r="B75" s="717"/>
      <c r="C75" s="686"/>
      <c r="D75" s="712"/>
      <c r="E75" s="711"/>
      <c r="F75" s="711"/>
      <c r="G75" s="712"/>
      <c r="H75" s="712"/>
      <c r="I75" s="713"/>
      <c r="J75" s="712"/>
    </row>
    <row r="76" spans="1:10" ht="319.5" customHeight="1">
      <c r="A76" s="726"/>
      <c r="B76" s="717"/>
      <c r="C76" s="686"/>
      <c r="D76" s="712"/>
      <c r="E76" s="711"/>
      <c r="F76" s="711"/>
      <c r="G76" s="712"/>
      <c r="H76" s="712"/>
      <c r="I76" s="713"/>
      <c r="J76" s="712"/>
    </row>
    <row r="77" spans="1:10" ht="15">
      <c r="A77" s="726"/>
      <c r="B77" s="717"/>
      <c r="C77" s="686"/>
      <c r="D77" s="712"/>
      <c r="E77" s="711"/>
      <c r="F77" s="711"/>
      <c r="G77" s="712"/>
      <c r="H77" s="712"/>
      <c r="I77" s="713"/>
      <c r="J77" s="712"/>
    </row>
    <row r="78" spans="1:10" ht="15">
      <c r="A78" s="726"/>
      <c r="B78" s="717"/>
      <c r="C78" s="686"/>
      <c r="D78" s="712"/>
      <c r="E78" s="711"/>
      <c r="F78" s="711"/>
      <c r="G78" s="712"/>
      <c r="H78" s="712"/>
      <c r="I78" s="713"/>
      <c r="J78" s="712"/>
    </row>
    <row r="79" spans="1:10" ht="15">
      <c r="A79" s="726"/>
      <c r="B79" s="717"/>
      <c r="C79" s="686"/>
      <c r="D79" s="712"/>
      <c r="E79" s="711"/>
      <c r="F79" s="711"/>
      <c r="G79" s="712"/>
      <c r="H79" s="712"/>
      <c r="I79" s="713"/>
      <c r="J79" s="712"/>
    </row>
    <row r="80" spans="1:10" ht="15">
      <c r="A80" s="726"/>
      <c r="B80" s="717"/>
      <c r="C80" s="686"/>
      <c r="D80" s="712"/>
      <c r="E80" s="711"/>
      <c r="F80" s="711"/>
      <c r="G80" s="712"/>
      <c r="H80" s="712"/>
      <c r="I80" s="713"/>
      <c r="J80" s="712"/>
    </row>
    <row r="81" spans="1:10" ht="15">
      <c r="A81" s="726"/>
      <c r="B81" s="717"/>
      <c r="C81" s="686"/>
      <c r="D81" s="712"/>
      <c r="E81" s="711"/>
      <c r="F81" s="711"/>
      <c r="G81" s="712"/>
      <c r="H81" s="712"/>
      <c r="I81" s="713"/>
      <c r="J81" s="712"/>
    </row>
    <row r="82" spans="1:10" ht="409.6" customHeight="1">
      <c r="A82" s="727"/>
      <c r="B82" s="708"/>
      <c r="C82" s="682"/>
      <c r="D82" s="704"/>
      <c r="E82" s="710"/>
      <c r="F82" s="710"/>
      <c r="G82" s="704"/>
      <c r="H82" s="704"/>
      <c r="I82" s="706"/>
      <c r="J82" s="704"/>
    </row>
    <row r="83" spans="1:10" ht="59.25">
      <c r="A83" s="722"/>
      <c r="B83" s="723" t="s">
        <v>188</v>
      </c>
      <c r="C83" s="77"/>
      <c r="D83" s="47"/>
      <c r="E83" s="93"/>
      <c r="F83" s="93"/>
      <c r="G83" s="88" t="s">
        <v>150</v>
      </c>
      <c r="H83" s="81">
        <f>H84+H85+H86+H87+H88</f>
        <v>3649.8</v>
      </c>
      <c r="I83" s="81">
        <f>I84+I85+I86+I87+I88</f>
        <v>142.9</v>
      </c>
      <c r="J83" s="47" t="s">
        <v>13</v>
      </c>
    </row>
    <row r="84" spans="1:10" ht="118.5">
      <c r="A84" s="722"/>
      <c r="B84" s="723"/>
      <c r="C84" s="77" t="s">
        <v>189</v>
      </c>
      <c r="D84" s="47" t="s">
        <v>13</v>
      </c>
      <c r="E84" s="93" t="s">
        <v>13</v>
      </c>
      <c r="F84" s="97" t="s">
        <v>13</v>
      </c>
      <c r="G84" s="47" t="s">
        <v>142</v>
      </c>
      <c r="H84" s="82">
        <v>100</v>
      </c>
      <c r="I84" s="85">
        <v>0</v>
      </c>
      <c r="J84" s="47" t="s">
        <v>13</v>
      </c>
    </row>
    <row r="85" spans="1:10" ht="118.5">
      <c r="A85" s="722"/>
      <c r="B85" s="723"/>
      <c r="C85" s="77" t="s">
        <v>154</v>
      </c>
      <c r="D85" s="47" t="s">
        <v>13</v>
      </c>
      <c r="E85" s="93" t="s">
        <v>13</v>
      </c>
      <c r="F85" s="97" t="s">
        <v>13</v>
      </c>
      <c r="G85" s="47" t="s">
        <v>142</v>
      </c>
      <c r="H85" s="82">
        <v>2057.4</v>
      </c>
      <c r="I85" s="73">
        <v>4.0999999999999996</v>
      </c>
      <c r="J85" s="47" t="s">
        <v>13</v>
      </c>
    </row>
    <row r="86" spans="1:10" ht="118.5">
      <c r="A86" s="722"/>
      <c r="B86" s="723"/>
      <c r="C86" s="83" t="s">
        <v>152</v>
      </c>
      <c r="D86" s="47" t="s">
        <v>13</v>
      </c>
      <c r="E86" s="93" t="s">
        <v>13</v>
      </c>
      <c r="F86" s="97" t="s">
        <v>13</v>
      </c>
      <c r="G86" s="47" t="s">
        <v>142</v>
      </c>
      <c r="H86" s="82">
        <v>5</v>
      </c>
      <c r="I86" s="98">
        <v>0</v>
      </c>
      <c r="J86" s="47" t="s">
        <v>13</v>
      </c>
    </row>
    <row r="87" spans="1:10" ht="118.5">
      <c r="A87" s="722"/>
      <c r="B87" s="723"/>
      <c r="C87" s="83" t="s">
        <v>155</v>
      </c>
      <c r="D87" s="47" t="s">
        <v>13</v>
      </c>
      <c r="E87" s="93" t="s">
        <v>13</v>
      </c>
      <c r="F87" s="97" t="s">
        <v>13</v>
      </c>
      <c r="G87" s="47" t="s">
        <v>142</v>
      </c>
      <c r="H87" s="82">
        <v>432.5</v>
      </c>
      <c r="I87" s="82">
        <v>38.5</v>
      </c>
      <c r="J87" s="47" t="s">
        <v>13</v>
      </c>
    </row>
    <row r="88" spans="1:10" ht="118.5">
      <c r="A88" s="722"/>
      <c r="B88" s="723"/>
      <c r="C88" s="77" t="s">
        <v>156</v>
      </c>
      <c r="D88" s="47" t="s">
        <v>13</v>
      </c>
      <c r="E88" s="93" t="s">
        <v>13</v>
      </c>
      <c r="F88" s="97" t="s">
        <v>13</v>
      </c>
      <c r="G88" s="47" t="s">
        <v>142</v>
      </c>
      <c r="H88" s="82">
        <v>1054.9000000000001</v>
      </c>
      <c r="I88" s="82">
        <v>100.3</v>
      </c>
      <c r="J88" s="47" t="s">
        <v>13</v>
      </c>
    </row>
    <row r="89" spans="1:10" ht="15">
      <c r="A89" s="689"/>
      <c r="B89" s="734" t="s">
        <v>190</v>
      </c>
      <c r="C89" s="681" t="s">
        <v>13</v>
      </c>
      <c r="D89" s="735" t="s">
        <v>62</v>
      </c>
      <c r="E89" s="709" t="s">
        <v>158</v>
      </c>
      <c r="F89" s="736" t="s">
        <v>191</v>
      </c>
      <c r="G89" s="703" t="s">
        <v>13</v>
      </c>
      <c r="H89" s="703" t="s">
        <v>13</v>
      </c>
      <c r="I89" s="705" t="s">
        <v>13</v>
      </c>
      <c r="J89" s="703" t="s">
        <v>120</v>
      </c>
    </row>
    <row r="90" spans="1:10" ht="174" customHeight="1">
      <c r="A90" s="690"/>
      <c r="B90" s="734"/>
      <c r="C90" s="686"/>
      <c r="D90" s="735"/>
      <c r="E90" s="711"/>
      <c r="F90" s="737"/>
      <c r="G90" s="712"/>
      <c r="H90" s="712"/>
      <c r="I90" s="713"/>
      <c r="J90" s="712"/>
    </row>
    <row r="91" spans="1:10" ht="147" customHeight="1">
      <c r="A91" s="690"/>
      <c r="B91" s="734"/>
      <c r="C91" s="686"/>
      <c r="D91" s="735"/>
      <c r="E91" s="711"/>
      <c r="F91" s="737"/>
      <c r="G91" s="712"/>
      <c r="H91" s="712"/>
      <c r="I91" s="713"/>
      <c r="J91" s="712"/>
    </row>
    <row r="92" spans="1:10" ht="408" customHeight="1">
      <c r="A92" s="691"/>
      <c r="B92" s="734"/>
      <c r="C92" s="682"/>
      <c r="D92" s="735"/>
      <c r="E92" s="710"/>
      <c r="F92" s="738"/>
      <c r="G92" s="704"/>
      <c r="H92" s="704"/>
      <c r="I92" s="706"/>
      <c r="J92" s="704"/>
    </row>
    <row r="93" spans="1:10" ht="237">
      <c r="A93" s="91"/>
      <c r="B93" s="83" t="s">
        <v>192</v>
      </c>
      <c r="C93" s="77" t="s">
        <v>151</v>
      </c>
      <c r="D93" s="47" t="s">
        <v>13</v>
      </c>
      <c r="E93" s="93" t="s">
        <v>13</v>
      </c>
      <c r="F93" s="93" t="s">
        <v>13</v>
      </c>
      <c r="G93" s="47" t="s">
        <v>142</v>
      </c>
      <c r="H93" s="82">
        <v>65860.3</v>
      </c>
      <c r="I93" s="85">
        <v>0</v>
      </c>
      <c r="J93" s="47" t="s">
        <v>13</v>
      </c>
    </row>
    <row r="94" spans="1:10" ht="355.5">
      <c r="A94" s="91"/>
      <c r="B94" s="86" t="s">
        <v>193</v>
      </c>
      <c r="C94" s="47" t="s">
        <v>13</v>
      </c>
      <c r="D94" s="57" t="s">
        <v>67</v>
      </c>
      <c r="E94" s="99" t="s">
        <v>194</v>
      </c>
      <c r="F94" s="87" t="s">
        <v>195</v>
      </c>
      <c r="G94" s="57" t="s">
        <v>13</v>
      </c>
      <c r="H94" s="67" t="s">
        <v>13</v>
      </c>
      <c r="I94" s="68" t="s">
        <v>13</v>
      </c>
      <c r="J94" s="57" t="s">
        <v>120</v>
      </c>
    </row>
    <row r="95" spans="1:10" ht="237">
      <c r="A95" s="91"/>
      <c r="B95" s="100" t="s">
        <v>196</v>
      </c>
      <c r="C95" s="77" t="s">
        <v>151</v>
      </c>
      <c r="D95" s="47" t="s">
        <v>13</v>
      </c>
      <c r="E95" s="93" t="s">
        <v>13</v>
      </c>
      <c r="F95" s="93" t="s">
        <v>13</v>
      </c>
      <c r="G95" s="51" t="s">
        <v>142</v>
      </c>
      <c r="H95" s="89">
        <v>2737.6</v>
      </c>
      <c r="I95" s="101" t="s">
        <v>197</v>
      </c>
      <c r="J95" s="47" t="s">
        <v>13</v>
      </c>
    </row>
    <row r="96" spans="1:10" ht="296.25">
      <c r="A96" s="91"/>
      <c r="B96" s="86" t="s">
        <v>198</v>
      </c>
      <c r="C96" s="47" t="s">
        <v>13</v>
      </c>
      <c r="D96" s="102" t="s">
        <v>62</v>
      </c>
      <c r="E96" s="103" t="s">
        <v>199</v>
      </c>
      <c r="F96" s="99" t="s">
        <v>200</v>
      </c>
      <c r="G96" s="57" t="s">
        <v>13</v>
      </c>
      <c r="H96" s="67" t="s">
        <v>13</v>
      </c>
      <c r="I96" s="68" t="s">
        <v>13</v>
      </c>
      <c r="J96" s="57" t="s">
        <v>120</v>
      </c>
    </row>
    <row r="97" spans="1:10" ht="15" customHeight="1">
      <c r="A97" s="689" t="s">
        <v>121</v>
      </c>
      <c r="B97" s="731" t="s">
        <v>201</v>
      </c>
      <c r="C97" s="692" t="s">
        <v>148</v>
      </c>
      <c r="D97" s="681" t="s">
        <v>13</v>
      </c>
      <c r="E97" s="681" t="s">
        <v>13</v>
      </c>
      <c r="F97" s="681" t="s">
        <v>13</v>
      </c>
      <c r="G97" s="729" t="s">
        <v>150</v>
      </c>
      <c r="H97" s="730">
        <f>H108+H100</f>
        <v>6470.4</v>
      </c>
      <c r="I97" s="730">
        <f>I108+I100</f>
        <v>591.9</v>
      </c>
      <c r="J97" s="674" t="s">
        <v>13</v>
      </c>
    </row>
    <row r="98" spans="1:10" ht="15" customHeight="1">
      <c r="A98" s="690"/>
      <c r="B98" s="732"/>
      <c r="C98" s="693"/>
      <c r="D98" s="686"/>
      <c r="E98" s="686"/>
      <c r="F98" s="686"/>
      <c r="G98" s="729"/>
      <c r="H98" s="730"/>
      <c r="I98" s="730"/>
      <c r="J98" s="674"/>
    </row>
    <row r="99" spans="1:10" ht="227.25" customHeight="1">
      <c r="A99" s="691"/>
      <c r="B99" s="733"/>
      <c r="C99" s="694"/>
      <c r="D99" s="682"/>
      <c r="E99" s="682"/>
      <c r="F99" s="682"/>
      <c r="G99" s="729"/>
      <c r="H99" s="730"/>
      <c r="I99" s="730"/>
      <c r="J99" s="674"/>
    </row>
    <row r="100" spans="1:10" ht="90" customHeight="1">
      <c r="A100" s="689"/>
      <c r="B100" s="692" t="s">
        <v>202</v>
      </c>
      <c r="C100" s="77"/>
      <c r="D100" s="47"/>
      <c r="E100" s="93"/>
      <c r="F100" s="93"/>
      <c r="G100" s="47" t="s">
        <v>150</v>
      </c>
      <c r="H100" s="104">
        <f>H101+H102+H103+H105+H104</f>
        <v>275.20000000000005</v>
      </c>
      <c r="I100" s="105">
        <f>I101+I102+I103+I105+I104</f>
        <v>0</v>
      </c>
      <c r="J100" s="106"/>
    </row>
    <row r="101" spans="1:10" ht="118.5">
      <c r="A101" s="690"/>
      <c r="B101" s="693"/>
      <c r="C101" s="83" t="s">
        <v>153</v>
      </c>
      <c r="D101" s="47" t="s">
        <v>13</v>
      </c>
      <c r="E101" s="47" t="s">
        <v>13</v>
      </c>
      <c r="F101" s="47" t="s">
        <v>13</v>
      </c>
      <c r="G101" s="51" t="s">
        <v>142</v>
      </c>
      <c r="H101" s="107">
        <v>70</v>
      </c>
      <c r="I101" s="73">
        <v>0</v>
      </c>
      <c r="J101" s="47" t="s">
        <v>13</v>
      </c>
    </row>
    <row r="102" spans="1:10" ht="118.5">
      <c r="A102" s="690"/>
      <c r="B102" s="693"/>
      <c r="C102" s="77" t="s">
        <v>154</v>
      </c>
      <c r="D102" s="47" t="s">
        <v>13</v>
      </c>
      <c r="E102" s="47" t="s">
        <v>13</v>
      </c>
      <c r="F102" s="47" t="s">
        <v>13</v>
      </c>
      <c r="G102" s="51" t="s">
        <v>142</v>
      </c>
      <c r="H102" s="107">
        <v>109.4</v>
      </c>
      <c r="I102" s="73">
        <v>0</v>
      </c>
      <c r="J102" s="47" t="s">
        <v>13</v>
      </c>
    </row>
    <row r="103" spans="1:10" ht="118.5">
      <c r="A103" s="690"/>
      <c r="B103" s="693"/>
      <c r="C103" s="83" t="s">
        <v>152</v>
      </c>
      <c r="D103" s="47" t="s">
        <v>13</v>
      </c>
      <c r="E103" s="47" t="s">
        <v>13</v>
      </c>
      <c r="F103" s="47" t="s">
        <v>13</v>
      </c>
      <c r="G103" s="51" t="s">
        <v>142</v>
      </c>
      <c r="H103" s="107">
        <v>38.200000000000003</v>
      </c>
      <c r="I103" s="73">
        <v>0</v>
      </c>
      <c r="J103" s="47" t="s">
        <v>13</v>
      </c>
    </row>
    <row r="104" spans="1:10" ht="118.5">
      <c r="A104" s="690"/>
      <c r="B104" s="693"/>
      <c r="C104" s="77" t="s">
        <v>156</v>
      </c>
      <c r="D104" s="108" t="s">
        <v>13</v>
      </c>
      <c r="E104" s="108" t="s">
        <v>13</v>
      </c>
      <c r="F104" s="108" t="s">
        <v>13</v>
      </c>
      <c r="G104" s="51" t="s">
        <v>142</v>
      </c>
      <c r="H104" s="107">
        <v>29.3</v>
      </c>
      <c r="I104" s="73">
        <v>0</v>
      </c>
      <c r="J104" s="47" t="s">
        <v>13</v>
      </c>
    </row>
    <row r="105" spans="1:10" ht="118.5">
      <c r="A105" s="691"/>
      <c r="B105" s="693"/>
      <c r="C105" s="83" t="s">
        <v>155</v>
      </c>
      <c r="D105" s="47" t="s">
        <v>13</v>
      </c>
      <c r="E105" s="47" t="s">
        <v>13</v>
      </c>
      <c r="F105" s="47" t="s">
        <v>13</v>
      </c>
      <c r="G105" s="51" t="s">
        <v>142</v>
      </c>
      <c r="H105" s="107">
        <v>28.3</v>
      </c>
      <c r="I105" s="73">
        <v>0</v>
      </c>
      <c r="J105" s="47" t="s">
        <v>13</v>
      </c>
    </row>
    <row r="106" spans="1:10" ht="349.5" customHeight="1">
      <c r="A106" s="689"/>
      <c r="B106" s="707" t="s">
        <v>203</v>
      </c>
      <c r="C106" s="681" t="s">
        <v>13</v>
      </c>
      <c r="D106" s="703" t="s">
        <v>62</v>
      </c>
      <c r="E106" s="709" t="s">
        <v>204</v>
      </c>
      <c r="F106" s="736" t="s">
        <v>205</v>
      </c>
      <c r="G106" s="703" t="s">
        <v>13</v>
      </c>
      <c r="H106" s="703" t="s">
        <v>13</v>
      </c>
      <c r="I106" s="705" t="s">
        <v>13</v>
      </c>
      <c r="J106" s="703" t="s">
        <v>120</v>
      </c>
    </row>
    <row r="107" spans="1:10" ht="409.6" customHeight="1">
      <c r="A107" s="691"/>
      <c r="B107" s="708"/>
      <c r="C107" s="682"/>
      <c r="D107" s="704"/>
      <c r="E107" s="710"/>
      <c r="F107" s="738"/>
      <c r="G107" s="704"/>
      <c r="H107" s="704"/>
      <c r="I107" s="706"/>
      <c r="J107" s="704"/>
    </row>
    <row r="108" spans="1:10" ht="372" customHeight="1">
      <c r="A108" s="62"/>
      <c r="B108" s="83" t="s">
        <v>206</v>
      </c>
      <c r="C108" s="77" t="s">
        <v>151</v>
      </c>
      <c r="D108" s="47" t="s">
        <v>13</v>
      </c>
      <c r="E108" s="93" t="s">
        <v>13</v>
      </c>
      <c r="F108" s="93" t="s">
        <v>13</v>
      </c>
      <c r="G108" s="47" t="s">
        <v>142</v>
      </c>
      <c r="H108" s="90">
        <v>6195.2</v>
      </c>
      <c r="I108" s="109">
        <v>591.9</v>
      </c>
      <c r="J108" s="47" t="s">
        <v>13</v>
      </c>
    </row>
    <row r="109" spans="1:10" ht="312" customHeight="1">
      <c r="A109" s="62"/>
      <c r="B109" s="110" t="s">
        <v>207</v>
      </c>
      <c r="C109" s="47" t="s">
        <v>13</v>
      </c>
      <c r="D109" s="102" t="s">
        <v>62</v>
      </c>
      <c r="E109" s="87" t="s">
        <v>204</v>
      </c>
      <c r="F109" s="99" t="s">
        <v>208</v>
      </c>
      <c r="G109" s="57" t="s">
        <v>13</v>
      </c>
      <c r="H109" s="67" t="s">
        <v>13</v>
      </c>
      <c r="I109" s="68" t="s">
        <v>13</v>
      </c>
      <c r="J109" s="57" t="s">
        <v>120</v>
      </c>
    </row>
    <row r="110" spans="1:10" ht="237">
      <c r="A110" s="62" t="s">
        <v>126</v>
      </c>
      <c r="B110" s="76" t="s">
        <v>209</v>
      </c>
      <c r="C110" s="77" t="s">
        <v>151</v>
      </c>
      <c r="D110" s="47" t="s">
        <v>13</v>
      </c>
      <c r="E110" s="84" t="s">
        <v>13</v>
      </c>
      <c r="F110" s="84" t="s">
        <v>13</v>
      </c>
      <c r="G110" s="88" t="s">
        <v>150</v>
      </c>
      <c r="H110" s="81">
        <f>H111+H115+H113</f>
        <v>7842.2999999999993</v>
      </c>
      <c r="I110" s="111">
        <f>I111+I113+I115</f>
        <v>0</v>
      </c>
      <c r="J110" s="47" t="s">
        <v>13</v>
      </c>
    </row>
    <row r="111" spans="1:10" ht="237">
      <c r="A111" s="62"/>
      <c r="B111" s="112" t="s">
        <v>210</v>
      </c>
      <c r="C111" s="77" t="s">
        <v>151</v>
      </c>
      <c r="D111" s="47" t="s">
        <v>13</v>
      </c>
      <c r="E111" s="84" t="s">
        <v>13</v>
      </c>
      <c r="F111" s="84" t="s">
        <v>13</v>
      </c>
      <c r="G111" s="51" t="s">
        <v>142</v>
      </c>
      <c r="H111" s="82">
        <v>4339.3999999999996</v>
      </c>
      <c r="I111" s="73">
        <v>0</v>
      </c>
      <c r="J111" s="47" t="s">
        <v>13</v>
      </c>
    </row>
    <row r="112" spans="1:10" ht="237">
      <c r="A112" s="62"/>
      <c r="B112" s="110" t="s">
        <v>211</v>
      </c>
      <c r="C112" s="47" t="s">
        <v>13</v>
      </c>
      <c r="D112" s="67" t="s">
        <v>97</v>
      </c>
      <c r="E112" s="87" t="s">
        <v>212</v>
      </c>
      <c r="F112" s="87" t="s">
        <v>213</v>
      </c>
      <c r="G112" s="57" t="s">
        <v>13</v>
      </c>
      <c r="H112" s="67" t="s">
        <v>13</v>
      </c>
      <c r="I112" s="68" t="s">
        <v>13</v>
      </c>
      <c r="J112" s="57" t="s">
        <v>120</v>
      </c>
    </row>
    <row r="113" spans="1:10" ht="237">
      <c r="A113" s="62"/>
      <c r="B113" s="112" t="s">
        <v>214</v>
      </c>
      <c r="C113" s="77" t="s">
        <v>151</v>
      </c>
      <c r="D113" s="47" t="s">
        <v>13</v>
      </c>
      <c r="E113" s="84" t="s">
        <v>13</v>
      </c>
      <c r="F113" s="47" t="s">
        <v>13</v>
      </c>
      <c r="G113" s="51" t="s">
        <v>142</v>
      </c>
      <c r="H113" s="90">
        <v>2500</v>
      </c>
      <c r="I113" s="73">
        <v>0</v>
      </c>
      <c r="J113" s="47" t="s">
        <v>13</v>
      </c>
    </row>
    <row r="114" spans="1:10" ht="237">
      <c r="A114" s="62"/>
      <c r="B114" s="110" t="s">
        <v>215</v>
      </c>
      <c r="C114" s="47" t="s">
        <v>13</v>
      </c>
      <c r="D114" s="67" t="s">
        <v>93</v>
      </c>
      <c r="E114" s="87" t="s">
        <v>212</v>
      </c>
      <c r="F114" s="87" t="s">
        <v>216</v>
      </c>
      <c r="G114" s="57" t="s">
        <v>13</v>
      </c>
      <c r="H114" s="67" t="s">
        <v>13</v>
      </c>
      <c r="I114" s="68" t="s">
        <v>13</v>
      </c>
      <c r="J114" s="57" t="s">
        <v>120</v>
      </c>
    </row>
    <row r="115" spans="1:10" ht="237">
      <c r="A115" s="62"/>
      <c r="B115" s="112" t="s">
        <v>217</v>
      </c>
      <c r="C115" s="77" t="s">
        <v>151</v>
      </c>
      <c r="D115" s="51" t="s">
        <v>13</v>
      </c>
      <c r="E115" s="84" t="s">
        <v>13</v>
      </c>
      <c r="F115" s="51" t="s">
        <v>13</v>
      </c>
      <c r="G115" s="51" t="s">
        <v>142</v>
      </c>
      <c r="H115" s="90">
        <v>1002.9</v>
      </c>
      <c r="I115" s="73">
        <v>0</v>
      </c>
      <c r="J115" s="47" t="s">
        <v>13</v>
      </c>
    </row>
    <row r="116" spans="1:10" ht="237">
      <c r="A116" s="62"/>
      <c r="B116" s="110" t="s">
        <v>218</v>
      </c>
      <c r="C116" s="47" t="s">
        <v>13</v>
      </c>
      <c r="D116" s="57" t="s">
        <v>97</v>
      </c>
      <c r="E116" s="87" t="s">
        <v>212</v>
      </c>
      <c r="F116" s="87" t="s">
        <v>219</v>
      </c>
      <c r="G116" s="57" t="s">
        <v>13</v>
      </c>
      <c r="H116" s="67" t="s">
        <v>13</v>
      </c>
      <c r="I116" s="68" t="s">
        <v>13</v>
      </c>
      <c r="J116" s="57" t="s">
        <v>120</v>
      </c>
    </row>
    <row r="117" spans="1:10" ht="237">
      <c r="A117" s="62" t="s">
        <v>131</v>
      </c>
      <c r="B117" s="76" t="s">
        <v>220</v>
      </c>
      <c r="C117" s="77" t="s">
        <v>151</v>
      </c>
      <c r="D117" s="51" t="s">
        <v>13</v>
      </c>
      <c r="E117" s="84" t="s">
        <v>13</v>
      </c>
      <c r="F117" s="84" t="s">
        <v>13</v>
      </c>
      <c r="G117" s="88" t="s">
        <v>142</v>
      </c>
      <c r="H117" s="89">
        <v>43282.9</v>
      </c>
      <c r="I117" s="89">
        <v>8655.2000000000007</v>
      </c>
      <c r="J117" s="47" t="s">
        <v>13</v>
      </c>
    </row>
    <row r="118" spans="1:10" ht="177.75">
      <c r="A118" s="62"/>
      <c r="B118" s="110" t="s">
        <v>221</v>
      </c>
      <c r="C118" s="47" t="s">
        <v>13</v>
      </c>
      <c r="D118" s="57" t="s">
        <v>62</v>
      </c>
      <c r="E118" s="87" t="s">
        <v>222</v>
      </c>
      <c r="F118" s="87" t="s">
        <v>223</v>
      </c>
      <c r="G118" s="57" t="s">
        <v>13</v>
      </c>
      <c r="H118" s="67" t="s">
        <v>13</v>
      </c>
      <c r="I118" s="68" t="s">
        <v>13</v>
      </c>
      <c r="J118" s="57" t="s">
        <v>120</v>
      </c>
    </row>
    <row r="119" spans="1:10" ht="346.5">
      <c r="A119" s="62" t="s">
        <v>224</v>
      </c>
      <c r="B119" s="113" t="s">
        <v>225</v>
      </c>
      <c r="C119" s="77" t="s">
        <v>151</v>
      </c>
      <c r="D119" s="51" t="s">
        <v>13</v>
      </c>
      <c r="E119" s="84" t="s">
        <v>13</v>
      </c>
      <c r="F119" s="84" t="s">
        <v>13</v>
      </c>
      <c r="G119" s="88" t="s">
        <v>142</v>
      </c>
      <c r="H119" s="89">
        <v>13180.6</v>
      </c>
      <c r="I119" s="89">
        <v>2626.1</v>
      </c>
      <c r="J119" s="47" t="s">
        <v>13</v>
      </c>
    </row>
    <row r="120" spans="1:10" ht="409.5">
      <c r="A120" s="62"/>
      <c r="B120" s="110" t="s">
        <v>226</v>
      </c>
      <c r="C120" s="47" t="s">
        <v>13</v>
      </c>
      <c r="D120" s="57" t="s">
        <v>62</v>
      </c>
      <c r="E120" s="87" t="s">
        <v>222</v>
      </c>
      <c r="F120" s="87" t="s">
        <v>227</v>
      </c>
      <c r="G120" s="57" t="s">
        <v>13</v>
      </c>
      <c r="H120" s="67" t="s">
        <v>13</v>
      </c>
      <c r="I120" s="68" t="s">
        <v>13</v>
      </c>
      <c r="J120" s="57" t="s">
        <v>120</v>
      </c>
    </row>
    <row r="121" spans="1:10" ht="297.75" customHeight="1">
      <c r="A121" s="722" t="s">
        <v>136</v>
      </c>
      <c r="B121" s="739" t="s">
        <v>228</v>
      </c>
      <c r="C121" s="723" t="s">
        <v>229</v>
      </c>
      <c r="D121" s="674" t="s">
        <v>13</v>
      </c>
      <c r="E121" s="728" t="s">
        <v>13</v>
      </c>
      <c r="F121" s="728" t="s">
        <v>13</v>
      </c>
      <c r="G121" s="729" t="s">
        <v>141</v>
      </c>
      <c r="H121" s="740">
        <v>29827</v>
      </c>
      <c r="I121" s="741">
        <v>0</v>
      </c>
      <c r="J121" s="674" t="s">
        <v>13</v>
      </c>
    </row>
    <row r="122" spans="1:10" ht="15" hidden="1">
      <c r="A122" s="722"/>
      <c r="B122" s="739"/>
      <c r="C122" s="723"/>
      <c r="D122" s="674"/>
      <c r="E122" s="728"/>
      <c r="F122" s="728"/>
      <c r="G122" s="729"/>
      <c r="H122" s="740"/>
      <c r="I122" s="741"/>
      <c r="J122" s="674"/>
    </row>
    <row r="123" spans="1:10" ht="15" hidden="1">
      <c r="A123" s="722"/>
      <c r="B123" s="739"/>
      <c r="C123" s="723"/>
      <c r="D123" s="674"/>
      <c r="E123" s="728"/>
      <c r="F123" s="728"/>
      <c r="G123" s="729"/>
      <c r="H123" s="740"/>
      <c r="I123" s="741"/>
      <c r="J123" s="674"/>
    </row>
    <row r="124" spans="1:10" ht="186.75" hidden="1" customHeight="1">
      <c r="A124" s="722"/>
      <c r="B124" s="739"/>
      <c r="C124" s="723"/>
      <c r="D124" s="674"/>
      <c r="E124" s="728"/>
      <c r="F124" s="728"/>
      <c r="G124" s="729"/>
      <c r="H124" s="740"/>
      <c r="I124" s="741"/>
      <c r="J124" s="674"/>
    </row>
    <row r="125" spans="1:10" ht="409.5">
      <c r="A125" s="62"/>
      <c r="B125" s="86" t="s">
        <v>230</v>
      </c>
      <c r="C125" s="47" t="s">
        <v>13</v>
      </c>
      <c r="D125" s="67" t="s">
        <v>62</v>
      </c>
      <c r="E125" s="99" t="s">
        <v>231</v>
      </c>
      <c r="F125" s="99" t="s">
        <v>232</v>
      </c>
      <c r="G125" s="67" t="s">
        <v>13</v>
      </c>
      <c r="H125" s="67" t="s">
        <v>13</v>
      </c>
      <c r="I125" s="68" t="s">
        <v>13</v>
      </c>
      <c r="J125" s="67" t="s">
        <v>120</v>
      </c>
    </row>
    <row r="126" spans="1:10" ht="15">
      <c r="A126" s="689" t="s">
        <v>233</v>
      </c>
      <c r="B126" s="731" t="s">
        <v>234</v>
      </c>
      <c r="C126" s="692" t="s">
        <v>229</v>
      </c>
      <c r="D126" s="681" t="s">
        <v>13</v>
      </c>
      <c r="E126" s="683" t="s">
        <v>13</v>
      </c>
      <c r="F126" s="683" t="s">
        <v>13</v>
      </c>
      <c r="G126" s="742" t="s">
        <v>141</v>
      </c>
      <c r="H126" s="744">
        <v>142.4</v>
      </c>
      <c r="I126" s="746">
        <v>0</v>
      </c>
      <c r="J126" s="681" t="s">
        <v>13</v>
      </c>
    </row>
    <row r="127" spans="1:10" ht="381" customHeight="1">
      <c r="A127" s="691"/>
      <c r="B127" s="733"/>
      <c r="C127" s="694"/>
      <c r="D127" s="682"/>
      <c r="E127" s="685"/>
      <c r="F127" s="685"/>
      <c r="G127" s="743"/>
      <c r="H127" s="745"/>
      <c r="I127" s="747"/>
      <c r="J127" s="682"/>
    </row>
    <row r="128" spans="1:10" ht="409.5">
      <c r="A128" s="62"/>
      <c r="B128" s="110" t="s">
        <v>235</v>
      </c>
      <c r="C128" s="114" t="s">
        <v>13</v>
      </c>
      <c r="D128" s="57" t="s">
        <v>62</v>
      </c>
      <c r="E128" s="87" t="s">
        <v>236</v>
      </c>
      <c r="F128" s="87" t="s">
        <v>237</v>
      </c>
      <c r="G128" s="57" t="s">
        <v>13</v>
      </c>
      <c r="H128" s="67" t="s">
        <v>13</v>
      </c>
      <c r="I128" s="68" t="s">
        <v>13</v>
      </c>
      <c r="J128" s="57" t="s">
        <v>120</v>
      </c>
    </row>
    <row r="129" spans="1:10" ht="222" customHeight="1">
      <c r="A129" s="62" t="s">
        <v>238</v>
      </c>
      <c r="B129" s="76" t="s">
        <v>239</v>
      </c>
      <c r="C129" s="77" t="s">
        <v>151</v>
      </c>
      <c r="D129" s="47" t="s">
        <v>13</v>
      </c>
      <c r="E129" s="93" t="s">
        <v>13</v>
      </c>
      <c r="F129" s="93" t="s">
        <v>13</v>
      </c>
      <c r="G129" s="88" t="s">
        <v>240</v>
      </c>
      <c r="H129" s="89">
        <f>H130+H131+H132+H134+H135+H136+H138+H139+H140</f>
        <v>5784.2</v>
      </c>
      <c r="I129" s="92">
        <f>I130+I131+I132+I134+I135+I136+I138+I139+I140</f>
        <v>0</v>
      </c>
      <c r="J129" s="47" t="s">
        <v>13</v>
      </c>
    </row>
    <row r="130" spans="1:10" ht="59.25">
      <c r="A130" s="689"/>
      <c r="B130" s="692" t="s">
        <v>241</v>
      </c>
      <c r="C130" s="692" t="s">
        <v>151</v>
      </c>
      <c r="D130" s="681" t="s">
        <v>13</v>
      </c>
      <c r="E130" s="683" t="s">
        <v>13</v>
      </c>
      <c r="F130" s="683" t="s">
        <v>13</v>
      </c>
      <c r="G130" s="47" t="s">
        <v>141</v>
      </c>
      <c r="H130" s="75">
        <v>2000</v>
      </c>
      <c r="I130" s="85">
        <v>0</v>
      </c>
      <c r="J130" s="681" t="s">
        <v>13</v>
      </c>
    </row>
    <row r="131" spans="1:10" ht="59.25">
      <c r="A131" s="690"/>
      <c r="B131" s="693"/>
      <c r="C131" s="693"/>
      <c r="D131" s="686"/>
      <c r="E131" s="684"/>
      <c r="F131" s="684"/>
      <c r="G131" s="47" t="s">
        <v>142</v>
      </c>
      <c r="H131" s="82">
        <v>222.2</v>
      </c>
      <c r="I131" s="85">
        <v>0</v>
      </c>
      <c r="J131" s="686"/>
    </row>
    <row r="132" spans="1:10" ht="118.5">
      <c r="A132" s="691"/>
      <c r="B132" s="694"/>
      <c r="C132" s="694"/>
      <c r="D132" s="682"/>
      <c r="E132" s="685"/>
      <c r="F132" s="685"/>
      <c r="G132" s="47" t="s">
        <v>242</v>
      </c>
      <c r="H132" s="85">
        <v>2.6</v>
      </c>
      <c r="I132" s="85">
        <v>0</v>
      </c>
      <c r="J132" s="682"/>
    </row>
    <row r="133" spans="1:10" ht="177.75">
      <c r="A133" s="62"/>
      <c r="B133" s="110" t="s">
        <v>243</v>
      </c>
      <c r="C133" s="47" t="s">
        <v>13</v>
      </c>
      <c r="D133" s="57" t="s">
        <v>67</v>
      </c>
      <c r="E133" s="87" t="s">
        <v>244</v>
      </c>
      <c r="F133" s="87" t="s">
        <v>245</v>
      </c>
      <c r="G133" s="57" t="s">
        <v>13</v>
      </c>
      <c r="H133" s="67" t="s">
        <v>13</v>
      </c>
      <c r="I133" s="68" t="s">
        <v>13</v>
      </c>
      <c r="J133" s="57" t="s">
        <v>120</v>
      </c>
    </row>
    <row r="134" spans="1:10" ht="59.25">
      <c r="A134" s="689"/>
      <c r="B134" s="692" t="s">
        <v>246</v>
      </c>
      <c r="C134" s="692" t="s">
        <v>156</v>
      </c>
      <c r="D134" s="681" t="s">
        <v>13</v>
      </c>
      <c r="E134" s="683" t="s">
        <v>13</v>
      </c>
      <c r="F134" s="683" t="s">
        <v>13</v>
      </c>
      <c r="G134" s="47" t="s">
        <v>141</v>
      </c>
      <c r="H134" s="75">
        <v>1144.4000000000001</v>
      </c>
      <c r="I134" s="85">
        <v>0</v>
      </c>
      <c r="J134" s="681" t="s">
        <v>13</v>
      </c>
    </row>
    <row r="135" spans="1:10" ht="59.25">
      <c r="A135" s="690"/>
      <c r="B135" s="693"/>
      <c r="C135" s="693"/>
      <c r="D135" s="686"/>
      <c r="E135" s="684"/>
      <c r="F135" s="684"/>
      <c r="G135" s="47" t="s">
        <v>142</v>
      </c>
      <c r="H135" s="82">
        <v>127.2</v>
      </c>
      <c r="I135" s="85">
        <v>0</v>
      </c>
      <c r="J135" s="686"/>
    </row>
    <row r="136" spans="1:10" ht="118.5">
      <c r="A136" s="691"/>
      <c r="B136" s="694"/>
      <c r="C136" s="694"/>
      <c r="D136" s="682"/>
      <c r="E136" s="685"/>
      <c r="F136" s="685"/>
      <c r="G136" s="47" t="s">
        <v>242</v>
      </c>
      <c r="H136" s="85">
        <v>46.5</v>
      </c>
      <c r="I136" s="85">
        <v>0</v>
      </c>
      <c r="J136" s="682"/>
    </row>
    <row r="137" spans="1:10" ht="177.75">
      <c r="A137" s="62"/>
      <c r="B137" s="110" t="s">
        <v>247</v>
      </c>
      <c r="C137" s="47" t="s">
        <v>13</v>
      </c>
      <c r="D137" s="57" t="s">
        <v>67</v>
      </c>
      <c r="E137" s="87" t="s">
        <v>244</v>
      </c>
      <c r="F137" s="87" t="s">
        <v>245</v>
      </c>
      <c r="G137" s="57" t="s">
        <v>13</v>
      </c>
      <c r="H137" s="67" t="s">
        <v>13</v>
      </c>
      <c r="I137" s="68" t="s">
        <v>13</v>
      </c>
      <c r="J137" s="57" t="s">
        <v>120</v>
      </c>
    </row>
    <row r="138" spans="1:10" ht="59.25">
      <c r="A138" s="689"/>
      <c r="B138" s="692" t="s">
        <v>248</v>
      </c>
      <c r="C138" s="692" t="s">
        <v>153</v>
      </c>
      <c r="D138" s="681" t="s">
        <v>13</v>
      </c>
      <c r="E138" s="683" t="s">
        <v>13</v>
      </c>
      <c r="F138" s="683" t="s">
        <v>13</v>
      </c>
      <c r="G138" s="47" t="s">
        <v>141</v>
      </c>
      <c r="H138" s="75">
        <v>2000</v>
      </c>
      <c r="I138" s="85">
        <v>0</v>
      </c>
      <c r="J138" s="681" t="s">
        <v>13</v>
      </c>
    </row>
    <row r="139" spans="1:10" ht="59.25">
      <c r="A139" s="690"/>
      <c r="B139" s="693"/>
      <c r="C139" s="693"/>
      <c r="D139" s="686"/>
      <c r="E139" s="684"/>
      <c r="F139" s="684"/>
      <c r="G139" s="47" t="s">
        <v>142</v>
      </c>
      <c r="H139" s="82">
        <v>222.2</v>
      </c>
      <c r="I139" s="85">
        <v>0</v>
      </c>
      <c r="J139" s="686"/>
    </row>
    <row r="140" spans="1:10" ht="118.5">
      <c r="A140" s="691"/>
      <c r="B140" s="694"/>
      <c r="C140" s="694"/>
      <c r="D140" s="682"/>
      <c r="E140" s="685"/>
      <c r="F140" s="685"/>
      <c r="G140" s="47" t="s">
        <v>242</v>
      </c>
      <c r="H140" s="85">
        <v>19.100000000000001</v>
      </c>
      <c r="I140" s="85">
        <v>0</v>
      </c>
      <c r="J140" s="682"/>
    </row>
    <row r="141" spans="1:10" ht="177.75">
      <c r="A141" s="62"/>
      <c r="B141" s="86" t="s">
        <v>249</v>
      </c>
      <c r="C141" s="47" t="s">
        <v>13</v>
      </c>
      <c r="D141" s="57" t="s">
        <v>67</v>
      </c>
      <c r="E141" s="87" t="s">
        <v>244</v>
      </c>
      <c r="F141" s="87" t="s">
        <v>245</v>
      </c>
      <c r="G141" s="57" t="s">
        <v>13</v>
      </c>
      <c r="H141" s="67" t="s">
        <v>13</v>
      </c>
      <c r="I141" s="68" t="s">
        <v>13</v>
      </c>
      <c r="J141" s="57" t="s">
        <v>120</v>
      </c>
    </row>
    <row r="142" spans="1:10" ht="237">
      <c r="A142" s="62" t="s">
        <v>250</v>
      </c>
      <c r="B142" s="113" t="s">
        <v>251</v>
      </c>
      <c r="C142" s="77" t="s">
        <v>151</v>
      </c>
      <c r="D142" s="47" t="s">
        <v>13</v>
      </c>
      <c r="E142" s="84" t="s">
        <v>13</v>
      </c>
      <c r="F142" s="84" t="s">
        <v>13</v>
      </c>
      <c r="G142" s="88" t="s">
        <v>252</v>
      </c>
      <c r="H142" s="89">
        <f>H143+H144+H145+H146+H148+H149+H150+H151</f>
        <v>36842.1</v>
      </c>
      <c r="I142" s="115">
        <f>I144+I145+I146+I149+I150+I151+I143+I148</f>
        <v>15500</v>
      </c>
      <c r="J142" s="47" t="s">
        <v>13</v>
      </c>
    </row>
    <row r="143" spans="1:10" ht="59.25">
      <c r="A143" s="689"/>
      <c r="B143" s="692" t="s">
        <v>253</v>
      </c>
      <c r="C143" s="692" t="s">
        <v>151</v>
      </c>
      <c r="D143" s="681" t="s">
        <v>13</v>
      </c>
      <c r="E143" s="683" t="s">
        <v>13</v>
      </c>
      <c r="F143" s="683" t="s">
        <v>13</v>
      </c>
      <c r="G143" s="47" t="s">
        <v>139</v>
      </c>
      <c r="H143" s="82">
        <v>10602</v>
      </c>
      <c r="I143" s="82">
        <v>10602</v>
      </c>
      <c r="J143" s="681" t="s">
        <v>13</v>
      </c>
    </row>
    <row r="144" spans="1:10" ht="59.25">
      <c r="A144" s="690"/>
      <c r="B144" s="693"/>
      <c r="C144" s="693"/>
      <c r="D144" s="686"/>
      <c r="E144" s="684"/>
      <c r="F144" s="684"/>
      <c r="G144" s="47" t="s">
        <v>141</v>
      </c>
      <c r="H144" s="75">
        <v>4123</v>
      </c>
      <c r="I144" s="75">
        <v>4123</v>
      </c>
      <c r="J144" s="686"/>
    </row>
    <row r="145" spans="1:10" ht="59.25">
      <c r="A145" s="690"/>
      <c r="B145" s="693"/>
      <c r="C145" s="693"/>
      <c r="D145" s="686"/>
      <c r="E145" s="684"/>
      <c r="F145" s="684"/>
      <c r="G145" s="47" t="s">
        <v>142</v>
      </c>
      <c r="H145" s="75">
        <v>775</v>
      </c>
      <c r="I145" s="75">
        <v>775</v>
      </c>
      <c r="J145" s="686"/>
    </row>
    <row r="146" spans="1:10" ht="118.5">
      <c r="A146" s="691"/>
      <c r="B146" s="694"/>
      <c r="C146" s="694"/>
      <c r="D146" s="682"/>
      <c r="E146" s="685"/>
      <c r="F146" s="685"/>
      <c r="G146" s="47" t="s">
        <v>242</v>
      </c>
      <c r="H146" s="73">
        <v>0</v>
      </c>
      <c r="I146" s="73">
        <v>0</v>
      </c>
      <c r="J146" s="682"/>
    </row>
    <row r="147" spans="1:10" ht="296.25">
      <c r="A147" s="62"/>
      <c r="B147" s="110" t="s">
        <v>254</v>
      </c>
      <c r="C147" s="47" t="s">
        <v>13</v>
      </c>
      <c r="D147" s="57" t="s">
        <v>97</v>
      </c>
      <c r="E147" s="87" t="s">
        <v>255</v>
      </c>
      <c r="F147" s="58" t="s">
        <v>256</v>
      </c>
      <c r="G147" s="57" t="s">
        <v>13</v>
      </c>
      <c r="H147" s="67" t="s">
        <v>13</v>
      </c>
      <c r="I147" s="68" t="s">
        <v>13</v>
      </c>
      <c r="J147" s="57" t="s">
        <v>120</v>
      </c>
    </row>
    <row r="148" spans="1:10" s="116" customFormat="1" ht="59.25">
      <c r="A148" s="689"/>
      <c r="B148" s="692" t="s">
        <v>257</v>
      </c>
      <c r="C148" s="692" t="s">
        <v>151</v>
      </c>
      <c r="D148" s="681" t="s">
        <v>13</v>
      </c>
      <c r="E148" s="683" t="s">
        <v>13</v>
      </c>
      <c r="F148" s="683" t="s">
        <v>13</v>
      </c>
      <c r="G148" s="51" t="s">
        <v>139</v>
      </c>
      <c r="H148" s="82">
        <v>14598</v>
      </c>
      <c r="I148" s="74" t="s">
        <v>197</v>
      </c>
      <c r="J148" s="681" t="s">
        <v>13</v>
      </c>
    </row>
    <row r="149" spans="1:10" ht="59.25">
      <c r="A149" s="690"/>
      <c r="B149" s="693"/>
      <c r="C149" s="693"/>
      <c r="D149" s="686"/>
      <c r="E149" s="684"/>
      <c r="F149" s="684"/>
      <c r="G149" s="47" t="s">
        <v>141</v>
      </c>
      <c r="H149" s="75">
        <v>5677</v>
      </c>
      <c r="I149" s="73">
        <v>0</v>
      </c>
      <c r="J149" s="686"/>
    </row>
    <row r="150" spans="1:10" ht="59.25">
      <c r="A150" s="690"/>
      <c r="B150" s="693"/>
      <c r="C150" s="693"/>
      <c r="D150" s="686"/>
      <c r="E150" s="684"/>
      <c r="F150" s="684"/>
      <c r="G150" s="47" t="s">
        <v>142</v>
      </c>
      <c r="H150" s="75">
        <v>1067.0999999999999</v>
      </c>
      <c r="I150" s="73">
        <v>0</v>
      </c>
      <c r="J150" s="686"/>
    </row>
    <row r="151" spans="1:10" ht="118.5">
      <c r="A151" s="691"/>
      <c r="B151" s="694"/>
      <c r="C151" s="694"/>
      <c r="D151" s="682"/>
      <c r="E151" s="685"/>
      <c r="F151" s="685"/>
      <c r="G151" s="47" t="s">
        <v>242</v>
      </c>
      <c r="H151" s="73">
        <v>0</v>
      </c>
      <c r="I151" s="73">
        <v>0</v>
      </c>
      <c r="J151" s="682"/>
    </row>
    <row r="152" spans="1:10" ht="237">
      <c r="A152" s="62"/>
      <c r="B152" s="110" t="s">
        <v>258</v>
      </c>
      <c r="C152" s="47" t="s">
        <v>13</v>
      </c>
      <c r="D152" s="57" t="s">
        <v>67</v>
      </c>
      <c r="E152" s="87" t="s">
        <v>259</v>
      </c>
      <c r="F152" s="58" t="s">
        <v>260</v>
      </c>
      <c r="G152" s="57" t="s">
        <v>13</v>
      </c>
      <c r="H152" s="67" t="s">
        <v>13</v>
      </c>
      <c r="I152" s="68" t="s">
        <v>13</v>
      </c>
      <c r="J152" s="57" t="s">
        <v>120</v>
      </c>
    </row>
    <row r="153" spans="1:10" ht="125.25" customHeight="1">
      <c r="A153" s="62"/>
      <c r="B153" s="748" t="s">
        <v>261</v>
      </c>
      <c r="C153" s="749"/>
      <c r="D153" s="749"/>
      <c r="E153" s="749"/>
      <c r="F153" s="749"/>
      <c r="G153" s="749"/>
      <c r="H153" s="749"/>
      <c r="I153" s="749"/>
      <c r="J153" s="750"/>
    </row>
    <row r="154" spans="1:10" ht="177.75">
      <c r="A154" s="117">
        <v>1</v>
      </c>
      <c r="B154" s="118" t="s">
        <v>262</v>
      </c>
      <c r="C154" s="77" t="s">
        <v>263</v>
      </c>
      <c r="D154" s="47" t="s">
        <v>13</v>
      </c>
      <c r="E154" s="84" t="s">
        <v>13</v>
      </c>
      <c r="F154" s="84" t="s">
        <v>13</v>
      </c>
      <c r="G154" s="88" t="s">
        <v>150</v>
      </c>
      <c r="H154" s="81">
        <f>H155+H156+H157+H158+H159</f>
        <v>4943.8</v>
      </c>
      <c r="I154" s="119">
        <f>I155+I156+I157+I158+I159</f>
        <v>633.4</v>
      </c>
      <c r="J154" s="47" t="s">
        <v>13</v>
      </c>
    </row>
    <row r="155" spans="1:10" ht="108" customHeight="1">
      <c r="A155" s="689"/>
      <c r="B155" s="692" t="s">
        <v>264</v>
      </c>
      <c r="C155" s="83" t="s">
        <v>152</v>
      </c>
      <c r="D155" s="47" t="s">
        <v>13</v>
      </c>
      <c r="E155" s="84" t="s">
        <v>13</v>
      </c>
      <c r="F155" s="84" t="s">
        <v>13</v>
      </c>
      <c r="G155" s="47" t="s">
        <v>142</v>
      </c>
      <c r="H155" s="82">
        <v>356.7</v>
      </c>
      <c r="I155" s="120">
        <v>93.7</v>
      </c>
      <c r="J155" s="47" t="s">
        <v>13</v>
      </c>
    </row>
    <row r="156" spans="1:10" ht="112.5" customHeight="1">
      <c r="A156" s="690"/>
      <c r="B156" s="693"/>
      <c r="C156" s="83" t="s">
        <v>153</v>
      </c>
      <c r="D156" s="47" t="s">
        <v>13</v>
      </c>
      <c r="E156" s="84" t="s">
        <v>13</v>
      </c>
      <c r="F156" s="84" t="s">
        <v>13</v>
      </c>
      <c r="G156" s="47" t="s">
        <v>142</v>
      </c>
      <c r="H156" s="82">
        <v>1950.6</v>
      </c>
      <c r="I156" s="75">
        <v>177</v>
      </c>
      <c r="J156" s="47" t="s">
        <v>13</v>
      </c>
    </row>
    <row r="157" spans="1:10" ht="118.5">
      <c r="A157" s="690"/>
      <c r="B157" s="693"/>
      <c r="C157" s="77" t="s">
        <v>154</v>
      </c>
      <c r="D157" s="47" t="s">
        <v>13</v>
      </c>
      <c r="E157" s="84" t="s">
        <v>13</v>
      </c>
      <c r="F157" s="84" t="s">
        <v>13</v>
      </c>
      <c r="G157" s="47" t="s">
        <v>142</v>
      </c>
      <c r="H157" s="82">
        <v>2097.9</v>
      </c>
      <c r="I157" s="120">
        <v>208.5</v>
      </c>
      <c r="J157" s="47" t="s">
        <v>13</v>
      </c>
    </row>
    <row r="158" spans="1:10" ht="129.75" customHeight="1">
      <c r="A158" s="690"/>
      <c r="B158" s="693"/>
      <c r="C158" s="83" t="s">
        <v>155</v>
      </c>
      <c r="D158" s="47" t="s">
        <v>13</v>
      </c>
      <c r="E158" s="84" t="s">
        <v>13</v>
      </c>
      <c r="F158" s="84" t="s">
        <v>13</v>
      </c>
      <c r="G158" s="47" t="s">
        <v>142</v>
      </c>
      <c r="H158" s="82">
        <v>166.1</v>
      </c>
      <c r="I158" s="120">
        <v>21.6</v>
      </c>
      <c r="J158" s="47" t="s">
        <v>13</v>
      </c>
    </row>
    <row r="159" spans="1:10" ht="143.25" customHeight="1">
      <c r="A159" s="690"/>
      <c r="B159" s="693"/>
      <c r="C159" s="77" t="s">
        <v>156</v>
      </c>
      <c r="D159" s="47" t="s">
        <v>13</v>
      </c>
      <c r="E159" s="84" t="s">
        <v>13</v>
      </c>
      <c r="F159" s="84" t="s">
        <v>13</v>
      </c>
      <c r="G159" s="47" t="s">
        <v>142</v>
      </c>
      <c r="H159" s="82">
        <v>372.5</v>
      </c>
      <c r="I159" s="120">
        <v>132.6</v>
      </c>
      <c r="J159" s="47" t="s">
        <v>13</v>
      </c>
    </row>
    <row r="160" spans="1:10" ht="315" customHeight="1">
      <c r="A160" s="689"/>
      <c r="B160" s="707" t="s">
        <v>265</v>
      </c>
      <c r="C160" s="681" t="s">
        <v>13</v>
      </c>
      <c r="D160" s="735" t="s">
        <v>62</v>
      </c>
      <c r="E160" s="751" t="s">
        <v>266</v>
      </c>
      <c r="F160" s="753" t="s">
        <v>267</v>
      </c>
      <c r="G160" s="703" t="s">
        <v>13</v>
      </c>
      <c r="H160" s="703" t="s">
        <v>13</v>
      </c>
      <c r="I160" s="705" t="s">
        <v>13</v>
      </c>
      <c r="J160" s="703" t="s">
        <v>120</v>
      </c>
    </row>
    <row r="161" spans="1:10" ht="160.5" customHeight="1">
      <c r="A161" s="690"/>
      <c r="B161" s="717"/>
      <c r="C161" s="686"/>
      <c r="D161" s="735"/>
      <c r="E161" s="752"/>
      <c r="F161" s="753"/>
      <c r="G161" s="712"/>
      <c r="H161" s="712"/>
      <c r="I161" s="713"/>
      <c r="J161" s="712"/>
    </row>
    <row r="162" spans="1:10" ht="409.6" customHeight="1">
      <c r="A162" s="690"/>
      <c r="B162" s="717"/>
      <c r="C162" s="686"/>
      <c r="D162" s="735"/>
      <c r="E162" s="752"/>
      <c r="F162" s="753"/>
      <c r="G162" s="712"/>
      <c r="H162" s="712"/>
      <c r="I162" s="713"/>
      <c r="J162" s="712"/>
    </row>
    <row r="163" spans="1:10" ht="250.5" customHeight="1">
      <c r="A163" s="62" t="s">
        <v>121</v>
      </c>
      <c r="B163" s="76" t="s">
        <v>268</v>
      </c>
      <c r="C163" s="77" t="s">
        <v>263</v>
      </c>
      <c r="D163" s="47" t="s">
        <v>13</v>
      </c>
      <c r="E163" s="93" t="s">
        <v>13</v>
      </c>
      <c r="F163" s="93" t="s">
        <v>13</v>
      </c>
      <c r="G163" s="88" t="s">
        <v>150</v>
      </c>
      <c r="H163" s="81">
        <f>H164+H166+H167+H168+H169+H170</f>
        <v>174.7</v>
      </c>
      <c r="I163" s="111">
        <f>I164+I166+I167+I168+I169+I170</f>
        <v>0</v>
      </c>
      <c r="J163" s="47" t="s">
        <v>13</v>
      </c>
    </row>
    <row r="164" spans="1:10" ht="15">
      <c r="A164" s="689"/>
      <c r="B164" s="692" t="s">
        <v>269</v>
      </c>
      <c r="C164" s="692" t="s">
        <v>152</v>
      </c>
      <c r="D164" s="681" t="s">
        <v>13</v>
      </c>
      <c r="E164" s="683" t="s">
        <v>13</v>
      </c>
      <c r="F164" s="683" t="s">
        <v>13</v>
      </c>
      <c r="G164" s="681" t="s">
        <v>142</v>
      </c>
      <c r="H164" s="718">
        <v>56.6</v>
      </c>
      <c r="I164" s="758">
        <v>0</v>
      </c>
      <c r="J164" s="681" t="s">
        <v>13</v>
      </c>
    </row>
    <row r="165" spans="1:10" ht="90" customHeight="1">
      <c r="A165" s="690"/>
      <c r="B165" s="693"/>
      <c r="C165" s="694"/>
      <c r="D165" s="682"/>
      <c r="E165" s="685"/>
      <c r="F165" s="685"/>
      <c r="G165" s="682"/>
      <c r="H165" s="719"/>
      <c r="I165" s="759"/>
      <c r="J165" s="682"/>
    </row>
    <row r="166" spans="1:10" ht="94.5" customHeight="1">
      <c r="A166" s="690"/>
      <c r="B166" s="693"/>
      <c r="C166" s="83" t="s">
        <v>153</v>
      </c>
      <c r="D166" s="47" t="s">
        <v>13</v>
      </c>
      <c r="E166" s="84" t="s">
        <v>13</v>
      </c>
      <c r="F166" s="84" t="s">
        <v>13</v>
      </c>
      <c r="G166" s="47" t="s">
        <v>142</v>
      </c>
      <c r="H166" s="85">
        <v>0</v>
      </c>
      <c r="I166" s="73">
        <v>0</v>
      </c>
      <c r="J166" s="47" t="s">
        <v>13</v>
      </c>
    </row>
    <row r="167" spans="1:10" ht="118.5">
      <c r="A167" s="690"/>
      <c r="B167" s="693"/>
      <c r="C167" s="77" t="s">
        <v>154</v>
      </c>
      <c r="D167" s="47" t="s">
        <v>13</v>
      </c>
      <c r="E167" s="84" t="s">
        <v>13</v>
      </c>
      <c r="F167" s="84" t="s">
        <v>13</v>
      </c>
      <c r="G167" s="47" t="s">
        <v>142</v>
      </c>
      <c r="H167" s="82">
        <v>54</v>
      </c>
      <c r="I167" s="73">
        <v>0</v>
      </c>
      <c r="J167" s="47" t="s">
        <v>13</v>
      </c>
    </row>
    <row r="168" spans="1:10" ht="118.5">
      <c r="A168" s="690"/>
      <c r="B168" s="693"/>
      <c r="C168" s="83" t="s">
        <v>155</v>
      </c>
      <c r="D168" s="47" t="s">
        <v>13</v>
      </c>
      <c r="E168" s="84" t="s">
        <v>13</v>
      </c>
      <c r="F168" s="84" t="s">
        <v>13</v>
      </c>
      <c r="G168" s="47" t="s">
        <v>142</v>
      </c>
      <c r="H168" s="82">
        <v>28.2</v>
      </c>
      <c r="I168" s="73">
        <v>0</v>
      </c>
      <c r="J168" s="47" t="s">
        <v>13</v>
      </c>
    </row>
    <row r="169" spans="1:10" ht="118.5">
      <c r="A169" s="690"/>
      <c r="B169" s="693"/>
      <c r="C169" s="77" t="s">
        <v>156</v>
      </c>
      <c r="D169" s="47" t="s">
        <v>13</v>
      </c>
      <c r="E169" s="84" t="s">
        <v>13</v>
      </c>
      <c r="F169" s="84" t="s">
        <v>13</v>
      </c>
      <c r="G169" s="47" t="s">
        <v>142</v>
      </c>
      <c r="H169" s="82">
        <v>20</v>
      </c>
      <c r="I169" s="73">
        <v>0</v>
      </c>
      <c r="J169" s="47" t="s">
        <v>13</v>
      </c>
    </row>
    <row r="170" spans="1:10" ht="118.5">
      <c r="A170" s="691"/>
      <c r="B170" s="694"/>
      <c r="C170" s="77" t="s">
        <v>270</v>
      </c>
      <c r="D170" s="47" t="s">
        <v>13</v>
      </c>
      <c r="E170" s="84" t="s">
        <v>13</v>
      </c>
      <c r="F170" s="84" t="s">
        <v>13</v>
      </c>
      <c r="G170" s="47" t="s">
        <v>142</v>
      </c>
      <c r="H170" s="82">
        <v>15.9</v>
      </c>
      <c r="I170" s="73">
        <v>0</v>
      </c>
      <c r="J170" s="47" t="s">
        <v>13</v>
      </c>
    </row>
    <row r="171" spans="1:10" ht="409.5">
      <c r="A171" s="62"/>
      <c r="B171" s="110" t="s">
        <v>271</v>
      </c>
      <c r="C171" s="47" t="s">
        <v>13</v>
      </c>
      <c r="D171" s="57" t="s">
        <v>62</v>
      </c>
      <c r="E171" s="58" t="s">
        <v>272</v>
      </c>
      <c r="F171" s="87" t="s">
        <v>273</v>
      </c>
      <c r="G171" s="57" t="s">
        <v>13</v>
      </c>
      <c r="H171" s="67" t="s">
        <v>13</v>
      </c>
      <c r="I171" s="68" t="s">
        <v>13</v>
      </c>
      <c r="J171" s="57" t="s">
        <v>120</v>
      </c>
    </row>
    <row r="172" spans="1:10" ht="316.5" customHeight="1">
      <c r="A172" s="62" t="s">
        <v>126</v>
      </c>
      <c r="B172" s="76" t="s">
        <v>274</v>
      </c>
      <c r="C172" s="121" t="s">
        <v>275</v>
      </c>
      <c r="D172" s="47" t="s">
        <v>13</v>
      </c>
      <c r="E172" s="84" t="s">
        <v>13</v>
      </c>
      <c r="F172" s="51" t="s">
        <v>13</v>
      </c>
      <c r="G172" s="88" t="s">
        <v>142</v>
      </c>
      <c r="H172" s="89">
        <v>468.2</v>
      </c>
      <c r="I172" s="111">
        <v>376.1</v>
      </c>
      <c r="J172" s="47" t="s">
        <v>13</v>
      </c>
    </row>
    <row r="173" spans="1:10" ht="316.5" customHeight="1">
      <c r="A173" s="689"/>
      <c r="B173" s="707" t="s">
        <v>276</v>
      </c>
      <c r="C173" s="760" t="s">
        <v>13</v>
      </c>
      <c r="D173" s="703" t="s">
        <v>62</v>
      </c>
      <c r="E173" s="709" t="s">
        <v>277</v>
      </c>
      <c r="F173" s="762" t="s">
        <v>278</v>
      </c>
      <c r="G173" s="703" t="s">
        <v>13</v>
      </c>
      <c r="H173" s="703" t="s">
        <v>13</v>
      </c>
      <c r="I173" s="705" t="s">
        <v>13</v>
      </c>
      <c r="J173" s="703" t="s">
        <v>120</v>
      </c>
    </row>
    <row r="174" spans="1:10" ht="409.6" customHeight="1">
      <c r="A174" s="691"/>
      <c r="B174" s="708"/>
      <c r="C174" s="761"/>
      <c r="D174" s="704"/>
      <c r="E174" s="710"/>
      <c r="F174" s="763"/>
      <c r="G174" s="704"/>
      <c r="H174" s="704"/>
      <c r="I174" s="706"/>
      <c r="J174" s="704"/>
    </row>
    <row r="175" spans="1:10" ht="296.25">
      <c r="A175" s="122" t="s">
        <v>131</v>
      </c>
      <c r="B175" s="76" t="s">
        <v>279</v>
      </c>
      <c r="C175" s="77" t="s">
        <v>280</v>
      </c>
      <c r="D175" s="47" t="s">
        <v>13</v>
      </c>
      <c r="E175" s="84" t="s">
        <v>13</v>
      </c>
      <c r="F175" s="84" t="s">
        <v>13</v>
      </c>
      <c r="G175" s="88" t="s">
        <v>150</v>
      </c>
      <c r="H175" s="89">
        <v>480.7</v>
      </c>
      <c r="I175" s="111">
        <v>480.7</v>
      </c>
      <c r="J175" s="47" t="s">
        <v>13</v>
      </c>
    </row>
    <row r="176" spans="1:10" ht="296.25">
      <c r="A176" s="123"/>
      <c r="B176" s="83" t="s">
        <v>281</v>
      </c>
      <c r="C176" s="77" t="s">
        <v>280</v>
      </c>
      <c r="D176" s="47" t="s">
        <v>13</v>
      </c>
      <c r="E176" s="84" t="s">
        <v>13</v>
      </c>
      <c r="F176" s="84" t="s">
        <v>13</v>
      </c>
      <c r="G176" s="51" t="s">
        <v>142</v>
      </c>
      <c r="H176" s="82">
        <v>480.7</v>
      </c>
      <c r="I176" s="73">
        <v>480.7</v>
      </c>
      <c r="J176" s="51"/>
    </row>
    <row r="177" spans="1:10" ht="237">
      <c r="A177" s="123"/>
      <c r="B177" s="124" t="s">
        <v>282</v>
      </c>
      <c r="C177" s="46" t="s">
        <v>13</v>
      </c>
      <c r="D177" s="57" t="s">
        <v>93</v>
      </c>
      <c r="E177" s="87" t="s">
        <v>283</v>
      </c>
      <c r="F177" s="87" t="s">
        <v>284</v>
      </c>
      <c r="G177" s="57" t="s">
        <v>13</v>
      </c>
      <c r="H177" s="67" t="s">
        <v>13</v>
      </c>
      <c r="I177" s="68" t="s">
        <v>13</v>
      </c>
      <c r="J177" s="57" t="s">
        <v>120</v>
      </c>
    </row>
    <row r="178" spans="1:10" ht="150.75" customHeight="1">
      <c r="A178" s="754" t="s">
        <v>285</v>
      </c>
      <c r="B178" s="755"/>
      <c r="C178" s="755"/>
      <c r="D178" s="755"/>
      <c r="E178" s="755"/>
      <c r="F178" s="755"/>
      <c r="G178" s="755"/>
      <c r="H178" s="755"/>
      <c r="I178" s="755"/>
      <c r="J178" s="756"/>
    </row>
    <row r="179" spans="1:10" s="125" customFormat="1" ht="172.5" customHeight="1">
      <c r="A179" s="687" t="s">
        <v>286</v>
      </c>
      <c r="B179" s="688"/>
      <c r="C179" s="688"/>
      <c r="D179" s="688"/>
      <c r="E179" s="688"/>
      <c r="F179" s="688"/>
      <c r="G179" s="688"/>
      <c r="H179" s="688"/>
      <c r="I179" s="688"/>
      <c r="J179" s="757"/>
    </row>
    <row r="180" spans="1:10" s="125" customFormat="1" ht="296.25">
      <c r="A180" s="80" t="s">
        <v>113</v>
      </c>
      <c r="B180" s="126" t="s">
        <v>287</v>
      </c>
      <c r="C180" s="127" t="s">
        <v>280</v>
      </c>
      <c r="D180" s="62" t="s">
        <v>13</v>
      </c>
      <c r="E180" s="47" t="s">
        <v>13</v>
      </c>
      <c r="F180" s="62" t="s">
        <v>13</v>
      </c>
      <c r="G180" s="88" t="s">
        <v>150</v>
      </c>
      <c r="H180" s="89">
        <f>H181</f>
        <v>1350.9</v>
      </c>
      <c r="I180" s="128">
        <f>I181</f>
        <v>0</v>
      </c>
      <c r="J180" s="47" t="s">
        <v>13</v>
      </c>
    </row>
    <row r="181" spans="1:10" s="133" customFormat="1" ht="281.25" customHeight="1">
      <c r="A181" s="129"/>
      <c r="B181" s="130" t="s">
        <v>288</v>
      </c>
      <c r="C181" s="127" t="s">
        <v>280</v>
      </c>
      <c r="D181" s="48" t="s">
        <v>13</v>
      </c>
      <c r="E181" s="47" t="s">
        <v>13</v>
      </c>
      <c r="F181" s="62" t="s">
        <v>13</v>
      </c>
      <c r="G181" s="48" t="s">
        <v>142</v>
      </c>
      <c r="H181" s="131">
        <v>1350.9</v>
      </c>
      <c r="I181" s="132">
        <v>0</v>
      </c>
      <c r="J181" s="47" t="s">
        <v>13</v>
      </c>
    </row>
    <row r="182" spans="1:10" ht="409.5">
      <c r="A182" s="134"/>
      <c r="B182" s="110" t="s">
        <v>289</v>
      </c>
      <c r="C182" s="46" t="s">
        <v>13</v>
      </c>
      <c r="D182" s="67" t="s">
        <v>62</v>
      </c>
      <c r="E182" s="135" t="s">
        <v>290</v>
      </c>
      <c r="F182" s="136" t="s">
        <v>291</v>
      </c>
      <c r="G182" s="57" t="s">
        <v>13</v>
      </c>
      <c r="H182" s="67" t="s">
        <v>13</v>
      </c>
      <c r="I182" s="68" t="s">
        <v>13</v>
      </c>
      <c r="J182" s="57" t="s">
        <v>120</v>
      </c>
    </row>
    <row r="183" spans="1:10" ht="234.75" customHeight="1">
      <c r="A183" s="134"/>
      <c r="B183" s="126" t="s">
        <v>292</v>
      </c>
      <c r="C183" s="127" t="s">
        <v>280</v>
      </c>
      <c r="D183" s="48" t="s">
        <v>13</v>
      </c>
      <c r="E183" s="47" t="s">
        <v>13</v>
      </c>
      <c r="F183" s="48" t="s">
        <v>13</v>
      </c>
      <c r="G183" s="53" t="s">
        <v>116</v>
      </c>
      <c r="H183" s="137">
        <v>0</v>
      </c>
      <c r="I183" s="62" t="s">
        <v>197</v>
      </c>
      <c r="J183" s="51"/>
    </row>
    <row r="184" spans="1:10" ht="309.75" customHeight="1">
      <c r="A184" s="134"/>
      <c r="B184" s="110" t="s">
        <v>293</v>
      </c>
      <c r="C184" s="46" t="s">
        <v>13</v>
      </c>
      <c r="D184" s="138" t="s">
        <v>62</v>
      </c>
      <c r="E184" s="135" t="s">
        <v>294</v>
      </c>
      <c r="F184" s="136" t="s">
        <v>295</v>
      </c>
      <c r="G184" s="57" t="s">
        <v>13</v>
      </c>
      <c r="H184" s="67" t="s">
        <v>13</v>
      </c>
      <c r="I184" s="68" t="s">
        <v>13</v>
      </c>
      <c r="J184" s="57" t="s">
        <v>120</v>
      </c>
    </row>
    <row r="185" spans="1:10" ht="306" customHeight="1">
      <c r="A185" s="139"/>
      <c r="B185" s="88" t="s">
        <v>296</v>
      </c>
      <c r="C185" s="140"/>
      <c r="D185" s="140"/>
      <c r="E185" s="140"/>
      <c r="F185" s="141"/>
      <c r="G185" s="142" t="s">
        <v>297</v>
      </c>
      <c r="H185" s="81">
        <f>H23+H97+H110+H117+H121+H126+H129+H142+H154+H163+H172+H175+H180+H17+H95+H119</f>
        <v>396562.6</v>
      </c>
      <c r="I185" s="81">
        <f>I23+I97+I110+I117+I121+I126+I129+I142+I154+I163+I172+I175+I180+I17+I95+I119</f>
        <v>66086.600000000006</v>
      </c>
      <c r="J185" s="143"/>
    </row>
    <row r="186" spans="1:10" ht="398.25" customHeight="1">
      <c r="A186" s="765" t="s">
        <v>298</v>
      </c>
      <c r="B186" s="765"/>
      <c r="C186" s="765"/>
      <c r="D186" s="765"/>
      <c r="E186" s="765"/>
      <c r="F186" s="765"/>
      <c r="G186" s="765"/>
      <c r="H186" s="765"/>
      <c r="I186" s="765"/>
      <c r="J186" s="765"/>
    </row>
    <row r="187" spans="1:10" s="145" customFormat="1" ht="50.25">
      <c r="A187" s="766"/>
      <c r="B187" s="766"/>
      <c r="C187" s="766"/>
      <c r="D187" s="766"/>
      <c r="E187" s="144"/>
      <c r="F187" s="144"/>
      <c r="G187" s="144"/>
      <c r="H187" s="144"/>
      <c r="I187" s="144"/>
      <c r="J187" s="144"/>
    </row>
    <row r="188" spans="1:10" ht="50.25">
      <c r="A188" s="767" t="s">
        <v>299</v>
      </c>
      <c r="B188" s="767"/>
      <c r="C188" s="767"/>
      <c r="D188" s="767"/>
      <c r="E188" s="767"/>
      <c r="F188" s="146"/>
      <c r="G188" s="146"/>
      <c r="H188" s="146"/>
      <c r="I188" s="146"/>
      <c r="J188" s="146"/>
    </row>
    <row r="189" spans="1:10" ht="50.25">
      <c r="A189" s="767"/>
      <c r="B189" s="767"/>
      <c r="C189" s="767"/>
      <c r="D189" s="767"/>
      <c r="E189" s="767"/>
      <c r="F189" s="146"/>
      <c r="G189" s="146"/>
      <c r="H189" s="146"/>
      <c r="I189" s="146"/>
      <c r="J189" s="146"/>
    </row>
    <row r="190" spans="1:10" ht="50.25">
      <c r="A190" s="767"/>
      <c r="B190" s="767"/>
      <c r="C190" s="767"/>
      <c r="D190" s="767"/>
      <c r="E190" s="767"/>
      <c r="F190" s="146"/>
      <c r="G190" s="146"/>
      <c r="H190" s="146"/>
      <c r="I190" s="146"/>
      <c r="J190" s="146"/>
    </row>
    <row r="191" spans="1:10" ht="50.25">
      <c r="A191" s="147"/>
      <c r="B191" s="146"/>
      <c r="C191" s="148"/>
      <c r="D191" s="148"/>
      <c r="E191" s="146"/>
      <c r="F191" s="146"/>
      <c r="G191" s="146"/>
      <c r="H191" s="146"/>
      <c r="I191" s="146"/>
      <c r="J191" s="146"/>
    </row>
    <row r="192" spans="1:10" ht="50.25">
      <c r="A192" s="768"/>
      <c r="B192" s="768"/>
      <c r="C192" s="768"/>
      <c r="D192" s="768"/>
      <c r="E192" s="768"/>
      <c r="F192" s="768"/>
      <c r="G192" s="146"/>
      <c r="H192" s="146"/>
      <c r="I192" s="146"/>
      <c r="J192" s="146"/>
    </row>
    <row r="193" spans="1:10" ht="50.25">
      <c r="A193" s="768" t="s">
        <v>300</v>
      </c>
      <c r="B193" s="768"/>
      <c r="C193" s="768"/>
      <c r="D193" s="768"/>
      <c r="E193" s="768"/>
      <c r="F193" s="768"/>
      <c r="G193" s="146"/>
      <c r="H193" s="146"/>
      <c r="I193" s="146"/>
      <c r="J193" s="146"/>
    </row>
    <row r="194" spans="1:10" ht="50.25">
      <c r="A194" s="768"/>
      <c r="B194" s="768"/>
      <c r="C194" s="768"/>
      <c r="D194" s="768"/>
      <c r="E194" s="768"/>
      <c r="F194" s="768"/>
      <c r="G194" s="146"/>
      <c r="H194" s="146"/>
      <c r="I194" s="146"/>
      <c r="J194" s="146"/>
    </row>
    <row r="195" spans="1:10" ht="50.25">
      <c r="A195" s="149"/>
      <c r="B195" s="149"/>
      <c r="C195" s="149"/>
      <c r="D195" s="149"/>
      <c r="E195" s="150"/>
      <c r="F195" s="150"/>
      <c r="G195" s="146"/>
      <c r="H195" s="146"/>
      <c r="I195" s="146"/>
      <c r="J195" s="146"/>
    </row>
    <row r="196" spans="1:10">
      <c r="A196" s="151"/>
      <c r="B196" s="151"/>
      <c r="C196" s="151"/>
      <c r="D196" s="152"/>
      <c r="F196" s="153"/>
    </row>
    <row r="197" spans="1:10">
      <c r="A197" s="764"/>
      <c r="B197" s="764"/>
      <c r="C197" s="764"/>
      <c r="D197" s="764"/>
      <c r="E197" s="764"/>
      <c r="F197" s="764"/>
    </row>
    <row r="198" spans="1:10">
      <c r="A198" s="764"/>
      <c r="B198" s="764"/>
      <c r="C198" s="764"/>
      <c r="D198" s="764"/>
      <c r="E198" s="764"/>
      <c r="F198" s="764"/>
    </row>
    <row r="199" spans="1:10">
      <c r="A199" s="154"/>
      <c r="B199" s="155"/>
      <c r="C199" s="155"/>
      <c r="D199" s="155"/>
      <c r="E199" s="155"/>
      <c r="F199" s="155"/>
    </row>
    <row r="200" spans="1:10">
      <c r="A200" s="764"/>
      <c r="B200" s="764"/>
      <c r="C200" s="764"/>
      <c r="D200" s="764"/>
      <c r="E200" s="764"/>
      <c r="F200" s="764"/>
    </row>
    <row r="201" spans="1:10">
      <c r="A201" s="154"/>
      <c r="B201" s="155"/>
      <c r="C201" s="155"/>
      <c r="D201" s="155"/>
      <c r="E201" s="155"/>
      <c r="F201" s="155"/>
    </row>
    <row r="202" spans="1:10">
      <c r="A202" s="764"/>
      <c r="B202" s="764"/>
      <c r="C202" s="764"/>
      <c r="D202" s="764"/>
      <c r="E202" s="764"/>
      <c r="F202" s="764"/>
    </row>
    <row r="203" spans="1:10">
      <c r="A203" s="154"/>
      <c r="B203" s="155"/>
      <c r="C203" s="155"/>
      <c r="D203" s="155"/>
      <c r="E203" s="155"/>
      <c r="F203" s="155"/>
    </row>
    <row r="204" spans="1:10">
      <c r="A204" s="764"/>
      <c r="B204" s="764"/>
      <c r="C204" s="764"/>
      <c r="D204" s="764"/>
      <c r="E204" s="764"/>
      <c r="F204" s="764"/>
    </row>
    <row r="205" spans="1:10">
      <c r="A205" s="154"/>
      <c r="B205" s="155"/>
      <c r="C205" s="155"/>
      <c r="D205" s="155"/>
      <c r="E205" s="155"/>
      <c r="F205" s="155"/>
    </row>
    <row r="206" spans="1:10">
      <c r="A206" s="764"/>
      <c r="B206" s="764"/>
      <c r="C206" s="764"/>
      <c r="D206" s="764"/>
      <c r="E206" s="764"/>
      <c r="F206" s="764"/>
    </row>
    <row r="207" spans="1:10">
      <c r="A207" s="154"/>
      <c r="B207" s="155"/>
      <c r="C207" s="155"/>
      <c r="D207" s="155"/>
      <c r="E207" s="155"/>
      <c r="F207" s="155"/>
    </row>
    <row r="208" spans="1:10">
      <c r="F208" s="153"/>
    </row>
    <row r="209" spans="6:9">
      <c r="F209" s="153"/>
      <c r="H209" s="157"/>
      <c r="I209" s="157"/>
    </row>
    <row r="210" spans="6:9">
      <c r="F210" s="153"/>
      <c r="H210" s="157"/>
      <c r="I210" s="157"/>
    </row>
    <row r="211" spans="6:9">
      <c r="F211" s="153"/>
      <c r="H211" s="157"/>
      <c r="I211" s="157"/>
    </row>
  </sheetData>
  <mergeCells count="218">
    <mergeCell ref="A197:F197"/>
    <mergeCell ref="A198:F198"/>
    <mergeCell ref="A200:F200"/>
    <mergeCell ref="A202:F202"/>
    <mergeCell ref="A204:F204"/>
    <mergeCell ref="A206:F206"/>
    <mergeCell ref="A186:J186"/>
    <mergeCell ref="A187:D187"/>
    <mergeCell ref="A188:E190"/>
    <mergeCell ref="A192:F192"/>
    <mergeCell ref="A193:F193"/>
    <mergeCell ref="A194:F194"/>
    <mergeCell ref="J173:J174"/>
    <mergeCell ref="A178:J178"/>
    <mergeCell ref="A179:J179"/>
    <mergeCell ref="G164:G165"/>
    <mergeCell ref="H164:H165"/>
    <mergeCell ref="I164:I165"/>
    <mergeCell ref="J164:J165"/>
    <mergeCell ref="A173:A174"/>
    <mergeCell ref="B173:B174"/>
    <mergeCell ref="C173:C174"/>
    <mergeCell ref="D173:D174"/>
    <mergeCell ref="E173:E174"/>
    <mergeCell ref="F173:F174"/>
    <mergeCell ref="A164:A170"/>
    <mergeCell ref="B164:B170"/>
    <mergeCell ref="C164:C165"/>
    <mergeCell ref="D164:D165"/>
    <mergeCell ref="E164:E165"/>
    <mergeCell ref="F164:F165"/>
    <mergeCell ref="G173:G174"/>
    <mergeCell ref="H173:H174"/>
    <mergeCell ref="I173:I174"/>
    <mergeCell ref="J148:J151"/>
    <mergeCell ref="B153:J153"/>
    <mergeCell ref="A155:A159"/>
    <mergeCell ref="B155:B159"/>
    <mergeCell ref="A160:A162"/>
    <mergeCell ref="B160:B162"/>
    <mergeCell ref="C160:C162"/>
    <mergeCell ref="D160:D162"/>
    <mergeCell ref="E160:E162"/>
    <mergeCell ref="F160:F162"/>
    <mergeCell ref="A148:A151"/>
    <mergeCell ref="B148:B151"/>
    <mergeCell ref="C148:C151"/>
    <mergeCell ref="D148:D151"/>
    <mergeCell ref="E148:E151"/>
    <mergeCell ref="F148:F151"/>
    <mergeCell ref="G160:G162"/>
    <mergeCell ref="H160:H162"/>
    <mergeCell ref="I160:I162"/>
    <mergeCell ref="J160:J162"/>
    <mergeCell ref="J138:J140"/>
    <mergeCell ref="A143:A146"/>
    <mergeCell ref="B143:B146"/>
    <mergeCell ref="C143:C146"/>
    <mergeCell ref="D143:D146"/>
    <mergeCell ref="E143:E146"/>
    <mergeCell ref="F143:F146"/>
    <mergeCell ref="J143:J146"/>
    <mergeCell ref="A138:A140"/>
    <mergeCell ref="B138:B140"/>
    <mergeCell ref="C138:C140"/>
    <mergeCell ref="D138:D140"/>
    <mergeCell ref="E138:E140"/>
    <mergeCell ref="F138:F140"/>
    <mergeCell ref="A126:A127"/>
    <mergeCell ref="B126:B127"/>
    <mergeCell ref="C126:C127"/>
    <mergeCell ref="D126:D127"/>
    <mergeCell ref="E126:E127"/>
    <mergeCell ref="F126:F127"/>
    <mergeCell ref="J130:J132"/>
    <mergeCell ref="A134:A136"/>
    <mergeCell ref="B134:B136"/>
    <mergeCell ref="C134:C136"/>
    <mergeCell ref="D134:D136"/>
    <mergeCell ref="E134:E136"/>
    <mergeCell ref="F134:F136"/>
    <mergeCell ref="J134:J136"/>
    <mergeCell ref="G126:G127"/>
    <mergeCell ref="H126:H127"/>
    <mergeCell ref="I126:I127"/>
    <mergeCell ref="J126:J127"/>
    <mergeCell ref="A130:A132"/>
    <mergeCell ref="B130:B132"/>
    <mergeCell ref="C130:C132"/>
    <mergeCell ref="D130:D132"/>
    <mergeCell ref="E130:E132"/>
    <mergeCell ref="F130:F132"/>
    <mergeCell ref="G106:G107"/>
    <mergeCell ref="H106:H107"/>
    <mergeCell ref="I106:I107"/>
    <mergeCell ref="J106:J107"/>
    <mergeCell ref="A121:A124"/>
    <mergeCell ref="B121:B124"/>
    <mergeCell ref="C121:C124"/>
    <mergeCell ref="D121:D124"/>
    <mergeCell ref="E121:E124"/>
    <mergeCell ref="F121:F124"/>
    <mergeCell ref="A106:A107"/>
    <mergeCell ref="B106:B107"/>
    <mergeCell ref="C106:C107"/>
    <mergeCell ref="D106:D107"/>
    <mergeCell ref="E106:E107"/>
    <mergeCell ref="F106:F107"/>
    <mergeCell ref="G121:G124"/>
    <mergeCell ref="H121:H124"/>
    <mergeCell ref="I121:I124"/>
    <mergeCell ref="J121:J124"/>
    <mergeCell ref="G97:G99"/>
    <mergeCell ref="H97:H99"/>
    <mergeCell ref="I97:I99"/>
    <mergeCell ref="J97:J99"/>
    <mergeCell ref="A100:A105"/>
    <mergeCell ref="B100:B105"/>
    <mergeCell ref="G89:G92"/>
    <mergeCell ref="H89:H92"/>
    <mergeCell ref="I89:I92"/>
    <mergeCell ref="J89:J92"/>
    <mergeCell ref="A97:A99"/>
    <mergeCell ref="B97:B99"/>
    <mergeCell ref="C97:C99"/>
    <mergeCell ref="D97:D99"/>
    <mergeCell ref="E97:E99"/>
    <mergeCell ref="F97:F99"/>
    <mergeCell ref="A89:A92"/>
    <mergeCell ref="B89:B92"/>
    <mergeCell ref="C89:C92"/>
    <mergeCell ref="D89:D92"/>
    <mergeCell ref="E89:E92"/>
    <mergeCell ref="F89:F92"/>
    <mergeCell ref="G72:G82"/>
    <mergeCell ref="H72:H82"/>
    <mergeCell ref="I72:I82"/>
    <mergeCell ref="J72:J82"/>
    <mergeCell ref="A83:A88"/>
    <mergeCell ref="B83:B88"/>
    <mergeCell ref="G66:G71"/>
    <mergeCell ref="H66:H71"/>
    <mergeCell ref="I66:I71"/>
    <mergeCell ref="J66:J71"/>
    <mergeCell ref="A72:A82"/>
    <mergeCell ref="B72:B82"/>
    <mergeCell ref="C72:C82"/>
    <mergeCell ref="D72:D82"/>
    <mergeCell ref="E72:E82"/>
    <mergeCell ref="F72:F82"/>
    <mergeCell ref="A66:A71"/>
    <mergeCell ref="B66:B71"/>
    <mergeCell ref="C66:C71"/>
    <mergeCell ref="D66:D71"/>
    <mergeCell ref="E66:E71"/>
    <mergeCell ref="F66:F71"/>
    <mergeCell ref="G62:G63"/>
    <mergeCell ref="H62:H63"/>
    <mergeCell ref="I62:I63"/>
    <mergeCell ref="J62:J63"/>
    <mergeCell ref="A64:A65"/>
    <mergeCell ref="B64:B65"/>
    <mergeCell ref="A60:A63"/>
    <mergeCell ref="B60:B63"/>
    <mergeCell ref="C62:C63"/>
    <mergeCell ref="D62:D63"/>
    <mergeCell ref="E62:E63"/>
    <mergeCell ref="F62:F63"/>
    <mergeCell ref="E50:E55"/>
    <mergeCell ref="F50:F55"/>
    <mergeCell ref="G50:G55"/>
    <mergeCell ref="H50:H55"/>
    <mergeCell ref="I50:I55"/>
    <mergeCell ref="J50:J55"/>
    <mergeCell ref="A45:A49"/>
    <mergeCell ref="B45:B49"/>
    <mergeCell ref="A50:A55"/>
    <mergeCell ref="B50:B55"/>
    <mergeCell ref="C50:C55"/>
    <mergeCell ref="D50:D55"/>
    <mergeCell ref="G31:G32"/>
    <mergeCell ref="H31:H32"/>
    <mergeCell ref="I31:I32"/>
    <mergeCell ref="J31:J32"/>
    <mergeCell ref="A35:A41"/>
    <mergeCell ref="B35:B41"/>
    <mergeCell ref="A31:A32"/>
    <mergeCell ref="B31:B32"/>
    <mergeCell ref="C31:C32"/>
    <mergeCell ref="D31:D32"/>
    <mergeCell ref="E31:E32"/>
    <mergeCell ref="F31:F32"/>
    <mergeCell ref="F17:F20"/>
    <mergeCell ref="J17:J20"/>
    <mergeCell ref="A22:J22"/>
    <mergeCell ref="J23:J24"/>
    <mergeCell ref="A24:A30"/>
    <mergeCell ref="B24:B30"/>
    <mergeCell ref="F5:F6"/>
    <mergeCell ref="G5:G6"/>
    <mergeCell ref="H5:H6"/>
    <mergeCell ref="I5:I6"/>
    <mergeCell ref="A8:J8"/>
    <mergeCell ref="A17:A20"/>
    <mergeCell ref="B17:B20"/>
    <mergeCell ref="C17:C20"/>
    <mergeCell ref="D17:D20"/>
    <mergeCell ref="E17:E20"/>
    <mergeCell ref="A1:J2"/>
    <mergeCell ref="A3:J3"/>
    <mergeCell ref="A4:A6"/>
    <mergeCell ref="B4:B6"/>
    <mergeCell ref="C4:C6"/>
    <mergeCell ref="D4:D6"/>
    <mergeCell ref="E4:F4"/>
    <mergeCell ref="G4:I4"/>
    <mergeCell ref="J4:J6"/>
    <mergeCell ref="E5:E6"/>
  </mergeCells>
  <pageMargins left="0.62992125984251968" right="0.23622047244094491" top="0.55118110236220474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65"/>
  <sheetViews>
    <sheetView view="pageBreakPreview" zoomScale="70" zoomScaleNormal="70" zoomScaleSheetLayoutView="70" workbookViewId="0">
      <selection activeCell="D19" sqref="D19"/>
    </sheetView>
  </sheetViews>
  <sheetFormatPr defaultColWidth="8.7109375" defaultRowHeight="15"/>
  <cols>
    <col min="1" max="1" width="8.7109375" style="167"/>
    <col min="2" max="2" width="44.5703125" style="233" customWidth="1"/>
    <col min="3" max="3" width="23.7109375" style="167" customWidth="1"/>
    <col min="4" max="4" width="14.42578125" style="167" customWidth="1"/>
    <col min="5" max="5" width="24.5703125" style="167" customWidth="1"/>
    <col min="6" max="6" width="43.42578125" style="167" customWidth="1"/>
    <col min="7" max="7" width="34.28515625" style="167" customWidth="1"/>
    <col min="8" max="8" width="26.28515625" style="167" customWidth="1"/>
    <col min="9" max="9" width="25.7109375" style="234" customWidth="1"/>
    <col min="10" max="10" width="45.5703125" style="167" customWidth="1"/>
    <col min="11" max="16384" width="8.7109375" style="167"/>
  </cols>
  <sheetData>
    <row r="2" spans="1:12" s="160" customFormat="1" ht="18.75">
      <c r="A2" s="769" t="s">
        <v>301</v>
      </c>
      <c r="B2" s="769"/>
      <c r="C2" s="769"/>
      <c r="D2" s="769"/>
      <c r="E2" s="769"/>
      <c r="F2" s="769"/>
      <c r="G2" s="769"/>
      <c r="H2" s="769"/>
      <c r="I2" s="769"/>
      <c r="J2" s="769"/>
      <c r="K2" s="159"/>
      <c r="L2" s="159"/>
    </row>
    <row r="3" spans="1:12" s="160" customFormat="1" ht="18.75">
      <c r="A3" s="161"/>
      <c r="B3" s="162"/>
      <c r="C3" s="161"/>
      <c r="D3" s="161"/>
      <c r="E3" s="163"/>
      <c r="F3" s="164"/>
      <c r="G3" s="165"/>
      <c r="H3" s="165"/>
      <c r="I3" s="165"/>
      <c r="J3" s="161" t="s">
        <v>302</v>
      </c>
      <c r="K3" s="159"/>
      <c r="L3" s="159"/>
    </row>
    <row r="4" spans="1:12" s="160" customFormat="1" ht="18.75">
      <c r="A4" s="161"/>
      <c r="B4" s="162"/>
      <c r="C4" s="161"/>
      <c r="D4" s="161"/>
      <c r="E4" s="163"/>
      <c r="F4" s="164"/>
      <c r="G4" s="165"/>
      <c r="H4" s="165"/>
      <c r="I4" s="165"/>
      <c r="J4" s="161" t="s">
        <v>303</v>
      </c>
      <c r="K4" s="159"/>
      <c r="L4" s="159"/>
    </row>
    <row r="5" spans="1:12" s="160" customFormat="1" ht="18.75">
      <c r="A5" s="161"/>
      <c r="B5" s="162"/>
      <c r="C5" s="161"/>
      <c r="D5" s="161"/>
      <c r="E5" s="163"/>
      <c r="F5" s="164"/>
      <c r="G5" s="165"/>
      <c r="H5" s="165"/>
      <c r="I5" s="165"/>
      <c r="J5" s="161" t="s">
        <v>304</v>
      </c>
      <c r="K5" s="159"/>
      <c r="L5" s="159"/>
    </row>
    <row r="6" spans="1:12" ht="52.15" customHeight="1">
      <c r="A6" s="166"/>
      <c r="B6" s="770" t="s">
        <v>305</v>
      </c>
      <c r="C6" s="770"/>
      <c r="D6" s="770"/>
      <c r="E6" s="770"/>
      <c r="F6" s="770"/>
      <c r="G6" s="770"/>
      <c r="H6" s="770"/>
      <c r="I6" s="770"/>
      <c r="J6" s="770"/>
    </row>
    <row r="7" spans="1:12">
      <c r="A7" s="166"/>
      <c r="B7" s="168"/>
      <c r="C7" s="169"/>
      <c r="D7" s="169"/>
      <c r="E7" s="169"/>
      <c r="F7" s="169"/>
      <c r="G7" s="169"/>
      <c r="H7" s="169"/>
      <c r="I7" s="170"/>
      <c r="J7" s="169"/>
    </row>
    <row r="8" spans="1:12" ht="39" customHeight="1">
      <c r="A8" s="771" t="s">
        <v>306</v>
      </c>
      <c r="B8" s="773" t="s">
        <v>307</v>
      </c>
      <c r="C8" s="774" t="s">
        <v>308</v>
      </c>
      <c r="D8" s="775" t="s">
        <v>309</v>
      </c>
      <c r="E8" s="777" t="s">
        <v>107</v>
      </c>
      <c r="F8" s="778"/>
      <c r="G8" s="774" t="s">
        <v>310</v>
      </c>
      <c r="H8" s="774"/>
      <c r="I8" s="774"/>
      <c r="J8" s="774" t="s">
        <v>23</v>
      </c>
    </row>
    <row r="9" spans="1:12" ht="53.45" customHeight="1">
      <c r="A9" s="772"/>
      <c r="B9" s="773"/>
      <c r="C9" s="774"/>
      <c r="D9" s="776"/>
      <c r="E9" s="171" t="s">
        <v>109</v>
      </c>
      <c r="F9" s="171" t="s">
        <v>110</v>
      </c>
      <c r="G9" s="171" t="s">
        <v>111</v>
      </c>
      <c r="H9" s="171" t="s">
        <v>37</v>
      </c>
      <c r="I9" s="171" t="s">
        <v>35</v>
      </c>
      <c r="J9" s="774"/>
    </row>
    <row r="10" spans="1:12">
      <c r="A10" s="172">
        <v>1</v>
      </c>
      <c r="B10" s="172">
        <v>2</v>
      </c>
      <c r="C10" s="172">
        <v>3</v>
      </c>
      <c r="D10" s="172">
        <v>4</v>
      </c>
      <c r="E10" s="172">
        <v>5</v>
      </c>
      <c r="F10" s="172">
        <v>6</v>
      </c>
      <c r="G10" s="172">
        <v>7</v>
      </c>
      <c r="H10" s="172">
        <v>8</v>
      </c>
      <c r="I10" s="172">
        <v>9</v>
      </c>
      <c r="J10" s="172">
        <v>10</v>
      </c>
    </row>
    <row r="11" spans="1:12">
      <c r="A11" s="173"/>
      <c r="B11" s="779" t="s">
        <v>311</v>
      </c>
      <c r="C11" s="779"/>
      <c r="D11" s="779"/>
      <c r="E11" s="779"/>
      <c r="F11" s="779"/>
      <c r="G11" s="779"/>
      <c r="H11" s="779"/>
      <c r="I11" s="779"/>
      <c r="J11" s="779"/>
    </row>
    <row r="12" spans="1:12">
      <c r="A12" s="780" t="s">
        <v>38</v>
      </c>
      <c r="B12" s="783" t="s">
        <v>312</v>
      </c>
      <c r="C12" s="783" t="s">
        <v>313</v>
      </c>
      <c r="D12" s="783" t="s">
        <v>13</v>
      </c>
      <c r="E12" s="786" t="s">
        <v>13</v>
      </c>
      <c r="F12" s="786" t="s">
        <v>13</v>
      </c>
      <c r="G12" s="174" t="s">
        <v>314</v>
      </c>
      <c r="H12" s="175">
        <f>H13+H14</f>
        <v>9202.7253200000014</v>
      </c>
      <c r="I12" s="175">
        <f>I13+I14</f>
        <v>3036.9437500000004</v>
      </c>
      <c r="J12" s="789" t="s">
        <v>13</v>
      </c>
    </row>
    <row r="13" spans="1:12">
      <c r="A13" s="781"/>
      <c r="B13" s="784"/>
      <c r="C13" s="784"/>
      <c r="D13" s="784"/>
      <c r="E13" s="787"/>
      <c r="F13" s="787"/>
      <c r="G13" s="176" t="s">
        <v>315</v>
      </c>
      <c r="H13" s="177">
        <v>7228.8956500000004</v>
      </c>
      <c r="I13" s="177">
        <v>2885.0965700000002</v>
      </c>
      <c r="J13" s="790"/>
    </row>
    <row r="14" spans="1:12">
      <c r="A14" s="782"/>
      <c r="B14" s="785"/>
      <c r="C14" s="785"/>
      <c r="D14" s="785"/>
      <c r="E14" s="788"/>
      <c r="F14" s="788"/>
      <c r="G14" s="174" t="s">
        <v>44</v>
      </c>
      <c r="H14" s="177">
        <f>380.46819+1593.36148</f>
        <v>1973.8296700000001</v>
      </c>
      <c r="I14" s="177">
        <v>151.84718000000001</v>
      </c>
      <c r="J14" s="791"/>
    </row>
    <row r="15" spans="1:12" ht="89.25">
      <c r="A15" s="178"/>
      <c r="B15" s="179" t="s">
        <v>316</v>
      </c>
      <c r="C15" s="174" t="s">
        <v>12</v>
      </c>
      <c r="D15" s="180" t="s">
        <v>62</v>
      </c>
      <c r="E15" s="181" t="s">
        <v>317</v>
      </c>
      <c r="F15" s="182" t="s">
        <v>318</v>
      </c>
      <c r="G15" s="176" t="s">
        <v>13</v>
      </c>
      <c r="H15" s="183" t="s">
        <v>13</v>
      </c>
      <c r="I15" s="183" t="s">
        <v>13</v>
      </c>
      <c r="J15" s="176" t="s">
        <v>319</v>
      </c>
    </row>
    <row r="16" spans="1:12" ht="38.25">
      <c r="A16" s="178" t="s">
        <v>320</v>
      </c>
      <c r="B16" s="180" t="s">
        <v>321</v>
      </c>
      <c r="C16" s="174" t="s">
        <v>313</v>
      </c>
      <c r="D16" s="180" t="s">
        <v>13</v>
      </c>
      <c r="E16" s="181" t="s">
        <v>13</v>
      </c>
      <c r="F16" s="181" t="s">
        <v>13</v>
      </c>
      <c r="G16" s="174" t="s">
        <v>314</v>
      </c>
      <c r="H16" s="184">
        <f>H17+H18</f>
        <v>2417.0331000000001</v>
      </c>
      <c r="I16" s="184">
        <f>I17+I18</f>
        <v>435.06596000000002</v>
      </c>
      <c r="J16" s="792" t="s">
        <v>12</v>
      </c>
    </row>
    <row r="17" spans="1:10" ht="61.9" customHeight="1">
      <c r="A17" s="780" t="s">
        <v>322</v>
      </c>
      <c r="B17" s="783" t="s">
        <v>323</v>
      </c>
      <c r="C17" s="783" t="s">
        <v>313</v>
      </c>
      <c r="D17" s="783" t="s">
        <v>12</v>
      </c>
      <c r="E17" s="786" t="s">
        <v>12</v>
      </c>
      <c r="F17" s="795" t="s">
        <v>12</v>
      </c>
      <c r="G17" s="176" t="s">
        <v>315</v>
      </c>
      <c r="H17" s="184">
        <v>2392.8627700000002</v>
      </c>
      <c r="I17" s="184">
        <v>430.71530000000001</v>
      </c>
      <c r="J17" s="793"/>
    </row>
    <row r="18" spans="1:10" ht="83.45" customHeight="1">
      <c r="A18" s="782"/>
      <c r="B18" s="785"/>
      <c r="C18" s="785"/>
      <c r="D18" s="785"/>
      <c r="E18" s="788"/>
      <c r="F18" s="796"/>
      <c r="G18" s="176" t="s">
        <v>44</v>
      </c>
      <c r="H18" s="184">
        <v>24.17033</v>
      </c>
      <c r="I18" s="184">
        <v>4.3506600000000004</v>
      </c>
      <c r="J18" s="794"/>
    </row>
    <row r="19" spans="1:10" ht="127.5">
      <c r="A19" s="178"/>
      <c r="B19" s="179" t="s">
        <v>324</v>
      </c>
      <c r="C19" s="174" t="s">
        <v>12</v>
      </c>
      <c r="D19" s="180" t="s">
        <v>62</v>
      </c>
      <c r="E19" s="181" t="s">
        <v>325</v>
      </c>
      <c r="F19" s="182" t="s">
        <v>326</v>
      </c>
      <c r="G19" s="176" t="s">
        <v>13</v>
      </c>
      <c r="H19" s="183" t="s">
        <v>13</v>
      </c>
      <c r="I19" s="185" t="s">
        <v>13</v>
      </c>
      <c r="J19" s="176" t="s">
        <v>319</v>
      </c>
    </row>
    <row r="20" spans="1:10">
      <c r="A20" s="780" t="s">
        <v>327</v>
      </c>
      <c r="B20" s="783" t="s">
        <v>328</v>
      </c>
      <c r="C20" s="783" t="s">
        <v>329</v>
      </c>
      <c r="D20" s="783" t="s">
        <v>13</v>
      </c>
      <c r="E20" s="786" t="s">
        <v>13</v>
      </c>
      <c r="F20" s="786" t="s">
        <v>13</v>
      </c>
      <c r="G20" s="174" t="s">
        <v>314</v>
      </c>
      <c r="H20" s="184">
        <f>H21+H22</f>
        <v>62789.249460000006</v>
      </c>
      <c r="I20" s="184">
        <f>I21+I22</f>
        <v>0</v>
      </c>
      <c r="J20" s="792" t="s">
        <v>12</v>
      </c>
    </row>
    <row r="21" spans="1:10">
      <c r="A21" s="781"/>
      <c r="B21" s="784"/>
      <c r="C21" s="784"/>
      <c r="D21" s="784"/>
      <c r="E21" s="787"/>
      <c r="F21" s="787"/>
      <c r="G21" s="174" t="s">
        <v>315</v>
      </c>
      <c r="H21" s="184">
        <f>H23+H26</f>
        <v>25500.542460000001</v>
      </c>
      <c r="I21" s="184">
        <f>I23+I26</f>
        <v>0</v>
      </c>
      <c r="J21" s="793"/>
    </row>
    <row r="22" spans="1:10">
      <c r="A22" s="782"/>
      <c r="B22" s="785"/>
      <c r="C22" s="785"/>
      <c r="D22" s="785"/>
      <c r="E22" s="788"/>
      <c r="F22" s="788"/>
      <c r="G22" s="174" t="s">
        <v>44</v>
      </c>
      <c r="H22" s="184">
        <f>H24+H27</f>
        <v>37288.707000000002</v>
      </c>
      <c r="I22" s="184">
        <f>I24+I27</f>
        <v>0</v>
      </c>
      <c r="J22" s="794"/>
    </row>
    <row r="23" spans="1:10" ht="49.9" customHeight="1">
      <c r="A23" s="780" t="s">
        <v>330</v>
      </c>
      <c r="B23" s="783" t="s">
        <v>331</v>
      </c>
      <c r="C23" s="783" t="s">
        <v>329</v>
      </c>
      <c r="D23" s="783" t="s">
        <v>12</v>
      </c>
      <c r="E23" s="786" t="s">
        <v>12</v>
      </c>
      <c r="F23" s="786" t="s">
        <v>12</v>
      </c>
      <c r="G23" s="176" t="s">
        <v>315</v>
      </c>
      <c r="H23" s="183">
        <v>14184.00632</v>
      </c>
      <c r="I23" s="183">
        <v>0</v>
      </c>
      <c r="J23" s="792" t="s">
        <v>12</v>
      </c>
    </row>
    <row r="24" spans="1:10" ht="58.9" customHeight="1">
      <c r="A24" s="782"/>
      <c r="B24" s="785"/>
      <c r="C24" s="785"/>
      <c r="D24" s="785"/>
      <c r="E24" s="788"/>
      <c r="F24" s="788"/>
      <c r="G24" s="176" t="s">
        <v>44</v>
      </c>
      <c r="H24" s="183">
        <v>746.52364999999998</v>
      </c>
      <c r="I24" s="183">
        <v>0</v>
      </c>
      <c r="J24" s="794"/>
    </row>
    <row r="25" spans="1:10" ht="102">
      <c r="A25" s="178"/>
      <c r="B25" s="179" t="s">
        <v>332</v>
      </c>
      <c r="C25" s="174" t="s">
        <v>12</v>
      </c>
      <c r="D25" s="180" t="s">
        <v>62</v>
      </c>
      <c r="E25" s="181" t="s">
        <v>333</v>
      </c>
      <c r="F25" s="181" t="s">
        <v>334</v>
      </c>
      <c r="G25" s="176" t="s">
        <v>13</v>
      </c>
      <c r="H25" s="183" t="s">
        <v>13</v>
      </c>
      <c r="I25" s="185" t="s">
        <v>13</v>
      </c>
      <c r="J25" s="186" t="s">
        <v>319</v>
      </c>
    </row>
    <row r="26" spans="1:10">
      <c r="A26" s="780" t="s">
        <v>335</v>
      </c>
      <c r="B26" s="783" t="s">
        <v>336</v>
      </c>
      <c r="C26" s="783" t="s">
        <v>329</v>
      </c>
      <c r="D26" s="783" t="s">
        <v>12</v>
      </c>
      <c r="E26" s="786" t="s">
        <v>12</v>
      </c>
      <c r="F26" s="786" t="s">
        <v>12</v>
      </c>
      <c r="G26" s="176" t="s">
        <v>315</v>
      </c>
      <c r="H26" s="183">
        <v>11316.53614</v>
      </c>
      <c r="I26" s="183">
        <v>0</v>
      </c>
      <c r="J26" s="797" t="s">
        <v>13</v>
      </c>
    </row>
    <row r="27" spans="1:10" ht="64.5" customHeight="1">
      <c r="A27" s="782"/>
      <c r="B27" s="785"/>
      <c r="C27" s="785"/>
      <c r="D27" s="785"/>
      <c r="E27" s="788"/>
      <c r="F27" s="788"/>
      <c r="G27" s="176" t="s">
        <v>44</v>
      </c>
      <c r="H27" s="183">
        <f>11316.53614+25225.64721</f>
        <v>36542.183349999999</v>
      </c>
      <c r="I27" s="183">
        <v>0</v>
      </c>
      <c r="J27" s="798"/>
    </row>
    <row r="28" spans="1:10" ht="140.25">
      <c r="A28" s="178"/>
      <c r="B28" s="179" t="s">
        <v>337</v>
      </c>
      <c r="C28" s="174" t="s">
        <v>12</v>
      </c>
      <c r="D28" s="180" t="s">
        <v>62</v>
      </c>
      <c r="E28" s="187" t="s">
        <v>338</v>
      </c>
      <c r="F28" s="188" t="s">
        <v>339</v>
      </c>
      <c r="G28" s="176" t="s">
        <v>13</v>
      </c>
      <c r="H28" s="183" t="s">
        <v>13</v>
      </c>
      <c r="I28" s="183" t="s">
        <v>13</v>
      </c>
      <c r="J28" s="186" t="s">
        <v>319</v>
      </c>
    </row>
    <row r="29" spans="1:10" ht="102">
      <c r="A29" s="178"/>
      <c r="B29" s="179" t="s">
        <v>340</v>
      </c>
      <c r="C29" s="174" t="s">
        <v>12</v>
      </c>
      <c r="D29" s="180" t="s">
        <v>62</v>
      </c>
      <c r="E29" s="189" t="s">
        <v>341</v>
      </c>
      <c r="F29" s="190" t="s">
        <v>342</v>
      </c>
      <c r="G29" s="176" t="s">
        <v>13</v>
      </c>
      <c r="H29" s="183" t="s">
        <v>13</v>
      </c>
      <c r="I29" s="183" t="s">
        <v>13</v>
      </c>
      <c r="J29" s="176" t="s">
        <v>319</v>
      </c>
    </row>
    <row r="30" spans="1:10" ht="49.9" customHeight="1">
      <c r="A30" s="780" t="s">
        <v>343</v>
      </c>
      <c r="B30" s="783" t="s">
        <v>344</v>
      </c>
      <c r="C30" s="783" t="s">
        <v>329</v>
      </c>
      <c r="D30" s="783" t="s">
        <v>12</v>
      </c>
      <c r="E30" s="786" t="s">
        <v>12</v>
      </c>
      <c r="F30" s="786" t="s">
        <v>12</v>
      </c>
      <c r="G30" s="176" t="s">
        <v>315</v>
      </c>
      <c r="H30" s="183">
        <v>18300</v>
      </c>
      <c r="I30" s="183">
        <v>18300</v>
      </c>
      <c r="J30" s="792" t="s">
        <v>12</v>
      </c>
    </row>
    <row r="31" spans="1:10" ht="58.9" customHeight="1">
      <c r="A31" s="782"/>
      <c r="B31" s="785"/>
      <c r="C31" s="785"/>
      <c r="D31" s="785"/>
      <c r="E31" s="788"/>
      <c r="F31" s="788"/>
      <c r="G31" s="176" t="s">
        <v>44</v>
      </c>
      <c r="H31" s="183">
        <v>0</v>
      </c>
      <c r="I31" s="183">
        <v>0</v>
      </c>
      <c r="J31" s="794"/>
    </row>
    <row r="32" spans="1:10" ht="76.5">
      <c r="A32" s="178"/>
      <c r="B32" s="179" t="s">
        <v>345</v>
      </c>
      <c r="C32" s="174" t="s">
        <v>12</v>
      </c>
      <c r="D32" s="180" t="s">
        <v>93</v>
      </c>
      <c r="E32" s="190" t="s">
        <v>346</v>
      </c>
      <c r="F32" s="189" t="s">
        <v>347</v>
      </c>
      <c r="G32" s="176" t="s">
        <v>13</v>
      </c>
      <c r="H32" s="183" t="s">
        <v>13</v>
      </c>
      <c r="I32" s="183" t="s">
        <v>13</v>
      </c>
      <c r="J32" s="176" t="s">
        <v>319</v>
      </c>
    </row>
    <row r="33" spans="1:16" s="197" customFormat="1" ht="24" customHeight="1">
      <c r="A33" s="191"/>
      <c r="B33" s="192" t="s">
        <v>348</v>
      </c>
      <c r="C33" s="191" t="s">
        <v>12</v>
      </c>
      <c r="D33" s="191" t="s">
        <v>12</v>
      </c>
      <c r="E33" s="191" t="s">
        <v>12</v>
      </c>
      <c r="F33" s="191" t="s">
        <v>12</v>
      </c>
      <c r="G33" s="193" t="s">
        <v>13</v>
      </c>
      <c r="H33" s="194">
        <f>H12+H16+H20+H30</f>
        <v>92709.007880000005</v>
      </c>
      <c r="I33" s="194">
        <f>I12+I16+I20+I30</f>
        <v>21772.009709999998</v>
      </c>
      <c r="J33" s="195" t="s">
        <v>12</v>
      </c>
      <c r="K33" s="196"/>
      <c r="L33" s="196"/>
      <c r="M33" s="196"/>
    </row>
    <row r="34" spans="1:16">
      <c r="A34" s="178"/>
      <c r="B34" s="773" t="s">
        <v>349</v>
      </c>
      <c r="C34" s="773"/>
      <c r="D34" s="773"/>
      <c r="E34" s="773"/>
      <c r="F34" s="773"/>
      <c r="G34" s="773"/>
      <c r="H34" s="773"/>
      <c r="I34" s="773"/>
      <c r="J34" s="773"/>
      <c r="K34" s="198"/>
      <c r="L34" s="198"/>
      <c r="M34" s="198"/>
      <c r="N34" s="198"/>
      <c r="O34" s="198"/>
      <c r="P34" s="198"/>
    </row>
    <row r="35" spans="1:16" ht="15" customHeight="1">
      <c r="A35" s="780" t="s">
        <v>350</v>
      </c>
      <c r="B35" s="783" t="s">
        <v>351</v>
      </c>
      <c r="C35" s="804" t="s">
        <v>313</v>
      </c>
      <c r="D35" s="804" t="s">
        <v>13</v>
      </c>
      <c r="E35" s="805" t="s">
        <v>13</v>
      </c>
      <c r="F35" s="805" t="s">
        <v>13</v>
      </c>
      <c r="G35" s="174" t="s">
        <v>314</v>
      </c>
      <c r="H35" s="177">
        <f>H36+H37</f>
        <v>8997.6406700000007</v>
      </c>
      <c r="I35" s="177">
        <f>I36+I37</f>
        <v>365.1</v>
      </c>
      <c r="J35" s="792" t="s">
        <v>12</v>
      </c>
    </row>
    <row r="36" spans="1:16">
      <c r="A36" s="781"/>
      <c r="B36" s="784"/>
      <c r="C36" s="804"/>
      <c r="D36" s="804"/>
      <c r="E36" s="805"/>
      <c r="F36" s="805"/>
      <c r="G36" s="180" t="s">
        <v>44</v>
      </c>
      <c r="H36" s="177">
        <f>H38+H41+H43+H47+H49</f>
        <v>8784.6406700000007</v>
      </c>
      <c r="I36" s="177">
        <f>I38+I41+I43</f>
        <v>365.1</v>
      </c>
      <c r="J36" s="793"/>
    </row>
    <row r="37" spans="1:16" ht="38.25">
      <c r="A37" s="782"/>
      <c r="B37" s="785"/>
      <c r="C37" s="174" t="s">
        <v>352</v>
      </c>
      <c r="D37" s="174" t="s">
        <v>12</v>
      </c>
      <c r="E37" s="187" t="s">
        <v>12</v>
      </c>
      <c r="F37" s="187" t="s">
        <v>12</v>
      </c>
      <c r="G37" s="180" t="s">
        <v>44</v>
      </c>
      <c r="H37" s="177">
        <f>H45</f>
        <v>213</v>
      </c>
      <c r="I37" s="177">
        <f>I45</f>
        <v>0</v>
      </c>
      <c r="J37" s="794"/>
    </row>
    <row r="38" spans="1:16" ht="114.75">
      <c r="A38" s="178" t="s">
        <v>353</v>
      </c>
      <c r="B38" s="174" t="s">
        <v>354</v>
      </c>
      <c r="C38" s="174" t="s">
        <v>313</v>
      </c>
      <c r="D38" s="174" t="s">
        <v>12</v>
      </c>
      <c r="E38" s="186" t="s">
        <v>12</v>
      </c>
      <c r="F38" s="199" t="s">
        <v>12</v>
      </c>
      <c r="G38" s="180" t="s">
        <v>44</v>
      </c>
      <c r="H38" s="184">
        <v>5336.9740000000002</v>
      </c>
      <c r="I38" s="184">
        <v>0</v>
      </c>
      <c r="J38" s="176" t="s">
        <v>12</v>
      </c>
    </row>
    <row r="39" spans="1:16" ht="76.5">
      <c r="A39" s="178"/>
      <c r="B39" s="179" t="s">
        <v>355</v>
      </c>
      <c r="C39" s="174" t="s">
        <v>12</v>
      </c>
      <c r="D39" s="174" t="s">
        <v>67</v>
      </c>
      <c r="E39" s="186" t="s">
        <v>356</v>
      </c>
      <c r="F39" s="199" t="s">
        <v>357</v>
      </c>
      <c r="G39" s="180" t="s">
        <v>12</v>
      </c>
      <c r="H39" s="184" t="s">
        <v>13</v>
      </c>
      <c r="I39" s="184" t="s">
        <v>13</v>
      </c>
      <c r="J39" s="176" t="s">
        <v>319</v>
      </c>
    </row>
    <row r="40" spans="1:16" ht="38.25">
      <c r="A40" s="178"/>
      <c r="B40" s="179" t="s">
        <v>358</v>
      </c>
      <c r="C40" s="174" t="s">
        <v>12</v>
      </c>
      <c r="D40" s="174" t="s">
        <v>67</v>
      </c>
      <c r="E40" s="186" t="s">
        <v>359</v>
      </c>
      <c r="F40" s="199" t="s">
        <v>360</v>
      </c>
      <c r="G40" s="180" t="s">
        <v>12</v>
      </c>
      <c r="H40" s="184" t="s">
        <v>13</v>
      </c>
      <c r="I40" s="184" t="s">
        <v>13</v>
      </c>
      <c r="J40" s="176" t="s">
        <v>319</v>
      </c>
    </row>
    <row r="41" spans="1:16" ht="47.25" customHeight="1">
      <c r="A41" s="178" t="s">
        <v>361</v>
      </c>
      <c r="B41" s="174" t="s">
        <v>362</v>
      </c>
      <c r="C41" s="174" t="s">
        <v>313</v>
      </c>
      <c r="D41" s="174" t="s">
        <v>12</v>
      </c>
      <c r="E41" s="186" t="s">
        <v>12</v>
      </c>
      <c r="F41" s="200" t="s">
        <v>12</v>
      </c>
      <c r="G41" s="180" t="s">
        <v>44</v>
      </c>
      <c r="H41" s="184">
        <v>1572.6666700000001</v>
      </c>
      <c r="I41" s="201">
        <v>200.1</v>
      </c>
      <c r="J41" s="176" t="s">
        <v>12</v>
      </c>
    </row>
    <row r="42" spans="1:16" ht="54.75" customHeight="1">
      <c r="A42" s="178"/>
      <c r="B42" s="179" t="s">
        <v>363</v>
      </c>
      <c r="C42" s="174" t="s">
        <v>12</v>
      </c>
      <c r="D42" s="180" t="s">
        <v>62</v>
      </c>
      <c r="E42" s="186" t="s">
        <v>364</v>
      </c>
      <c r="F42" s="200" t="s">
        <v>365</v>
      </c>
      <c r="G42" s="180" t="s">
        <v>12</v>
      </c>
      <c r="H42" s="184" t="s">
        <v>13</v>
      </c>
      <c r="I42" s="185" t="s">
        <v>13</v>
      </c>
      <c r="J42" s="176" t="s">
        <v>319</v>
      </c>
    </row>
    <row r="43" spans="1:16" ht="25.5">
      <c r="A43" s="178" t="s">
        <v>366</v>
      </c>
      <c r="B43" s="174" t="s">
        <v>367</v>
      </c>
      <c r="C43" s="180" t="s">
        <v>313</v>
      </c>
      <c r="D43" s="174" t="s">
        <v>12</v>
      </c>
      <c r="E43" s="181" t="s">
        <v>12</v>
      </c>
      <c r="F43" s="188" t="s">
        <v>12</v>
      </c>
      <c r="G43" s="180" t="s">
        <v>44</v>
      </c>
      <c r="H43" s="177">
        <v>990</v>
      </c>
      <c r="I43" s="202">
        <v>165</v>
      </c>
      <c r="J43" s="176" t="s">
        <v>12</v>
      </c>
    </row>
    <row r="44" spans="1:16" ht="89.25">
      <c r="A44" s="178"/>
      <c r="B44" s="179" t="s">
        <v>368</v>
      </c>
      <c r="C44" s="174" t="s">
        <v>12</v>
      </c>
      <c r="D44" s="180" t="s">
        <v>62</v>
      </c>
      <c r="E44" s="187" t="s">
        <v>369</v>
      </c>
      <c r="F44" s="188" t="s">
        <v>370</v>
      </c>
      <c r="G44" s="174" t="s">
        <v>12</v>
      </c>
      <c r="H44" s="184" t="s">
        <v>13</v>
      </c>
      <c r="I44" s="185" t="s">
        <v>13</v>
      </c>
      <c r="J44" s="176" t="s">
        <v>319</v>
      </c>
    </row>
    <row r="45" spans="1:16" ht="38.25">
      <c r="A45" s="178" t="s">
        <v>371</v>
      </c>
      <c r="B45" s="174" t="s">
        <v>372</v>
      </c>
      <c r="C45" s="180" t="s">
        <v>352</v>
      </c>
      <c r="D45" s="174" t="s">
        <v>12</v>
      </c>
      <c r="E45" s="182" t="s">
        <v>12</v>
      </c>
      <c r="F45" s="182" t="s">
        <v>12</v>
      </c>
      <c r="G45" s="180" t="s">
        <v>44</v>
      </c>
      <c r="H45" s="177">
        <v>213</v>
      </c>
      <c r="I45" s="202">
        <v>0</v>
      </c>
      <c r="J45" s="176" t="s">
        <v>12</v>
      </c>
    </row>
    <row r="46" spans="1:16" ht="89.25">
      <c r="A46" s="178"/>
      <c r="B46" s="179" t="s">
        <v>373</v>
      </c>
      <c r="C46" s="180" t="s">
        <v>12</v>
      </c>
      <c r="D46" s="174" t="s">
        <v>67</v>
      </c>
      <c r="E46" s="182" t="s">
        <v>374</v>
      </c>
      <c r="F46" s="182" t="s">
        <v>375</v>
      </c>
      <c r="G46" s="180" t="s">
        <v>12</v>
      </c>
      <c r="H46" s="177" t="s">
        <v>13</v>
      </c>
      <c r="I46" s="202" t="s">
        <v>13</v>
      </c>
      <c r="J46" s="176" t="s">
        <v>319</v>
      </c>
    </row>
    <row r="47" spans="1:16" s="211" customFormat="1" ht="55.5" customHeight="1">
      <c r="A47" s="203" t="s">
        <v>376</v>
      </c>
      <c r="B47" s="204" t="s">
        <v>377</v>
      </c>
      <c r="C47" s="174" t="s">
        <v>329</v>
      </c>
      <c r="D47" s="205" t="s">
        <v>13</v>
      </c>
      <c r="E47" s="200" t="s">
        <v>13</v>
      </c>
      <c r="F47" s="200" t="s">
        <v>13</v>
      </c>
      <c r="G47" s="206" t="s">
        <v>44</v>
      </c>
      <c r="H47" s="207">
        <v>700</v>
      </c>
      <c r="I47" s="207">
        <v>0</v>
      </c>
      <c r="J47" s="208" t="s">
        <v>13</v>
      </c>
      <c r="K47" s="209"/>
      <c r="L47" s="209"/>
      <c r="M47" s="210"/>
    </row>
    <row r="48" spans="1:16" s="211" customFormat="1" ht="38.1" customHeight="1">
      <c r="A48" s="174"/>
      <c r="B48" s="212" t="s">
        <v>378</v>
      </c>
      <c r="C48" s="174" t="s">
        <v>13</v>
      </c>
      <c r="D48" s="205" t="s">
        <v>67</v>
      </c>
      <c r="E48" s="200">
        <v>45383</v>
      </c>
      <c r="F48" s="200" t="s">
        <v>379</v>
      </c>
      <c r="G48" s="174" t="s">
        <v>12</v>
      </c>
      <c r="H48" s="213" t="s">
        <v>13</v>
      </c>
      <c r="I48" s="213" t="s">
        <v>13</v>
      </c>
      <c r="J48" s="208" t="s">
        <v>319</v>
      </c>
      <c r="K48" s="209"/>
      <c r="L48" s="209"/>
      <c r="M48" s="210"/>
    </row>
    <row r="49" spans="1:23" s="211" customFormat="1" ht="71.25" customHeight="1">
      <c r="A49" s="203" t="s">
        <v>380</v>
      </c>
      <c r="B49" s="204" t="s">
        <v>381</v>
      </c>
      <c r="C49" s="174" t="s">
        <v>329</v>
      </c>
      <c r="D49" s="205" t="s">
        <v>13</v>
      </c>
      <c r="E49" s="200" t="s">
        <v>13</v>
      </c>
      <c r="F49" s="200" t="s">
        <v>13</v>
      </c>
      <c r="G49" s="206" t="s">
        <v>44</v>
      </c>
      <c r="H49" s="207">
        <v>185</v>
      </c>
      <c r="I49" s="207">
        <v>0</v>
      </c>
      <c r="J49" s="208" t="s">
        <v>13</v>
      </c>
      <c r="K49" s="209"/>
      <c r="L49" s="209"/>
      <c r="M49" s="210"/>
    </row>
    <row r="50" spans="1:23" s="211" customFormat="1" ht="62.25" customHeight="1">
      <c r="A50" s="174"/>
      <c r="B50" s="212" t="s">
        <v>382</v>
      </c>
      <c r="C50" s="174" t="s">
        <v>13</v>
      </c>
      <c r="D50" s="205" t="s">
        <v>67</v>
      </c>
      <c r="E50" s="200">
        <v>45383</v>
      </c>
      <c r="F50" s="200" t="s">
        <v>383</v>
      </c>
      <c r="G50" s="174" t="s">
        <v>12</v>
      </c>
      <c r="H50" s="213" t="s">
        <v>13</v>
      </c>
      <c r="I50" s="213" t="s">
        <v>13</v>
      </c>
      <c r="J50" s="208" t="s">
        <v>319</v>
      </c>
      <c r="K50" s="209"/>
      <c r="L50" s="209"/>
      <c r="M50" s="210"/>
    </row>
    <row r="51" spans="1:23" ht="31.5" customHeight="1">
      <c r="A51" s="178" t="s">
        <v>384</v>
      </c>
      <c r="B51" s="214" t="s">
        <v>385</v>
      </c>
      <c r="C51" s="174" t="s">
        <v>329</v>
      </c>
      <c r="D51" s="174" t="s">
        <v>13</v>
      </c>
      <c r="E51" s="200" t="s">
        <v>13</v>
      </c>
      <c r="F51" s="200" t="s">
        <v>13</v>
      </c>
      <c r="G51" s="180" t="s">
        <v>44</v>
      </c>
      <c r="H51" s="184">
        <v>4720</v>
      </c>
      <c r="I51" s="185">
        <v>1179.27</v>
      </c>
      <c r="J51" s="176" t="s">
        <v>12</v>
      </c>
    </row>
    <row r="52" spans="1:23" ht="57" customHeight="1">
      <c r="A52" s="178"/>
      <c r="B52" s="179" t="s">
        <v>386</v>
      </c>
      <c r="C52" s="174" t="s">
        <v>12</v>
      </c>
      <c r="D52" s="180" t="s">
        <v>62</v>
      </c>
      <c r="E52" s="200" t="s">
        <v>387</v>
      </c>
      <c r="F52" s="200" t="s">
        <v>387</v>
      </c>
      <c r="G52" s="174" t="s">
        <v>12</v>
      </c>
      <c r="H52" s="184" t="s">
        <v>13</v>
      </c>
      <c r="I52" s="185" t="s">
        <v>13</v>
      </c>
      <c r="J52" s="176" t="s">
        <v>319</v>
      </c>
    </row>
    <row r="53" spans="1:23" s="197" customFormat="1" ht="24" customHeight="1">
      <c r="A53" s="191"/>
      <c r="B53" s="192" t="s">
        <v>388</v>
      </c>
      <c r="C53" s="191" t="s">
        <v>12</v>
      </c>
      <c r="D53" s="191" t="s">
        <v>12</v>
      </c>
      <c r="E53" s="191" t="s">
        <v>12</v>
      </c>
      <c r="F53" s="191" t="s">
        <v>12</v>
      </c>
      <c r="G53" s="193" t="s">
        <v>13</v>
      </c>
      <c r="H53" s="194">
        <f>H35+H51</f>
        <v>13717.640670000001</v>
      </c>
      <c r="I53" s="194">
        <f>I35+I51</f>
        <v>1544.37</v>
      </c>
      <c r="J53" s="195" t="s">
        <v>12</v>
      </c>
      <c r="K53" s="196"/>
      <c r="L53" s="196"/>
      <c r="M53" s="196"/>
    </row>
    <row r="54" spans="1:23" s="197" customFormat="1" ht="24" customHeight="1">
      <c r="A54" s="191"/>
      <c r="B54" s="192" t="s">
        <v>389</v>
      </c>
      <c r="C54" s="191" t="s">
        <v>12</v>
      </c>
      <c r="D54" s="191" t="s">
        <v>12</v>
      </c>
      <c r="E54" s="191" t="s">
        <v>12</v>
      </c>
      <c r="F54" s="191" t="s">
        <v>12</v>
      </c>
      <c r="G54" s="193" t="s">
        <v>13</v>
      </c>
      <c r="H54" s="194">
        <f>H33+H53</f>
        <v>106426.64855000001</v>
      </c>
      <c r="I54" s="194">
        <f>I33+I53</f>
        <v>23316.379709999997</v>
      </c>
      <c r="J54" s="195" t="s">
        <v>12</v>
      </c>
      <c r="K54" s="196"/>
      <c r="L54" s="196"/>
      <c r="M54" s="196"/>
    </row>
    <row r="55" spans="1:23">
      <c r="A55" s="799" t="s">
        <v>390</v>
      </c>
      <c r="B55" s="800"/>
      <c r="C55" s="800"/>
      <c r="D55" s="800"/>
      <c r="E55" s="800"/>
      <c r="F55" s="800"/>
      <c r="G55" s="800"/>
      <c r="H55" s="800"/>
      <c r="I55" s="800"/>
      <c r="J55" s="801"/>
    </row>
    <row r="56" spans="1:23" ht="15.75">
      <c r="A56" s="166"/>
      <c r="B56" s="215"/>
      <c r="C56" s="216"/>
      <c r="D56" s="216"/>
      <c r="E56" s="216"/>
      <c r="F56" s="216"/>
      <c r="G56" s="216"/>
      <c r="H56" s="216"/>
      <c r="I56" s="217"/>
      <c r="J56" s="218"/>
    </row>
    <row r="57" spans="1:23" ht="16.5">
      <c r="A57" s="166"/>
      <c r="B57" s="219" t="s">
        <v>391</v>
      </c>
      <c r="C57" s="216"/>
      <c r="D57" s="216"/>
      <c r="E57" s="216"/>
      <c r="F57" s="216"/>
      <c r="G57" s="216"/>
      <c r="H57" s="216"/>
      <c r="I57" s="217"/>
      <c r="J57" s="218"/>
    </row>
    <row r="58" spans="1:23" ht="31.5" customHeight="1">
      <c r="A58" s="166"/>
      <c r="B58" s="802" t="s">
        <v>392</v>
      </c>
      <c r="C58" s="802"/>
      <c r="D58" s="216"/>
      <c r="E58" s="216"/>
      <c r="F58" s="216"/>
      <c r="G58" s="216"/>
      <c r="H58" s="216"/>
      <c r="I58" s="217"/>
      <c r="J58" s="218"/>
    </row>
    <row r="59" spans="1:23" ht="17.25" customHeight="1">
      <c r="A59" s="166"/>
      <c r="B59" s="220"/>
      <c r="C59" s="220"/>
      <c r="D59" s="216"/>
      <c r="E59" s="216"/>
      <c r="F59" s="216"/>
      <c r="G59" s="216"/>
      <c r="H59" s="216"/>
      <c r="I59" s="217"/>
      <c r="J59" s="218"/>
    </row>
    <row r="60" spans="1:23" customFormat="1">
      <c r="A60" s="803" t="s">
        <v>393</v>
      </c>
      <c r="B60" s="803"/>
      <c r="C60" s="803"/>
      <c r="D60" s="221"/>
      <c r="E60" s="221"/>
      <c r="F60" s="222"/>
      <c r="G60" s="222"/>
      <c r="H60" s="223"/>
      <c r="I60" s="223"/>
      <c r="J60" s="223"/>
      <c r="K60" s="224"/>
      <c r="U60" s="225"/>
      <c r="V60" s="225"/>
      <c r="W60" s="225"/>
    </row>
    <row r="61" spans="1:23" customFormat="1">
      <c r="A61" s="803" t="s">
        <v>394</v>
      </c>
      <c r="B61" s="803"/>
      <c r="C61" s="803"/>
      <c r="D61" s="221"/>
      <c r="E61" s="221"/>
      <c r="F61" s="222"/>
      <c r="G61" s="222"/>
      <c r="H61" s="223"/>
      <c r="I61" s="226"/>
      <c r="J61" s="226"/>
      <c r="K61" s="224"/>
      <c r="U61" s="225"/>
      <c r="V61" s="225"/>
      <c r="W61" s="225"/>
    </row>
    <row r="62" spans="1:23" ht="15.75">
      <c r="B62" s="227"/>
      <c r="C62" s="228"/>
      <c r="D62" s="228"/>
      <c r="E62" s="228"/>
      <c r="F62" s="228"/>
      <c r="G62" s="228"/>
      <c r="H62" s="228"/>
      <c r="I62" s="229"/>
      <c r="J62" s="228"/>
    </row>
    <row r="63" spans="1:23" ht="15.75">
      <c r="B63" s="230"/>
      <c r="C63" s="228"/>
      <c r="D63" s="228"/>
      <c r="E63" s="228"/>
      <c r="F63" s="228"/>
      <c r="G63" s="228"/>
      <c r="H63" s="228"/>
      <c r="I63" s="229"/>
      <c r="J63" s="231"/>
    </row>
    <row r="64" spans="1:23" ht="15.75">
      <c r="B64" s="232"/>
      <c r="C64" s="228"/>
      <c r="D64" s="228"/>
      <c r="E64" s="228"/>
      <c r="F64" s="228"/>
      <c r="G64" s="228"/>
      <c r="H64" s="228"/>
      <c r="I64" s="229"/>
      <c r="J64" s="228"/>
    </row>
    <row r="65" spans="2:10" s="228" customFormat="1" ht="15.75">
      <c r="B65" s="232"/>
      <c r="I65" s="229"/>
      <c r="J65" s="231"/>
    </row>
  </sheetData>
  <mergeCells count="64">
    <mergeCell ref="A55:J55"/>
    <mergeCell ref="B58:C58"/>
    <mergeCell ref="A60:C60"/>
    <mergeCell ref="A61:C61"/>
    <mergeCell ref="B34:J34"/>
    <mergeCell ref="A35:A37"/>
    <mergeCell ref="B35:B37"/>
    <mergeCell ref="C35:C36"/>
    <mergeCell ref="D35:D36"/>
    <mergeCell ref="E35:E36"/>
    <mergeCell ref="F35:F36"/>
    <mergeCell ref="J35:J37"/>
    <mergeCell ref="J26:J27"/>
    <mergeCell ref="A30:A31"/>
    <mergeCell ref="B30:B31"/>
    <mergeCell ref="C30:C31"/>
    <mergeCell ref="D30:D31"/>
    <mergeCell ref="E30:E31"/>
    <mergeCell ref="F30:F31"/>
    <mergeCell ref="J30:J31"/>
    <mergeCell ref="A26:A27"/>
    <mergeCell ref="B26:B27"/>
    <mergeCell ref="C26:C27"/>
    <mergeCell ref="D26:D27"/>
    <mergeCell ref="E26:E27"/>
    <mergeCell ref="F26:F27"/>
    <mergeCell ref="J20:J22"/>
    <mergeCell ref="A23:A24"/>
    <mergeCell ref="B23:B24"/>
    <mergeCell ref="C23:C24"/>
    <mergeCell ref="D23:D24"/>
    <mergeCell ref="E23:E24"/>
    <mergeCell ref="F23:F24"/>
    <mergeCell ref="J23:J24"/>
    <mergeCell ref="A20:A22"/>
    <mergeCell ref="B20:B22"/>
    <mergeCell ref="C20:C22"/>
    <mergeCell ref="D20:D22"/>
    <mergeCell ref="E20:E22"/>
    <mergeCell ref="F20:F22"/>
    <mergeCell ref="J16:J18"/>
    <mergeCell ref="A17:A18"/>
    <mergeCell ref="B17:B18"/>
    <mergeCell ref="C17:C18"/>
    <mergeCell ref="D17:D18"/>
    <mergeCell ref="E17:E18"/>
    <mergeCell ref="F17:F18"/>
    <mergeCell ref="B11:J11"/>
    <mergeCell ref="A12:A14"/>
    <mergeCell ref="B12:B14"/>
    <mergeCell ref="C12:C14"/>
    <mergeCell ref="D12:D14"/>
    <mergeCell ref="E12:E14"/>
    <mergeCell ref="F12:F14"/>
    <mergeCell ref="J12:J14"/>
    <mergeCell ref="A2:J2"/>
    <mergeCell ref="B6:J6"/>
    <mergeCell ref="A8:A9"/>
    <mergeCell ref="B8:B9"/>
    <mergeCell ref="C8:C9"/>
    <mergeCell ref="D8:D9"/>
    <mergeCell ref="E8:F8"/>
    <mergeCell ref="G8:I8"/>
    <mergeCell ref="J8:J9"/>
  </mergeCells>
  <pageMargins left="0" right="0" top="0" bottom="0" header="0" footer="0"/>
  <pageSetup paperSize="9" scale="46" fitToHeight="2" orientation="landscape" r:id="rId1"/>
  <rowBreaks count="1" manualBreakCount="1">
    <brk id="28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="90" zoomScaleNormal="90" workbookViewId="0">
      <selection activeCell="F17" sqref="F17"/>
    </sheetView>
  </sheetViews>
  <sheetFormatPr defaultRowHeight="18.75"/>
  <cols>
    <col min="1" max="1" width="6.5703125" style="543" customWidth="1"/>
    <col min="2" max="2" width="53.42578125" style="159" customWidth="1"/>
    <col min="3" max="3" width="46.5703125" style="159" customWidth="1"/>
    <col min="4" max="4" width="31.85546875" style="159" customWidth="1"/>
    <col min="5" max="5" width="26.42578125" style="159" customWidth="1"/>
    <col min="6" max="6" width="33.28515625" style="159" customWidth="1"/>
    <col min="7" max="8" width="14.7109375" style="159" customWidth="1"/>
    <col min="9" max="9" width="14.28515625" style="544" customWidth="1"/>
    <col min="10" max="10" width="25.28515625" style="159" customWidth="1"/>
    <col min="11" max="16384" width="9.140625" style="159"/>
  </cols>
  <sheetData>
    <row r="1" spans="1:10">
      <c r="J1" s="545" t="s">
        <v>1055</v>
      </c>
    </row>
    <row r="2" spans="1:10">
      <c r="B2" s="544"/>
      <c r="J2" s="545" t="s">
        <v>1056</v>
      </c>
    </row>
    <row r="3" spans="1:10">
      <c r="B3" s="544"/>
      <c r="J3" s="545" t="s">
        <v>1057</v>
      </c>
    </row>
    <row r="4" spans="1:10">
      <c r="B4" s="544"/>
      <c r="J4" s="545" t="s">
        <v>1058</v>
      </c>
    </row>
    <row r="5" spans="1:10">
      <c r="B5" s="544"/>
      <c r="J5" s="545" t="s">
        <v>1059</v>
      </c>
    </row>
    <row r="6" spans="1:10">
      <c r="J6" s="545" t="s">
        <v>1060</v>
      </c>
    </row>
    <row r="8" spans="1:10">
      <c r="B8" s="807" t="s">
        <v>395</v>
      </c>
      <c r="C8" s="807"/>
      <c r="D8" s="807"/>
      <c r="E8" s="807"/>
      <c r="F8" s="807"/>
      <c r="G8" s="807"/>
      <c r="H8" s="807"/>
      <c r="I8" s="807"/>
      <c r="J8" s="807"/>
    </row>
    <row r="9" spans="1:10">
      <c r="B9" s="807" t="s">
        <v>396</v>
      </c>
      <c r="C9" s="807"/>
      <c r="D9" s="807"/>
      <c r="E9" s="807"/>
      <c r="F9" s="807"/>
      <c r="G9" s="807"/>
      <c r="H9" s="807"/>
      <c r="I9" s="807"/>
      <c r="J9" s="807"/>
    </row>
    <row r="10" spans="1:10">
      <c r="B10" s="807" t="s">
        <v>1061</v>
      </c>
      <c r="C10" s="807"/>
      <c r="D10" s="807"/>
      <c r="E10" s="807"/>
      <c r="F10" s="807"/>
      <c r="G10" s="807"/>
      <c r="H10" s="807"/>
      <c r="I10" s="807"/>
      <c r="J10" s="807"/>
    </row>
    <row r="11" spans="1:10">
      <c r="B11" s="807" t="s">
        <v>1062</v>
      </c>
      <c r="C11" s="807"/>
      <c r="D11" s="807"/>
      <c r="E11" s="807"/>
      <c r="F11" s="807"/>
      <c r="G11" s="807"/>
      <c r="H11" s="807"/>
      <c r="I11" s="807"/>
      <c r="J11" s="807"/>
    </row>
    <row r="12" spans="1:10">
      <c r="B12" s="808" t="s">
        <v>1063</v>
      </c>
      <c r="C12" s="808"/>
      <c r="D12" s="808"/>
      <c r="E12" s="808"/>
      <c r="F12" s="808"/>
      <c r="G12" s="808"/>
      <c r="H12" s="808"/>
      <c r="I12" s="808"/>
      <c r="J12" s="808"/>
    </row>
    <row r="13" spans="1:10" ht="87.75" customHeight="1">
      <c r="A13" s="809" t="s">
        <v>520</v>
      </c>
      <c r="B13" s="809" t="s">
        <v>307</v>
      </c>
      <c r="C13" s="809" t="s">
        <v>29</v>
      </c>
      <c r="D13" s="809" t="s">
        <v>309</v>
      </c>
      <c r="E13" s="809" t="s">
        <v>107</v>
      </c>
      <c r="F13" s="809"/>
      <c r="G13" s="809" t="s">
        <v>108</v>
      </c>
      <c r="H13" s="809"/>
      <c r="I13" s="809"/>
      <c r="J13" s="809" t="s">
        <v>23</v>
      </c>
    </row>
    <row r="14" spans="1:10" ht="97.5" customHeight="1">
      <c r="A14" s="812"/>
      <c r="B14" s="809"/>
      <c r="C14" s="809"/>
      <c r="D14" s="809"/>
      <c r="E14" s="546" t="s">
        <v>109</v>
      </c>
      <c r="F14" s="546" t="s">
        <v>110</v>
      </c>
      <c r="G14" s="546" t="s">
        <v>1064</v>
      </c>
      <c r="H14" s="546" t="s">
        <v>1065</v>
      </c>
      <c r="I14" s="546" t="s">
        <v>1066</v>
      </c>
      <c r="J14" s="809"/>
    </row>
    <row r="15" spans="1:10">
      <c r="A15" s="546">
        <v>1</v>
      </c>
      <c r="B15" s="546">
        <v>2</v>
      </c>
      <c r="C15" s="546">
        <v>3</v>
      </c>
      <c r="D15" s="546">
        <v>4</v>
      </c>
      <c r="E15" s="546">
        <v>5</v>
      </c>
      <c r="F15" s="546">
        <v>6</v>
      </c>
      <c r="G15" s="546">
        <v>7</v>
      </c>
      <c r="H15" s="546">
        <v>8</v>
      </c>
      <c r="I15" s="547">
        <v>9</v>
      </c>
      <c r="J15" s="547">
        <v>10</v>
      </c>
    </row>
    <row r="16" spans="1:10">
      <c r="A16" s="548"/>
      <c r="B16" s="810" t="s">
        <v>1067</v>
      </c>
      <c r="C16" s="810"/>
      <c r="D16" s="810"/>
      <c r="E16" s="810"/>
      <c r="F16" s="810"/>
      <c r="G16" s="810"/>
      <c r="H16" s="810"/>
      <c r="I16" s="810"/>
      <c r="J16" s="810"/>
    </row>
    <row r="17" spans="1:10" ht="63.75" customHeight="1">
      <c r="A17" s="548" t="s">
        <v>38</v>
      </c>
      <c r="B17" s="549" t="s">
        <v>1068</v>
      </c>
      <c r="C17" s="550" t="s">
        <v>1069</v>
      </c>
      <c r="D17" s="546" t="s">
        <v>13</v>
      </c>
      <c r="E17" s="546" t="s">
        <v>13</v>
      </c>
      <c r="F17" s="546" t="s">
        <v>13</v>
      </c>
      <c r="G17" s="551" t="s">
        <v>142</v>
      </c>
      <c r="H17" s="552">
        <v>151.30000000000001</v>
      </c>
      <c r="I17" s="553">
        <v>0</v>
      </c>
      <c r="J17" s="546" t="s">
        <v>13</v>
      </c>
    </row>
    <row r="18" spans="1:10" ht="75">
      <c r="A18" s="548"/>
      <c r="B18" s="550" t="s">
        <v>1070</v>
      </c>
      <c r="C18" s="546" t="s">
        <v>13</v>
      </c>
      <c r="D18" s="550" t="s">
        <v>62</v>
      </c>
      <c r="E18" s="554" t="s">
        <v>1071</v>
      </c>
      <c r="F18" s="554" t="s">
        <v>1072</v>
      </c>
      <c r="G18" s="546" t="s">
        <v>13</v>
      </c>
      <c r="H18" s="546" t="s">
        <v>13</v>
      </c>
      <c r="I18" s="546" t="s">
        <v>13</v>
      </c>
      <c r="J18" s="546" t="s">
        <v>319</v>
      </c>
    </row>
    <row r="19" spans="1:10" ht="75">
      <c r="A19" s="548" t="s">
        <v>14</v>
      </c>
      <c r="B19" s="550" t="s">
        <v>1073</v>
      </c>
      <c r="C19" s="550" t="s">
        <v>1069</v>
      </c>
      <c r="D19" s="546" t="s">
        <v>13</v>
      </c>
      <c r="E19" s="546" t="s">
        <v>13</v>
      </c>
      <c r="F19" s="546" t="s">
        <v>13</v>
      </c>
      <c r="G19" s="551"/>
      <c r="H19" s="555">
        <v>0</v>
      </c>
      <c r="I19" s="553">
        <v>0</v>
      </c>
      <c r="J19" s="546" t="s">
        <v>13</v>
      </c>
    </row>
    <row r="20" spans="1:10" ht="212.25" customHeight="1">
      <c r="A20" s="548"/>
      <c r="B20" s="550" t="s">
        <v>1074</v>
      </c>
      <c r="C20" s="546" t="s">
        <v>13</v>
      </c>
      <c r="D20" s="550" t="s">
        <v>1075</v>
      </c>
      <c r="E20" s="554" t="s">
        <v>1076</v>
      </c>
      <c r="F20" s="554" t="s">
        <v>1077</v>
      </c>
      <c r="G20" s="546" t="s">
        <v>13</v>
      </c>
      <c r="H20" s="546" t="s">
        <v>13</v>
      </c>
      <c r="I20" s="546" t="s">
        <v>13</v>
      </c>
      <c r="J20" s="546" t="s">
        <v>1078</v>
      </c>
    </row>
    <row r="21" spans="1:10" ht="75">
      <c r="A21" s="548" t="s">
        <v>54</v>
      </c>
      <c r="B21" s="550" t="s">
        <v>1079</v>
      </c>
      <c r="C21" s="550" t="s">
        <v>1080</v>
      </c>
      <c r="D21" s="546" t="s">
        <v>13</v>
      </c>
      <c r="E21" s="546" t="s">
        <v>13</v>
      </c>
      <c r="F21" s="546" t="s">
        <v>13</v>
      </c>
      <c r="G21" s="551" t="s">
        <v>1081</v>
      </c>
      <c r="H21" s="555">
        <v>1600</v>
      </c>
      <c r="I21" s="553">
        <v>0</v>
      </c>
      <c r="J21" s="546" t="s">
        <v>13</v>
      </c>
    </row>
    <row r="22" spans="1:10" ht="138" customHeight="1">
      <c r="A22" s="548"/>
      <c r="B22" s="550" t="s">
        <v>1082</v>
      </c>
      <c r="C22" s="546" t="s">
        <v>13</v>
      </c>
      <c r="D22" s="550" t="s">
        <v>62</v>
      </c>
      <c r="E22" s="554" t="s">
        <v>1083</v>
      </c>
      <c r="F22" s="554" t="s">
        <v>1084</v>
      </c>
      <c r="G22" s="546" t="s">
        <v>13</v>
      </c>
      <c r="H22" s="546" t="s">
        <v>13</v>
      </c>
      <c r="I22" s="546" t="s">
        <v>13</v>
      </c>
      <c r="J22" s="546" t="s">
        <v>319</v>
      </c>
    </row>
    <row r="23" spans="1:10">
      <c r="A23" s="548"/>
      <c r="B23" s="810" t="s">
        <v>1085</v>
      </c>
      <c r="C23" s="810"/>
      <c r="D23" s="810"/>
      <c r="E23" s="810"/>
      <c r="F23" s="810"/>
      <c r="G23" s="810"/>
      <c r="H23" s="810"/>
      <c r="I23" s="810"/>
      <c r="J23" s="810"/>
    </row>
    <row r="24" spans="1:10" ht="93.75">
      <c r="A24" s="548">
        <v>3</v>
      </c>
      <c r="B24" s="550" t="s">
        <v>1086</v>
      </c>
      <c r="C24" s="550" t="s">
        <v>1069</v>
      </c>
      <c r="D24" s="546" t="s">
        <v>13</v>
      </c>
      <c r="E24" s="546" t="s">
        <v>13</v>
      </c>
      <c r="F24" s="546" t="s">
        <v>13</v>
      </c>
      <c r="G24" s="551" t="s">
        <v>1087</v>
      </c>
      <c r="H24" s="552">
        <v>1597.1</v>
      </c>
      <c r="I24" s="553">
        <v>0</v>
      </c>
      <c r="J24" s="550"/>
    </row>
    <row r="25" spans="1:10" ht="159" customHeight="1">
      <c r="A25" s="556"/>
      <c r="B25" s="550" t="s">
        <v>1088</v>
      </c>
      <c r="C25" s="546" t="s">
        <v>13</v>
      </c>
      <c r="D25" s="550" t="s">
        <v>62</v>
      </c>
      <c r="E25" s="554" t="s">
        <v>1089</v>
      </c>
      <c r="F25" s="554" t="s">
        <v>1090</v>
      </c>
      <c r="G25" s="546" t="s">
        <v>13</v>
      </c>
      <c r="H25" s="546" t="s">
        <v>13</v>
      </c>
      <c r="I25" s="546" t="s">
        <v>13</v>
      </c>
      <c r="J25" s="546" t="s">
        <v>319</v>
      </c>
    </row>
    <row r="26" spans="1:10" ht="19.5" customHeight="1">
      <c r="A26" s="811" t="s">
        <v>1091</v>
      </c>
      <c r="B26" s="811"/>
      <c r="C26" s="811"/>
      <c r="D26" s="811"/>
      <c r="E26" s="811"/>
      <c r="F26" s="811"/>
      <c r="G26" s="811"/>
      <c r="H26" s="811"/>
      <c r="I26" s="811"/>
      <c r="J26" s="811"/>
    </row>
    <row r="27" spans="1:10" ht="19.5" customHeight="1">
      <c r="A27" s="557"/>
      <c r="B27" s="557"/>
      <c r="C27" s="557"/>
      <c r="D27" s="557"/>
      <c r="E27" s="557"/>
      <c r="F27" s="557"/>
      <c r="G27" s="557"/>
      <c r="H27" s="558">
        <f>H17+H19+H21+H24</f>
        <v>3348.3999999999996</v>
      </c>
      <c r="I27" s="558">
        <f>I17+I19+I21+I24</f>
        <v>0</v>
      </c>
      <c r="J27" s="557"/>
    </row>
    <row r="28" spans="1:10" ht="47.25" customHeight="1">
      <c r="B28" s="806" t="s">
        <v>1092</v>
      </c>
      <c r="C28" s="806"/>
      <c r="D28" s="806"/>
      <c r="E28" s="806"/>
      <c r="F28" s="806"/>
      <c r="G28" s="806"/>
      <c r="H28" s="806"/>
      <c r="I28" s="806"/>
      <c r="J28" s="806"/>
    </row>
    <row r="29" spans="1:10">
      <c r="H29" s="559"/>
    </row>
    <row r="31" spans="1:10">
      <c r="B31" s="159" t="s">
        <v>1093</v>
      </c>
    </row>
  </sheetData>
  <mergeCells count="16">
    <mergeCell ref="B28:J28"/>
    <mergeCell ref="B8:J8"/>
    <mergeCell ref="B9:J9"/>
    <mergeCell ref="B10:J10"/>
    <mergeCell ref="B11:J11"/>
    <mergeCell ref="B12:J12"/>
    <mergeCell ref="B13:B14"/>
    <mergeCell ref="C13:C14"/>
    <mergeCell ref="D13:D14"/>
    <mergeCell ref="E13:F13"/>
    <mergeCell ref="G13:I13"/>
    <mergeCell ref="J13:J14"/>
    <mergeCell ref="B16:J16"/>
    <mergeCell ref="B23:J23"/>
    <mergeCell ref="A26:J26"/>
    <mergeCell ref="A13:A14"/>
  </mergeCells>
  <pageMargins left="0.23622047244094491" right="0.23622047244094491" top="0.74803149606299213" bottom="0.74803149606299213" header="0.31496062992125984" footer="0.31496062992125984"/>
  <pageSetup paperSize="9" scale="53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view="pageBreakPreview" topLeftCell="A76" zoomScaleNormal="100" zoomScaleSheetLayoutView="100" workbookViewId="0">
      <selection activeCell="D84" sqref="D84"/>
    </sheetView>
  </sheetViews>
  <sheetFormatPr defaultRowHeight="18.75"/>
  <cols>
    <col min="1" max="1" width="9.140625" style="235"/>
    <col min="2" max="2" width="27.7109375" style="236" customWidth="1"/>
    <col min="3" max="3" width="22" style="236" customWidth="1"/>
    <col min="4" max="4" width="18.140625" style="236" customWidth="1"/>
    <col min="5" max="5" width="28.140625" style="236" customWidth="1"/>
    <col min="6" max="6" width="32.7109375" style="236" customWidth="1"/>
    <col min="7" max="7" width="13.85546875" style="236" customWidth="1"/>
    <col min="8" max="8" width="12.7109375" style="238" bestFit="1" customWidth="1"/>
    <col min="9" max="9" width="9.140625" style="238"/>
    <col min="10" max="10" width="22.7109375" style="236" customWidth="1"/>
    <col min="11" max="16384" width="9.140625" style="236"/>
  </cols>
  <sheetData>
    <row r="1" spans="1:10">
      <c r="E1" s="237" t="s">
        <v>395</v>
      </c>
    </row>
    <row r="2" spans="1:10">
      <c r="E2" s="237" t="s">
        <v>396</v>
      </c>
    </row>
    <row r="3" spans="1:10">
      <c r="D3" s="813" t="s">
        <v>397</v>
      </c>
      <c r="E3" s="813"/>
      <c r="F3" s="813"/>
    </row>
    <row r="4" spans="1:10">
      <c r="D4" s="814" t="s">
        <v>398</v>
      </c>
      <c r="E4" s="815"/>
      <c r="F4" s="815"/>
    </row>
    <row r="5" spans="1:10" ht="33" customHeight="1">
      <c r="A5" s="239"/>
      <c r="B5" s="816" t="s">
        <v>307</v>
      </c>
      <c r="C5" s="816" t="s">
        <v>29</v>
      </c>
      <c r="D5" s="239"/>
      <c r="E5" s="816" t="s">
        <v>107</v>
      </c>
      <c r="F5" s="816"/>
      <c r="G5" s="817" t="s">
        <v>310</v>
      </c>
      <c r="H5" s="817"/>
      <c r="I5" s="817"/>
      <c r="J5" s="816" t="s">
        <v>23</v>
      </c>
    </row>
    <row r="6" spans="1:10">
      <c r="A6" s="239"/>
      <c r="B6" s="816"/>
      <c r="C6" s="816"/>
      <c r="D6" s="239"/>
      <c r="E6" s="816"/>
      <c r="F6" s="816"/>
      <c r="G6" s="817"/>
      <c r="H6" s="817"/>
      <c r="I6" s="817"/>
      <c r="J6" s="816"/>
    </row>
    <row r="7" spans="1:10" ht="38.25">
      <c r="A7" s="239"/>
      <c r="B7" s="816"/>
      <c r="C7" s="816"/>
      <c r="D7" s="239" t="s">
        <v>309</v>
      </c>
      <c r="E7" s="816"/>
      <c r="F7" s="816"/>
      <c r="G7" s="817"/>
      <c r="H7" s="817"/>
      <c r="I7" s="817"/>
      <c r="J7" s="816"/>
    </row>
    <row r="8" spans="1:10">
      <c r="A8" s="239"/>
      <c r="B8" s="816"/>
      <c r="C8" s="816"/>
      <c r="D8" s="240"/>
      <c r="E8" s="816"/>
      <c r="F8" s="816"/>
      <c r="G8" s="817"/>
      <c r="H8" s="817"/>
      <c r="I8" s="817"/>
      <c r="J8" s="816"/>
    </row>
    <row r="9" spans="1:10" ht="63.75">
      <c r="A9" s="239" t="s">
        <v>306</v>
      </c>
      <c r="B9" s="816"/>
      <c r="C9" s="816"/>
      <c r="D9" s="240"/>
      <c r="E9" s="239" t="s">
        <v>109</v>
      </c>
      <c r="F9" s="239" t="s">
        <v>110</v>
      </c>
      <c r="G9" s="239" t="s">
        <v>111</v>
      </c>
      <c r="H9" s="241" t="s">
        <v>37</v>
      </c>
      <c r="I9" s="241" t="s">
        <v>35</v>
      </c>
      <c r="J9" s="816"/>
    </row>
    <row r="10" spans="1:10">
      <c r="A10" s="239">
        <v>1</v>
      </c>
      <c r="B10" s="239">
        <v>2</v>
      </c>
      <c r="C10" s="239">
        <v>3</v>
      </c>
      <c r="D10" s="239">
        <v>4</v>
      </c>
      <c r="E10" s="239">
        <v>5</v>
      </c>
      <c r="F10" s="239">
        <v>6</v>
      </c>
      <c r="G10" s="239">
        <v>7</v>
      </c>
      <c r="H10" s="242">
        <v>8</v>
      </c>
      <c r="I10" s="242">
        <v>9</v>
      </c>
      <c r="J10" s="239">
        <v>10</v>
      </c>
    </row>
    <row r="11" spans="1:10">
      <c r="A11" s="239"/>
      <c r="B11" s="816" t="s">
        <v>399</v>
      </c>
      <c r="C11" s="816"/>
      <c r="D11" s="816"/>
      <c r="E11" s="816"/>
      <c r="F11" s="816"/>
      <c r="G11" s="816"/>
      <c r="H11" s="816"/>
      <c r="I11" s="816"/>
      <c r="J11" s="816"/>
    </row>
    <row r="12" spans="1:10" ht="61.15" customHeight="1">
      <c r="A12" s="816">
        <v>1</v>
      </c>
      <c r="B12" s="816" t="s">
        <v>400</v>
      </c>
      <c r="C12" s="816" t="s">
        <v>401</v>
      </c>
      <c r="D12" s="816" t="s">
        <v>13</v>
      </c>
      <c r="E12" s="816" t="s">
        <v>13</v>
      </c>
      <c r="F12" s="816" t="s">
        <v>13</v>
      </c>
      <c r="G12" s="239" t="s">
        <v>142</v>
      </c>
      <c r="H12" s="241">
        <v>52911.797249999996</v>
      </c>
      <c r="I12" s="241">
        <v>15656.695040000001</v>
      </c>
      <c r="J12" s="818" t="s">
        <v>13</v>
      </c>
    </row>
    <row r="13" spans="1:10" ht="68.45" customHeight="1">
      <c r="A13" s="816"/>
      <c r="B13" s="816"/>
      <c r="C13" s="816"/>
      <c r="D13" s="816"/>
      <c r="E13" s="816"/>
      <c r="F13" s="816"/>
      <c r="G13" s="239" t="s">
        <v>141</v>
      </c>
      <c r="H13" s="241">
        <v>40.17024</v>
      </c>
      <c r="I13" s="241">
        <v>6.6950399999999997</v>
      </c>
      <c r="J13" s="819"/>
    </row>
    <row r="14" spans="1:10" ht="18" customHeight="1">
      <c r="A14" s="818"/>
      <c r="B14" s="243" t="s">
        <v>402</v>
      </c>
      <c r="C14" s="818"/>
      <c r="D14" s="818" t="s">
        <v>403</v>
      </c>
      <c r="E14" s="824" t="s">
        <v>404</v>
      </c>
      <c r="F14" s="826" t="s">
        <v>405</v>
      </c>
      <c r="G14" s="818" t="s">
        <v>13</v>
      </c>
      <c r="H14" s="820" t="s">
        <v>13</v>
      </c>
      <c r="I14" s="820" t="s">
        <v>13</v>
      </c>
      <c r="J14" s="818" t="s">
        <v>319</v>
      </c>
    </row>
    <row r="15" spans="1:10" ht="135" customHeight="1">
      <c r="A15" s="819"/>
      <c r="B15" s="243" t="s">
        <v>406</v>
      </c>
      <c r="C15" s="819"/>
      <c r="D15" s="819"/>
      <c r="E15" s="825"/>
      <c r="F15" s="827"/>
      <c r="G15" s="819"/>
      <c r="H15" s="821"/>
      <c r="I15" s="821"/>
      <c r="J15" s="819"/>
    </row>
    <row r="16" spans="1:10" ht="111.6" customHeight="1">
      <c r="A16" s="239">
        <v>2</v>
      </c>
      <c r="B16" s="239" t="s">
        <v>407</v>
      </c>
      <c r="C16" s="239" t="s">
        <v>408</v>
      </c>
      <c r="D16" s="239" t="s">
        <v>13</v>
      </c>
      <c r="E16" s="239" t="s">
        <v>13</v>
      </c>
      <c r="F16" s="239" t="s">
        <v>13</v>
      </c>
      <c r="G16" s="239" t="s">
        <v>142</v>
      </c>
      <c r="H16" s="241">
        <v>1663.04</v>
      </c>
      <c r="I16" s="241">
        <v>710.06857000000002</v>
      </c>
      <c r="J16" s="239" t="s">
        <v>13</v>
      </c>
    </row>
    <row r="17" spans="1:10" ht="18" customHeight="1">
      <c r="A17" s="816"/>
      <c r="B17" s="243" t="s">
        <v>409</v>
      </c>
      <c r="C17" s="816"/>
      <c r="D17" s="816" t="s">
        <v>410</v>
      </c>
      <c r="E17" s="822" t="s">
        <v>411</v>
      </c>
      <c r="F17" s="817" t="s">
        <v>412</v>
      </c>
      <c r="G17" s="816" t="s">
        <v>13</v>
      </c>
      <c r="H17" s="823" t="s">
        <v>13</v>
      </c>
      <c r="I17" s="823" t="s">
        <v>13</v>
      </c>
      <c r="J17" s="816" t="s">
        <v>319</v>
      </c>
    </row>
    <row r="18" spans="1:10" ht="141" customHeight="1">
      <c r="A18" s="816"/>
      <c r="B18" s="239" t="s">
        <v>413</v>
      </c>
      <c r="C18" s="816"/>
      <c r="D18" s="816"/>
      <c r="E18" s="822"/>
      <c r="F18" s="817"/>
      <c r="G18" s="816"/>
      <c r="H18" s="823"/>
      <c r="I18" s="823"/>
      <c r="J18" s="816"/>
    </row>
    <row r="19" spans="1:10" ht="19.899999999999999" customHeight="1">
      <c r="A19" s="818">
        <v>3</v>
      </c>
      <c r="B19" s="818" t="s">
        <v>414</v>
      </c>
      <c r="C19" s="818" t="s">
        <v>415</v>
      </c>
      <c r="D19" s="818" t="s">
        <v>13</v>
      </c>
      <c r="E19" s="818" t="s">
        <v>13</v>
      </c>
      <c r="F19" s="818" t="s">
        <v>13</v>
      </c>
      <c r="G19" s="239" t="s">
        <v>142</v>
      </c>
      <c r="H19" s="241">
        <v>468.8</v>
      </c>
      <c r="I19" s="241">
        <v>468.8</v>
      </c>
      <c r="J19" s="816" t="s">
        <v>13</v>
      </c>
    </row>
    <row r="20" spans="1:10" ht="19.899999999999999" customHeight="1">
      <c r="A20" s="828"/>
      <c r="B20" s="828"/>
      <c r="C20" s="828"/>
      <c r="D20" s="828"/>
      <c r="E20" s="828"/>
      <c r="F20" s="828"/>
      <c r="G20" s="239" t="s">
        <v>141</v>
      </c>
      <c r="H20" s="241">
        <v>161.80000000000001</v>
      </c>
      <c r="I20" s="241">
        <v>161.80000000000001</v>
      </c>
      <c r="J20" s="816"/>
    </row>
    <row r="21" spans="1:10" ht="19.899999999999999" customHeight="1">
      <c r="A21" s="819"/>
      <c r="B21" s="819"/>
      <c r="C21" s="819"/>
      <c r="D21" s="819"/>
      <c r="E21" s="819"/>
      <c r="F21" s="819"/>
      <c r="G21" s="239" t="s">
        <v>139</v>
      </c>
      <c r="H21" s="241">
        <v>124.67</v>
      </c>
      <c r="I21" s="241">
        <v>124.67</v>
      </c>
      <c r="J21" s="816"/>
    </row>
    <row r="22" spans="1:10" ht="19.899999999999999" customHeight="1">
      <c r="A22" s="818"/>
      <c r="B22" s="244" t="s">
        <v>416</v>
      </c>
      <c r="C22" s="818"/>
      <c r="D22" s="816" t="s">
        <v>410</v>
      </c>
      <c r="E22" s="824" t="s">
        <v>417</v>
      </c>
      <c r="F22" s="826" t="s">
        <v>418</v>
      </c>
      <c r="G22" s="818" t="s">
        <v>13</v>
      </c>
      <c r="H22" s="818" t="s">
        <v>13</v>
      </c>
      <c r="I22" s="818" t="s">
        <v>13</v>
      </c>
      <c r="J22" s="818" t="s">
        <v>319</v>
      </c>
    </row>
    <row r="23" spans="1:10" ht="74.45" customHeight="1">
      <c r="A23" s="829"/>
      <c r="B23" s="239" t="s">
        <v>419</v>
      </c>
      <c r="C23" s="829"/>
      <c r="D23" s="816"/>
      <c r="E23" s="829"/>
      <c r="F23" s="829"/>
      <c r="G23" s="829"/>
      <c r="H23" s="829"/>
      <c r="I23" s="829"/>
      <c r="J23" s="829"/>
    </row>
    <row r="24" spans="1:10" ht="25.15" customHeight="1">
      <c r="A24" s="816">
        <v>4</v>
      </c>
      <c r="B24" s="816" t="s">
        <v>420</v>
      </c>
      <c r="C24" s="816" t="s">
        <v>415</v>
      </c>
      <c r="D24" s="816" t="s">
        <v>13</v>
      </c>
      <c r="E24" s="816" t="s">
        <v>13</v>
      </c>
      <c r="F24" s="816" t="s">
        <v>13</v>
      </c>
      <c r="G24" s="239" t="s">
        <v>142</v>
      </c>
      <c r="H24" s="241">
        <v>33664.38811</v>
      </c>
      <c r="I24" s="241">
        <v>5102.5071099999996</v>
      </c>
      <c r="J24" s="816" t="s">
        <v>13</v>
      </c>
    </row>
    <row r="25" spans="1:10" ht="33.6" customHeight="1">
      <c r="A25" s="816"/>
      <c r="B25" s="816"/>
      <c r="C25" s="816"/>
      <c r="D25" s="816"/>
      <c r="E25" s="816"/>
      <c r="F25" s="816"/>
      <c r="G25" s="239" t="s">
        <v>141</v>
      </c>
      <c r="H25" s="241">
        <v>15.04266</v>
      </c>
      <c r="I25" s="241">
        <v>2.5071099999999999</v>
      </c>
      <c r="J25" s="816"/>
    </row>
    <row r="26" spans="1:10">
      <c r="A26" s="816"/>
      <c r="B26" s="243" t="s">
        <v>421</v>
      </c>
      <c r="C26" s="816"/>
      <c r="D26" s="816" t="s">
        <v>403</v>
      </c>
      <c r="E26" s="822" t="s">
        <v>422</v>
      </c>
      <c r="F26" s="817" t="s">
        <v>423</v>
      </c>
      <c r="G26" s="818" t="s">
        <v>13</v>
      </c>
      <c r="H26" s="818" t="s">
        <v>13</v>
      </c>
      <c r="I26" s="818" t="s">
        <v>13</v>
      </c>
      <c r="J26" s="816" t="s">
        <v>319</v>
      </c>
    </row>
    <row r="27" spans="1:10" ht="159.6" customHeight="1">
      <c r="A27" s="816"/>
      <c r="B27" s="243" t="s">
        <v>424</v>
      </c>
      <c r="C27" s="816"/>
      <c r="D27" s="816"/>
      <c r="E27" s="822"/>
      <c r="F27" s="817"/>
      <c r="G27" s="829"/>
      <c r="H27" s="829"/>
      <c r="I27" s="829"/>
      <c r="J27" s="816"/>
    </row>
    <row r="28" spans="1:10">
      <c r="A28" s="816"/>
      <c r="B28" s="243" t="s">
        <v>425</v>
      </c>
      <c r="C28" s="816"/>
      <c r="D28" s="816" t="s">
        <v>403</v>
      </c>
      <c r="E28" s="822" t="s">
        <v>426</v>
      </c>
      <c r="F28" s="817" t="s">
        <v>427</v>
      </c>
      <c r="G28" s="816" t="s">
        <v>13</v>
      </c>
      <c r="H28" s="823" t="s">
        <v>13</v>
      </c>
      <c r="I28" s="823" t="s">
        <v>13</v>
      </c>
      <c r="J28" s="816" t="s">
        <v>319</v>
      </c>
    </row>
    <row r="29" spans="1:10" ht="83.45" customHeight="1">
      <c r="A29" s="816"/>
      <c r="B29" s="243" t="s">
        <v>428</v>
      </c>
      <c r="C29" s="816"/>
      <c r="D29" s="816"/>
      <c r="E29" s="822"/>
      <c r="F29" s="817"/>
      <c r="G29" s="816"/>
      <c r="H29" s="823"/>
      <c r="I29" s="823"/>
      <c r="J29" s="816"/>
    </row>
    <row r="30" spans="1:10" ht="35.450000000000003" customHeight="1">
      <c r="A30" s="817">
        <v>5</v>
      </c>
      <c r="B30" s="816" t="s">
        <v>429</v>
      </c>
      <c r="C30" s="816" t="s">
        <v>430</v>
      </c>
      <c r="D30" s="816" t="s">
        <v>13</v>
      </c>
      <c r="E30" s="816" t="s">
        <v>13</v>
      </c>
      <c r="F30" s="816" t="s">
        <v>13</v>
      </c>
      <c r="G30" s="239" t="s">
        <v>142</v>
      </c>
      <c r="H30" s="241">
        <v>50509.727800000008</v>
      </c>
      <c r="I30" s="241">
        <v>10308.247045</v>
      </c>
      <c r="J30" s="816" t="s">
        <v>13</v>
      </c>
    </row>
    <row r="31" spans="1:10" ht="31.9" customHeight="1">
      <c r="A31" s="817"/>
      <c r="B31" s="816"/>
      <c r="C31" s="816"/>
      <c r="D31" s="816"/>
      <c r="E31" s="816"/>
      <c r="F31" s="816"/>
      <c r="G31" s="239" t="s">
        <v>141</v>
      </c>
      <c r="H31" s="241">
        <v>51.650779999999997</v>
      </c>
      <c r="I31" s="241">
        <v>8.247045</v>
      </c>
      <c r="J31" s="816"/>
    </row>
    <row r="32" spans="1:10">
      <c r="A32" s="816"/>
      <c r="B32" s="243" t="s">
        <v>431</v>
      </c>
      <c r="C32" s="816"/>
      <c r="D32" s="816" t="s">
        <v>403</v>
      </c>
      <c r="E32" s="822" t="s">
        <v>432</v>
      </c>
      <c r="F32" s="817" t="s">
        <v>433</v>
      </c>
      <c r="G32" s="816" t="s">
        <v>13</v>
      </c>
      <c r="H32" s="823" t="s">
        <v>13</v>
      </c>
      <c r="I32" s="823" t="s">
        <v>13</v>
      </c>
      <c r="J32" s="816" t="s">
        <v>319</v>
      </c>
    </row>
    <row r="33" spans="1:10" ht="121.9" customHeight="1">
      <c r="A33" s="816"/>
      <c r="B33" s="243" t="s">
        <v>434</v>
      </c>
      <c r="C33" s="816"/>
      <c r="D33" s="816"/>
      <c r="E33" s="822"/>
      <c r="F33" s="817"/>
      <c r="G33" s="816"/>
      <c r="H33" s="823"/>
      <c r="I33" s="823"/>
      <c r="J33" s="816"/>
    </row>
    <row r="34" spans="1:10" ht="18.600000000000001" customHeight="1">
      <c r="A34" s="816"/>
      <c r="B34" s="243" t="s">
        <v>435</v>
      </c>
      <c r="C34" s="816"/>
      <c r="D34" s="816" t="s">
        <v>403</v>
      </c>
      <c r="E34" s="822" t="s">
        <v>436</v>
      </c>
      <c r="F34" s="830" t="s">
        <v>437</v>
      </c>
      <c r="G34" s="816" t="s">
        <v>13</v>
      </c>
      <c r="H34" s="823" t="s">
        <v>13</v>
      </c>
      <c r="I34" s="823" t="s">
        <v>13</v>
      </c>
      <c r="J34" s="816" t="s">
        <v>319</v>
      </c>
    </row>
    <row r="35" spans="1:10" ht="35.450000000000003" customHeight="1">
      <c r="A35" s="816"/>
      <c r="B35" s="243" t="s">
        <v>438</v>
      </c>
      <c r="C35" s="816"/>
      <c r="D35" s="816"/>
      <c r="E35" s="822"/>
      <c r="F35" s="817"/>
      <c r="G35" s="816"/>
      <c r="H35" s="823"/>
      <c r="I35" s="823"/>
      <c r="J35" s="816"/>
    </row>
    <row r="36" spans="1:10" ht="30" customHeight="1">
      <c r="A36" s="816">
        <v>6</v>
      </c>
      <c r="B36" s="816" t="s">
        <v>439</v>
      </c>
      <c r="C36" s="816" t="s">
        <v>440</v>
      </c>
      <c r="D36" s="816" t="s">
        <v>13</v>
      </c>
      <c r="E36" s="816" t="s">
        <v>13</v>
      </c>
      <c r="F36" s="816" t="s">
        <v>13</v>
      </c>
      <c r="G36" s="239" t="s">
        <v>142</v>
      </c>
      <c r="H36" s="241">
        <v>4950.5818099999997</v>
      </c>
      <c r="I36" s="241">
        <v>1350.41302</v>
      </c>
      <c r="J36" s="816" t="s">
        <v>13</v>
      </c>
    </row>
    <row r="37" spans="1:10" ht="35.450000000000003" customHeight="1">
      <c r="A37" s="816"/>
      <c r="B37" s="816"/>
      <c r="C37" s="816"/>
      <c r="D37" s="816"/>
      <c r="E37" s="816"/>
      <c r="F37" s="816"/>
      <c r="G37" s="239" t="s">
        <v>141</v>
      </c>
      <c r="H37" s="241">
        <v>4.1363199999999996</v>
      </c>
      <c r="I37" s="241">
        <v>0.41302</v>
      </c>
      <c r="J37" s="816"/>
    </row>
    <row r="38" spans="1:10" ht="27" customHeight="1">
      <c r="A38" s="816"/>
      <c r="B38" s="243" t="s">
        <v>441</v>
      </c>
      <c r="C38" s="816"/>
      <c r="D38" s="816" t="s">
        <v>403</v>
      </c>
      <c r="E38" s="822" t="s">
        <v>442</v>
      </c>
      <c r="F38" s="816" t="s">
        <v>443</v>
      </c>
      <c r="G38" s="816" t="s">
        <v>13</v>
      </c>
      <c r="H38" s="823" t="s">
        <v>13</v>
      </c>
      <c r="I38" s="823" t="s">
        <v>13</v>
      </c>
      <c r="J38" s="816" t="s">
        <v>319</v>
      </c>
    </row>
    <row r="39" spans="1:10" ht="52.9" customHeight="1">
      <c r="A39" s="816"/>
      <c r="B39" s="831" t="s">
        <v>444</v>
      </c>
      <c r="C39" s="816"/>
      <c r="D39" s="816"/>
      <c r="E39" s="822"/>
      <c r="F39" s="816"/>
      <c r="G39" s="816"/>
      <c r="H39" s="823"/>
      <c r="I39" s="823"/>
      <c r="J39" s="816"/>
    </row>
    <row r="40" spans="1:10" ht="96.6" customHeight="1">
      <c r="A40" s="816"/>
      <c r="B40" s="829"/>
      <c r="C40" s="816"/>
      <c r="D40" s="816"/>
      <c r="E40" s="822"/>
      <c r="F40" s="816"/>
      <c r="G40" s="816"/>
      <c r="H40" s="823"/>
      <c r="I40" s="823"/>
      <c r="J40" s="816"/>
    </row>
    <row r="41" spans="1:10">
      <c r="A41" s="816"/>
      <c r="B41" s="243" t="s">
        <v>445</v>
      </c>
      <c r="C41" s="816"/>
      <c r="D41" s="816" t="s">
        <v>403</v>
      </c>
      <c r="E41" s="822" t="s">
        <v>446</v>
      </c>
      <c r="F41" s="817" t="s">
        <v>447</v>
      </c>
      <c r="G41" s="816" t="s">
        <v>13</v>
      </c>
      <c r="H41" s="823" t="s">
        <v>13</v>
      </c>
      <c r="I41" s="823" t="s">
        <v>13</v>
      </c>
      <c r="J41" s="816" t="s">
        <v>319</v>
      </c>
    </row>
    <row r="42" spans="1:10">
      <c r="A42" s="816"/>
      <c r="B42" s="831" t="s">
        <v>448</v>
      </c>
      <c r="C42" s="816"/>
      <c r="D42" s="816"/>
      <c r="E42" s="822"/>
      <c r="F42" s="817"/>
      <c r="G42" s="816"/>
      <c r="H42" s="823"/>
      <c r="I42" s="823"/>
      <c r="J42" s="816"/>
    </row>
    <row r="43" spans="1:10" ht="82.15" customHeight="1">
      <c r="A43" s="816"/>
      <c r="B43" s="829"/>
      <c r="C43" s="816"/>
      <c r="D43" s="816"/>
      <c r="E43" s="822"/>
      <c r="F43" s="817"/>
      <c r="G43" s="816"/>
      <c r="H43" s="823"/>
      <c r="I43" s="823"/>
      <c r="J43" s="816"/>
    </row>
    <row r="44" spans="1:10" ht="112.9" customHeight="1">
      <c r="A44" s="239">
        <v>7</v>
      </c>
      <c r="B44" s="239" t="s">
        <v>449</v>
      </c>
      <c r="C44" s="239" t="s">
        <v>450</v>
      </c>
      <c r="D44" s="239" t="s">
        <v>13</v>
      </c>
      <c r="E44" s="239" t="s">
        <v>13</v>
      </c>
      <c r="F44" s="239" t="s">
        <v>13</v>
      </c>
      <c r="G44" s="239" t="s">
        <v>142</v>
      </c>
      <c r="H44" s="241">
        <v>10865.67</v>
      </c>
      <c r="I44" s="241">
        <v>1578.62364</v>
      </c>
      <c r="J44" s="239" t="s">
        <v>13</v>
      </c>
    </row>
    <row r="45" spans="1:10" ht="41.45" customHeight="1">
      <c r="A45" s="816"/>
      <c r="B45" s="243" t="s">
        <v>451</v>
      </c>
      <c r="C45" s="816"/>
      <c r="D45" s="816" t="s">
        <v>403</v>
      </c>
      <c r="E45" s="830" t="s">
        <v>452</v>
      </c>
      <c r="F45" s="832" t="s">
        <v>453</v>
      </c>
      <c r="G45" s="817" t="s">
        <v>13</v>
      </c>
      <c r="H45" s="833" t="s">
        <v>13</v>
      </c>
      <c r="I45" s="833" t="s">
        <v>13</v>
      </c>
      <c r="J45" s="817" t="s">
        <v>319</v>
      </c>
    </row>
    <row r="46" spans="1:10" ht="89.45" customHeight="1">
      <c r="A46" s="816"/>
      <c r="B46" s="243" t="s">
        <v>454</v>
      </c>
      <c r="C46" s="816"/>
      <c r="D46" s="816"/>
      <c r="E46" s="830"/>
      <c r="F46" s="832"/>
      <c r="G46" s="817"/>
      <c r="H46" s="833"/>
      <c r="I46" s="833"/>
      <c r="J46" s="817"/>
    </row>
    <row r="47" spans="1:10" ht="117.6" customHeight="1">
      <c r="A47" s="239">
        <v>8</v>
      </c>
      <c r="B47" s="239" t="s">
        <v>455</v>
      </c>
      <c r="C47" s="239" t="s">
        <v>450</v>
      </c>
      <c r="D47" s="239" t="s">
        <v>13</v>
      </c>
      <c r="E47" s="239" t="s">
        <v>13</v>
      </c>
      <c r="F47" s="239" t="s">
        <v>13</v>
      </c>
      <c r="G47" s="239" t="s">
        <v>142</v>
      </c>
      <c r="H47" s="241">
        <v>330.57499999999999</v>
      </c>
      <c r="I47" s="241">
        <v>30</v>
      </c>
      <c r="J47" s="239" t="s">
        <v>13</v>
      </c>
    </row>
    <row r="48" spans="1:10">
      <c r="A48" s="816"/>
      <c r="B48" s="243" t="s">
        <v>456</v>
      </c>
      <c r="C48" s="816"/>
      <c r="D48" s="816" t="s">
        <v>403</v>
      </c>
      <c r="E48" s="830" t="s">
        <v>457</v>
      </c>
      <c r="F48" s="832" t="s">
        <v>458</v>
      </c>
      <c r="G48" s="817" t="s">
        <v>13</v>
      </c>
      <c r="H48" s="833" t="s">
        <v>13</v>
      </c>
      <c r="I48" s="833" t="s">
        <v>13</v>
      </c>
      <c r="J48" s="817" t="s">
        <v>319</v>
      </c>
    </row>
    <row r="49" spans="1:10" ht="36.75" customHeight="1">
      <c r="A49" s="816"/>
      <c r="B49" s="243" t="s">
        <v>459</v>
      </c>
      <c r="C49" s="816"/>
      <c r="D49" s="816"/>
      <c r="E49" s="830"/>
      <c r="F49" s="832"/>
      <c r="G49" s="817"/>
      <c r="H49" s="833"/>
      <c r="I49" s="833"/>
      <c r="J49" s="817"/>
    </row>
    <row r="50" spans="1:10" ht="54" customHeight="1">
      <c r="A50" s="816">
        <v>9</v>
      </c>
      <c r="B50" s="816" t="s">
        <v>460</v>
      </c>
      <c r="C50" s="816" t="s">
        <v>450</v>
      </c>
      <c r="D50" s="816" t="s">
        <v>13</v>
      </c>
      <c r="E50" s="817" t="s">
        <v>13</v>
      </c>
      <c r="F50" s="817" t="s">
        <v>13</v>
      </c>
      <c r="G50" s="245" t="s">
        <v>142</v>
      </c>
      <c r="H50" s="246">
        <v>422.51</v>
      </c>
      <c r="I50" s="246">
        <f>114.27+64.73</f>
        <v>179</v>
      </c>
      <c r="J50" s="817" t="s">
        <v>13</v>
      </c>
    </row>
    <row r="51" spans="1:10" ht="55.9" customHeight="1">
      <c r="A51" s="816"/>
      <c r="B51" s="816"/>
      <c r="C51" s="816"/>
      <c r="D51" s="816"/>
      <c r="E51" s="817"/>
      <c r="F51" s="817"/>
      <c r="G51" s="245" t="s">
        <v>141</v>
      </c>
      <c r="H51" s="246">
        <v>3978.96</v>
      </c>
      <c r="I51" s="246">
        <f>1028.4+258.91</f>
        <v>1287.3100000000002</v>
      </c>
      <c r="J51" s="817"/>
    </row>
    <row r="52" spans="1:10">
      <c r="A52" s="816"/>
      <c r="B52" s="243" t="s">
        <v>461</v>
      </c>
      <c r="C52" s="816"/>
      <c r="D52" s="816" t="s">
        <v>403</v>
      </c>
      <c r="E52" s="830" t="s">
        <v>462</v>
      </c>
      <c r="F52" s="832" t="s">
        <v>463</v>
      </c>
      <c r="G52" s="817" t="s">
        <v>13</v>
      </c>
      <c r="H52" s="833" t="s">
        <v>13</v>
      </c>
      <c r="I52" s="833" t="s">
        <v>13</v>
      </c>
      <c r="J52" s="817" t="s">
        <v>319</v>
      </c>
    </row>
    <row r="53" spans="1:10" ht="36" customHeight="1">
      <c r="A53" s="816"/>
      <c r="B53" s="243" t="s">
        <v>464</v>
      </c>
      <c r="C53" s="816"/>
      <c r="D53" s="816"/>
      <c r="E53" s="830"/>
      <c r="F53" s="832"/>
      <c r="G53" s="817"/>
      <c r="H53" s="833"/>
      <c r="I53" s="833"/>
      <c r="J53" s="817"/>
    </row>
    <row r="54" spans="1:10" ht="102">
      <c r="A54" s="239">
        <v>10</v>
      </c>
      <c r="B54" s="245" t="s">
        <v>465</v>
      </c>
      <c r="C54" s="245" t="s">
        <v>466</v>
      </c>
      <c r="D54" s="245" t="s">
        <v>13</v>
      </c>
      <c r="E54" s="245" t="s">
        <v>13</v>
      </c>
      <c r="F54" s="245" t="s">
        <v>13</v>
      </c>
      <c r="G54" s="245" t="s">
        <v>142</v>
      </c>
      <c r="H54" s="246">
        <v>3615.3473899999999</v>
      </c>
      <c r="I54" s="246">
        <v>3615.3473899999999</v>
      </c>
      <c r="J54" s="245" t="s">
        <v>13</v>
      </c>
    </row>
    <row r="55" spans="1:10">
      <c r="A55" s="816"/>
      <c r="B55" s="247" t="s">
        <v>467</v>
      </c>
      <c r="C55" s="817"/>
      <c r="D55" s="816" t="s">
        <v>410</v>
      </c>
      <c r="E55" s="830" t="s">
        <v>468</v>
      </c>
      <c r="F55" s="817" t="s">
        <v>469</v>
      </c>
      <c r="G55" s="817" t="s">
        <v>13</v>
      </c>
      <c r="H55" s="833" t="s">
        <v>13</v>
      </c>
      <c r="I55" s="833" t="s">
        <v>13</v>
      </c>
      <c r="J55" s="817" t="s">
        <v>319</v>
      </c>
    </row>
    <row r="56" spans="1:10" ht="59.45" customHeight="1">
      <c r="A56" s="816"/>
      <c r="B56" s="247" t="s">
        <v>470</v>
      </c>
      <c r="C56" s="817"/>
      <c r="D56" s="816"/>
      <c r="E56" s="830"/>
      <c r="F56" s="817"/>
      <c r="G56" s="817"/>
      <c r="H56" s="833"/>
      <c r="I56" s="833"/>
      <c r="J56" s="817"/>
    </row>
    <row r="57" spans="1:10" ht="56.45" customHeight="1">
      <c r="A57" s="816">
        <v>11</v>
      </c>
      <c r="B57" s="834" t="s">
        <v>471</v>
      </c>
      <c r="C57" s="816" t="s">
        <v>472</v>
      </c>
      <c r="D57" s="816" t="s">
        <v>13</v>
      </c>
      <c r="E57" s="816" t="s">
        <v>13</v>
      </c>
      <c r="F57" s="816" t="s">
        <v>13</v>
      </c>
      <c r="G57" s="239" t="s">
        <v>142</v>
      </c>
      <c r="H57" s="241">
        <v>210</v>
      </c>
      <c r="I57" s="241">
        <v>0</v>
      </c>
      <c r="J57" s="816" t="s">
        <v>13</v>
      </c>
    </row>
    <row r="58" spans="1:10" ht="58.9" customHeight="1">
      <c r="A58" s="816"/>
      <c r="B58" s="834"/>
      <c r="C58" s="816"/>
      <c r="D58" s="816"/>
      <c r="E58" s="816"/>
      <c r="F58" s="816"/>
      <c r="G58" s="239" t="s">
        <v>141</v>
      </c>
      <c r="H58" s="241">
        <v>1890</v>
      </c>
      <c r="I58" s="241">
        <v>0</v>
      </c>
      <c r="J58" s="816"/>
    </row>
    <row r="59" spans="1:10">
      <c r="A59" s="816"/>
      <c r="B59" s="243" t="s">
        <v>473</v>
      </c>
      <c r="C59" s="816"/>
      <c r="D59" s="816" t="s">
        <v>403</v>
      </c>
      <c r="E59" s="835" t="s">
        <v>474</v>
      </c>
      <c r="F59" s="817" t="s">
        <v>475</v>
      </c>
      <c r="G59" s="816" t="s">
        <v>13</v>
      </c>
      <c r="H59" s="823" t="s">
        <v>13</v>
      </c>
      <c r="I59" s="823" t="s">
        <v>13</v>
      </c>
      <c r="J59" s="816" t="s">
        <v>319</v>
      </c>
    </row>
    <row r="60" spans="1:10" ht="64.150000000000006" customHeight="1">
      <c r="A60" s="816"/>
      <c r="B60" s="243" t="s">
        <v>476</v>
      </c>
      <c r="C60" s="816"/>
      <c r="D60" s="816"/>
      <c r="E60" s="835"/>
      <c r="F60" s="817"/>
      <c r="G60" s="816"/>
      <c r="H60" s="823"/>
      <c r="I60" s="823"/>
      <c r="J60" s="816"/>
    </row>
    <row r="61" spans="1:10">
      <c r="A61" s="816"/>
      <c r="B61" s="243" t="s">
        <v>477</v>
      </c>
      <c r="C61" s="816"/>
      <c r="D61" s="816" t="s">
        <v>403</v>
      </c>
      <c r="E61" s="835" t="s">
        <v>478</v>
      </c>
      <c r="F61" s="817" t="s">
        <v>479</v>
      </c>
      <c r="G61" s="816" t="s">
        <v>13</v>
      </c>
      <c r="H61" s="823" t="s">
        <v>13</v>
      </c>
      <c r="I61" s="823" t="s">
        <v>13</v>
      </c>
      <c r="J61" s="816" t="s">
        <v>319</v>
      </c>
    </row>
    <row r="62" spans="1:10" ht="43.9" customHeight="1">
      <c r="A62" s="816"/>
      <c r="B62" s="243" t="s">
        <v>480</v>
      </c>
      <c r="C62" s="816"/>
      <c r="D62" s="816"/>
      <c r="E62" s="835"/>
      <c r="F62" s="817"/>
      <c r="G62" s="816"/>
      <c r="H62" s="823"/>
      <c r="I62" s="823"/>
      <c r="J62" s="816"/>
    </row>
    <row r="63" spans="1:10" ht="54" customHeight="1">
      <c r="A63" s="816">
        <v>12</v>
      </c>
      <c r="B63" s="816" t="s">
        <v>481</v>
      </c>
      <c r="C63" s="816" t="s">
        <v>450</v>
      </c>
      <c r="D63" s="816" t="s">
        <v>13</v>
      </c>
      <c r="E63" s="816" t="s">
        <v>13</v>
      </c>
      <c r="F63" s="816" t="s">
        <v>13</v>
      </c>
      <c r="G63" s="239" t="s">
        <v>142</v>
      </c>
      <c r="H63" s="241">
        <v>1050.79</v>
      </c>
      <c r="I63" s="241">
        <v>210.16</v>
      </c>
      <c r="J63" s="816" t="s">
        <v>13</v>
      </c>
    </row>
    <row r="64" spans="1:10" ht="57" customHeight="1">
      <c r="A64" s="816"/>
      <c r="B64" s="816"/>
      <c r="C64" s="816"/>
      <c r="D64" s="816"/>
      <c r="E64" s="816"/>
      <c r="F64" s="816"/>
      <c r="G64" s="239" t="s">
        <v>141</v>
      </c>
      <c r="H64" s="241">
        <v>104028.6</v>
      </c>
      <c r="I64" s="241">
        <v>20806</v>
      </c>
      <c r="J64" s="816"/>
    </row>
    <row r="65" spans="1:10" ht="128.44999999999999" customHeight="1">
      <c r="A65" s="239"/>
      <c r="B65" s="239" t="s">
        <v>482</v>
      </c>
      <c r="C65" s="239"/>
      <c r="D65" s="239" t="s">
        <v>403</v>
      </c>
      <c r="E65" s="248" t="s">
        <v>483</v>
      </c>
      <c r="F65" s="249" t="s">
        <v>484</v>
      </c>
      <c r="G65" s="245" t="s">
        <v>13</v>
      </c>
      <c r="H65" s="246" t="s">
        <v>13</v>
      </c>
      <c r="I65" s="246" t="s">
        <v>13</v>
      </c>
      <c r="J65" s="245" t="s">
        <v>319</v>
      </c>
    </row>
    <row r="66" spans="1:10" ht="18" customHeight="1">
      <c r="A66" s="816">
        <v>13</v>
      </c>
      <c r="B66" s="816" t="s">
        <v>485</v>
      </c>
      <c r="C66" s="818" t="s">
        <v>486</v>
      </c>
      <c r="D66" s="816" t="s">
        <v>13</v>
      </c>
      <c r="E66" s="817" t="s">
        <v>13</v>
      </c>
      <c r="F66" s="817" t="s">
        <v>13</v>
      </c>
      <c r="G66" s="817" t="s">
        <v>142</v>
      </c>
      <c r="H66" s="833">
        <v>45564.24</v>
      </c>
      <c r="I66" s="833">
        <v>7779.75</v>
      </c>
      <c r="J66" s="817" t="s">
        <v>13</v>
      </c>
    </row>
    <row r="67" spans="1:10" ht="43.9" customHeight="1">
      <c r="A67" s="816"/>
      <c r="B67" s="816"/>
      <c r="C67" s="829"/>
      <c r="D67" s="816"/>
      <c r="E67" s="817"/>
      <c r="F67" s="817"/>
      <c r="G67" s="817"/>
      <c r="H67" s="833"/>
      <c r="I67" s="833"/>
      <c r="J67" s="817"/>
    </row>
    <row r="68" spans="1:10" ht="48" customHeight="1">
      <c r="A68" s="816"/>
      <c r="B68" s="243" t="s">
        <v>487</v>
      </c>
      <c r="C68" s="818"/>
      <c r="D68" s="816" t="s">
        <v>403</v>
      </c>
      <c r="E68" s="830" t="s">
        <v>488</v>
      </c>
      <c r="F68" s="832" t="s">
        <v>489</v>
      </c>
      <c r="G68" s="817" t="s">
        <v>13</v>
      </c>
      <c r="H68" s="833" t="s">
        <v>13</v>
      </c>
      <c r="I68" s="833" t="s">
        <v>13</v>
      </c>
      <c r="J68" s="817" t="s">
        <v>319</v>
      </c>
    </row>
    <row r="69" spans="1:10" ht="53.45" customHeight="1">
      <c r="A69" s="816"/>
      <c r="B69" s="243" t="s">
        <v>490</v>
      </c>
      <c r="C69" s="829"/>
      <c r="D69" s="816"/>
      <c r="E69" s="830"/>
      <c r="F69" s="832"/>
      <c r="G69" s="817"/>
      <c r="H69" s="833"/>
      <c r="I69" s="833"/>
      <c r="J69" s="817"/>
    </row>
    <row r="70" spans="1:10" ht="18" customHeight="1">
      <c r="A70" s="816"/>
      <c r="B70" s="243" t="s">
        <v>491</v>
      </c>
      <c r="C70" s="818"/>
      <c r="D70" s="816" t="s">
        <v>403</v>
      </c>
      <c r="E70" s="830" t="s">
        <v>492</v>
      </c>
      <c r="F70" s="836" t="s">
        <v>493</v>
      </c>
      <c r="G70" s="816" t="s">
        <v>13</v>
      </c>
      <c r="H70" s="823" t="s">
        <v>13</v>
      </c>
      <c r="I70" s="823" t="s">
        <v>13</v>
      </c>
      <c r="J70" s="817" t="s">
        <v>319</v>
      </c>
    </row>
    <row r="71" spans="1:10" ht="195.75" customHeight="1">
      <c r="A71" s="816"/>
      <c r="B71" s="243" t="s">
        <v>494</v>
      </c>
      <c r="C71" s="829"/>
      <c r="D71" s="816"/>
      <c r="E71" s="830"/>
      <c r="F71" s="836"/>
      <c r="G71" s="816"/>
      <c r="H71" s="823"/>
      <c r="I71" s="823"/>
      <c r="J71" s="817"/>
    </row>
    <row r="72" spans="1:10" ht="102">
      <c r="A72" s="239">
        <v>14</v>
      </c>
      <c r="B72" s="239" t="s">
        <v>495</v>
      </c>
      <c r="C72" s="239" t="s">
        <v>450</v>
      </c>
      <c r="D72" s="239" t="s">
        <v>13</v>
      </c>
      <c r="E72" s="239" t="s">
        <v>13</v>
      </c>
      <c r="F72" s="239" t="s">
        <v>13</v>
      </c>
      <c r="G72" s="239"/>
      <c r="H72" s="241"/>
      <c r="I72" s="241"/>
      <c r="J72" s="239" t="s">
        <v>13</v>
      </c>
    </row>
    <row r="73" spans="1:10">
      <c r="A73" s="816"/>
      <c r="B73" s="243" t="s">
        <v>496</v>
      </c>
      <c r="C73" s="816"/>
      <c r="D73" s="816" t="s">
        <v>403</v>
      </c>
      <c r="E73" s="822" t="s">
        <v>497</v>
      </c>
      <c r="F73" s="817" t="s">
        <v>498</v>
      </c>
      <c r="G73" s="816" t="s">
        <v>13</v>
      </c>
      <c r="H73" s="823" t="s">
        <v>13</v>
      </c>
      <c r="I73" s="823" t="s">
        <v>13</v>
      </c>
      <c r="J73" s="816" t="s">
        <v>319</v>
      </c>
    </row>
    <row r="74" spans="1:10" ht="111" customHeight="1">
      <c r="A74" s="816"/>
      <c r="B74" s="243" t="s">
        <v>499</v>
      </c>
      <c r="C74" s="816"/>
      <c r="D74" s="816"/>
      <c r="E74" s="822"/>
      <c r="F74" s="817"/>
      <c r="G74" s="816"/>
      <c r="H74" s="823"/>
      <c r="I74" s="823"/>
      <c r="J74" s="816"/>
    </row>
    <row r="75" spans="1:10" ht="115.15" customHeight="1">
      <c r="A75" s="239">
        <v>15</v>
      </c>
      <c r="B75" s="239" t="s">
        <v>500</v>
      </c>
      <c r="C75" s="239" t="s">
        <v>472</v>
      </c>
      <c r="D75" s="239" t="s">
        <v>13</v>
      </c>
      <c r="E75" s="239" t="s">
        <v>13</v>
      </c>
      <c r="F75" s="239" t="s">
        <v>13</v>
      </c>
      <c r="G75" s="239"/>
      <c r="H75" s="241"/>
      <c r="I75" s="241"/>
      <c r="J75" s="239" t="s">
        <v>13</v>
      </c>
    </row>
    <row r="76" spans="1:10">
      <c r="A76" s="816"/>
      <c r="B76" s="243" t="s">
        <v>501</v>
      </c>
      <c r="C76" s="816"/>
      <c r="D76" s="816" t="s">
        <v>403</v>
      </c>
      <c r="E76" s="822" t="s">
        <v>502</v>
      </c>
      <c r="F76" s="817" t="s">
        <v>503</v>
      </c>
      <c r="G76" s="816" t="s">
        <v>13</v>
      </c>
      <c r="H76" s="823" t="s">
        <v>13</v>
      </c>
      <c r="I76" s="823" t="s">
        <v>13</v>
      </c>
      <c r="J76" s="816" t="s">
        <v>319</v>
      </c>
    </row>
    <row r="77" spans="1:10" ht="147.6" customHeight="1">
      <c r="A77" s="816"/>
      <c r="B77" s="239" t="s">
        <v>504</v>
      </c>
      <c r="C77" s="816"/>
      <c r="D77" s="816"/>
      <c r="E77" s="822"/>
      <c r="F77" s="817"/>
      <c r="G77" s="816"/>
      <c r="H77" s="823"/>
      <c r="I77" s="823"/>
      <c r="J77" s="816"/>
    </row>
    <row r="78" spans="1:10">
      <c r="A78" s="816">
        <v>16</v>
      </c>
      <c r="B78" s="831" t="s">
        <v>505</v>
      </c>
      <c r="C78" s="834" t="s">
        <v>506</v>
      </c>
      <c r="D78" s="816" t="s">
        <v>13</v>
      </c>
      <c r="E78" s="816" t="s">
        <v>13</v>
      </c>
      <c r="F78" s="816" t="s">
        <v>13</v>
      </c>
      <c r="G78" s="816" t="s">
        <v>142</v>
      </c>
      <c r="H78" s="823">
        <v>55.56</v>
      </c>
      <c r="I78" s="823">
        <v>44.88</v>
      </c>
      <c r="J78" s="816" t="s">
        <v>13</v>
      </c>
    </row>
    <row r="79" spans="1:10" ht="34.9" customHeight="1">
      <c r="A79" s="816"/>
      <c r="B79" s="838"/>
      <c r="C79" s="834"/>
      <c r="D79" s="816"/>
      <c r="E79" s="816"/>
      <c r="F79" s="816"/>
      <c r="G79" s="816"/>
      <c r="H79" s="823"/>
      <c r="I79" s="823"/>
      <c r="J79" s="816"/>
    </row>
    <row r="80" spans="1:10" ht="97.5" customHeight="1">
      <c r="A80" s="816"/>
      <c r="B80" s="243" t="s">
        <v>507</v>
      </c>
      <c r="C80" s="834"/>
      <c r="D80" s="816"/>
      <c r="E80" s="816"/>
      <c r="F80" s="816"/>
      <c r="G80" s="239" t="s">
        <v>141</v>
      </c>
      <c r="H80" s="241">
        <v>500</v>
      </c>
      <c r="I80" s="241">
        <v>403.96</v>
      </c>
      <c r="J80" s="816"/>
    </row>
    <row r="81" spans="1:12">
      <c r="A81" s="816"/>
      <c r="B81" s="243" t="s">
        <v>508</v>
      </c>
      <c r="C81" s="834"/>
      <c r="D81" s="816" t="s">
        <v>403</v>
      </c>
      <c r="E81" s="822" t="s">
        <v>509</v>
      </c>
      <c r="F81" s="816" t="s">
        <v>510</v>
      </c>
      <c r="G81" s="816" t="s">
        <v>13</v>
      </c>
      <c r="H81" s="823" t="s">
        <v>13</v>
      </c>
      <c r="I81" s="823" t="s">
        <v>13</v>
      </c>
      <c r="J81" s="816" t="s">
        <v>319</v>
      </c>
    </row>
    <row r="82" spans="1:12" ht="59.25" customHeight="1">
      <c r="A82" s="816"/>
      <c r="B82" s="243" t="s">
        <v>511</v>
      </c>
      <c r="C82" s="834"/>
      <c r="D82" s="816"/>
      <c r="E82" s="822"/>
      <c r="F82" s="816"/>
      <c r="G82" s="816"/>
      <c r="H82" s="823"/>
      <c r="I82" s="823"/>
      <c r="J82" s="816"/>
    </row>
    <row r="83" spans="1:12" ht="18" customHeight="1">
      <c r="A83" s="837" t="s">
        <v>512</v>
      </c>
      <c r="B83" s="837"/>
      <c r="C83" s="837"/>
      <c r="D83" s="837"/>
      <c r="E83" s="837"/>
      <c r="F83" s="837"/>
      <c r="G83" s="837"/>
      <c r="H83" s="837"/>
      <c r="I83" s="837"/>
      <c r="J83" s="837"/>
      <c r="L83" s="236">
        <f>((3/16)+(3/21)+(69836.1/317078.07))/3*100</f>
        <v>18.353535168574009</v>
      </c>
    </row>
    <row r="85" spans="1:12">
      <c r="A85" s="236"/>
      <c r="B85" s="236" t="s">
        <v>513</v>
      </c>
      <c r="E85" s="236" t="s">
        <v>514</v>
      </c>
      <c r="H85" s="250"/>
      <c r="I85" s="250"/>
      <c r="J85" s="236" t="s">
        <v>515</v>
      </c>
    </row>
    <row r="86" spans="1:12">
      <c r="A86" s="236"/>
      <c r="G86" s="251"/>
      <c r="H86" s="250"/>
      <c r="I86" s="250"/>
    </row>
    <row r="87" spans="1:12">
      <c r="A87" s="236"/>
      <c r="G87" s="251"/>
      <c r="H87" s="250"/>
      <c r="I87" s="250"/>
    </row>
    <row r="88" spans="1:12">
      <c r="A88" s="236"/>
      <c r="B88" s="252" t="s">
        <v>516</v>
      </c>
      <c r="G88" s="251"/>
      <c r="H88" s="250"/>
      <c r="I88" s="250"/>
    </row>
    <row r="89" spans="1:12">
      <c r="A89" s="236"/>
      <c r="B89" s="252" t="s">
        <v>517</v>
      </c>
      <c r="C89" s="252"/>
      <c r="G89" s="251"/>
      <c r="H89" s="250"/>
      <c r="I89" s="250"/>
    </row>
    <row r="90" spans="1:12">
      <c r="A90" s="236"/>
      <c r="B90" s="252" t="s">
        <v>518</v>
      </c>
      <c r="C90" s="252"/>
      <c r="G90" s="251"/>
      <c r="H90" s="250"/>
      <c r="I90" s="250"/>
    </row>
  </sheetData>
  <mergeCells count="267">
    <mergeCell ref="H81:H82"/>
    <mergeCell ref="I81:I82"/>
    <mergeCell ref="J81:J82"/>
    <mergeCell ref="A83:J83"/>
    <mergeCell ref="G78:G79"/>
    <mergeCell ref="H78:H79"/>
    <mergeCell ref="I78:I79"/>
    <mergeCell ref="J78:J80"/>
    <mergeCell ref="A81:A82"/>
    <mergeCell ref="C81:C82"/>
    <mergeCell ref="D81:D82"/>
    <mergeCell ref="E81:E82"/>
    <mergeCell ref="F81:F82"/>
    <mergeCell ref="G81:G82"/>
    <mergeCell ref="A78:A80"/>
    <mergeCell ref="B78:B79"/>
    <mergeCell ref="C78:C80"/>
    <mergeCell ref="D78:D80"/>
    <mergeCell ref="E78:E80"/>
    <mergeCell ref="F78:F80"/>
    <mergeCell ref="A76:A77"/>
    <mergeCell ref="C76:C77"/>
    <mergeCell ref="D76:D77"/>
    <mergeCell ref="E76:E77"/>
    <mergeCell ref="F76:F77"/>
    <mergeCell ref="G76:G77"/>
    <mergeCell ref="H76:H77"/>
    <mergeCell ref="I76:I77"/>
    <mergeCell ref="J76:J77"/>
    <mergeCell ref="A73:A74"/>
    <mergeCell ref="C73:C74"/>
    <mergeCell ref="D73:D74"/>
    <mergeCell ref="E73:E74"/>
    <mergeCell ref="F73:F74"/>
    <mergeCell ref="G73:G74"/>
    <mergeCell ref="H73:H74"/>
    <mergeCell ref="I73:I74"/>
    <mergeCell ref="J73:J74"/>
    <mergeCell ref="H68:H69"/>
    <mergeCell ref="I68:I69"/>
    <mergeCell ref="J68:J69"/>
    <mergeCell ref="A70:A71"/>
    <mergeCell ref="C70:C71"/>
    <mergeCell ref="D70:D71"/>
    <mergeCell ref="E70:E71"/>
    <mergeCell ref="F70:F71"/>
    <mergeCell ref="G70:G71"/>
    <mergeCell ref="H70:H71"/>
    <mergeCell ref="I70:I71"/>
    <mergeCell ref="J70:J71"/>
    <mergeCell ref="A68:A69"/>
    <mergeCell ref="C68:C69"/>
    <mergeCell ref="D68:D69"/>
    <mergeCell ref="E68:E69"/>
    <mergeCell ref="F68:F69"/>
    <mergeCell ref="G68:G69"/>
    <mergeCell ref="B66:B67"/>
    <mergeCell ref="C66:C67"/>
    <mergeCell ref="D66:D67"/>
    <mergeCell ref="E66:E67"/>
    <mergeCell ref="F66:F67"/>
    <mergeCell ref="A63:A64"/>
    <mergeCell ref="B63:B64"/>
    <mergeCell ref="C63:C64"/>
    <mergeCell ref="D63:D64"/>
    <mergeCell ref="E63:E64"/>
    <mergeCell ref="F63:F64"/>
    <mergeCell ref="J63:J64"/>
    <mergeCell ref="G66:G67"/>
    <mergeCell ref="H66:H67"/>
    <mergeCell ref="I66:I67"/>
    <mergeCell ref="J66:J67"/>
    <mergeCell ref="H59:H60"/>
    <mergeCell ref="I59:I60"/>
    <mergeCell ref="J59:J60"/>
    <mergeCell ref="A61:A62"/>
    <mergeCell ref="C61:C62"/>
    <mergeCell ref="D61:D62"/>
    <mergeCell ref="E61:E62"/>
    <mergeCell ref="F61:F62"/>
    <mergeCell ref="G61:G62"/>
    <mergeCell ref="H61:H62"/>
    <mergeCell ref="A59:A60"/>
    <mergeCell ref="C59:C60"/>
    <mergeCell ref="D59:D60"/>
    <mergeCell ref="E59:E60"/>
    <mergeCell ref="F59:F60"/>
    <mergeCell ref="G59:G60"/>
    <mergeCell ref="I61:I62"/>
    <mergeCell ref="J61:J62"/>
    <mergeCell ref="A66:A67"/>
    <mergeCell ref="F50:F51"/>
    <mergeCell ref="I55:I56"/>
    <mergeCell ref="J55:J56"/>
    <mergeCell ref="A57:A58"/>
    <mergeCell ref="B57:B58"/>
    <mergeCell ref="C57:C58"/>
    <mergeCell ref="D57:D58"/>
    <mergeCell ref="E57:E58"/>
    <mergeCell ref="F57:F58"/>
    <mergeCell ref="J57:J58"/>
    <mergeCell ref="A55:A56"/>
    <mergeCell ref="C55:C56"/>
    <mergeCell ref="D55:D56"/>
    <mergeCell ref="E55:E56"/>
    <mergeCell ref="F55:F56"/>
    <mergeCell ref="G55:G56"/>
    <mergeCell ref="H55:H56"/>
    <mergeCell ref="J50:J51"/>
    <mergeCell ref="H52:H53"/>
    <mergeCell ref="I52:I53"/>
    <mergeCell ref="J52:J53"/>
    <mergeCell ref="A48:A49"/>
    <mergeCell ref="C48:C49"/>
    <mergeCell ref="D48:D49"/>
    <mergeCell ref="E48:E49"/>
    <mergeCell ref="F48:F49"/>
    <mergeCell ref="G48:G49"/>
    <mergeCell ref="H48:H49"/>
    <mergeCell ref="I48:I49"/>
    <mergeCell ref="J48:J49"/>
    <mergeCell ref="A52:A53"/>
    <mergeCell ref="C52:C53"/>
    <mergeCell ref="D52:D53"/>
    <mergeCell ref="E52:E53"/>
    <mergeCell ref="F52:F53"/>
    <mergeCell ref="G52:G53"/>
    <mergeCell ref="A50:A51"/>
    <mergeCell ref="B50:B51"/>
    <mergeCell ref="C50:C51"/>
    <mergeCell ref="D50:D51"/>
    <mergeCell ref="E50:E51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H38:H40"/>
    <mergeCell ref="I38:I40"/>
    <mergeCell ref="J38:J40"/>
    <mergeCell ref="B39:B40"/>
    <mergeCell ref="A41:A43"/>
    <mergeCell ref="C41:C43"/>
    <mergeCell ref="D41:D43"/>
    <mergeCell ref="E41:E43"/>
    <mergeCell ref="F41:F43"/>
    <mergeCell ref="G41:G43"/>
    <mergeCell ref="A38:A40"/>
    <mergeCell ref="C38:C40"/>
    <mergeCell ref="D38:D40"/>
    <mergeCell ref="E38:E40"/>
    <mergeCell ref="F38:F40"/>
    <mergeCell ref="G38:G40"/>
    <mergeCell ref="H41:H43"/>
    <mergeCell ref="I41:I43"/>
    <mergeCell ref="J41:J43"/>
    <mergeCell ref="B42:B43"/>
    <mergeCell ref="I34:I35"/>
    <mergeCell ref="J34:J35"/>
    <mergeCell ref="A36:A37"/>
    <mergeCell ref="B36:B37"/>
    <mergeCell ref="C36:C37"/>
    <mergeCell ref="D36:D37"/>
    <mergeCell ref="E36:E37"/>
    <mergeCell ref="F36:F37"/>
    <mergeCell ref="J36:J37"/>
    <mergeCell ref="A34:A35"/>
    <mergeCell ref="C34:C35"/>
    <mergeCell ref="D34:D35"/>
    <mergeCell ref="E34:E35"/>
    <mergeCell ref="F34:F35"/>
    <mergeCell ref="G34:G35"/>
    <mergeCell ref="H34:H35"/>
    <mergeCell ref="D32:D33"/>
    <mergeCell ref="E32:E33"/>
    <mergeCell ref="F32:F33"/>
    <mergeCell ref="G32:G33"/>
    <mergeCell ref="A30:A31"/>
    <mergeCell ref="B30:B31"/>
    <mergeCell ref="C30:C31"/>
    <mergeCell ref="D30:D31"/>
    <mergeCell ref="E30:E31"/>
    <mergeCell ref="F30:F31"/>
    <mergeCell ref="J30:J31"/>
    <mergeCell ref="H32:H33"/>
    <mergeCell ref="I32:I33"/>
    <mergeCell ref="J32:J33"/>
    <mergeCell ref="H26:H27"/>
    <mergeCell ref="I26:I27"/>
    <mergeCell ref="J26:J27"/>
    <mergeCell ref="A28:A29"/>
    <mergeCell ref="C28:C29"/>
    <mergeCell ref="D28:D29"/>
    <mergeCell ref="E28:E29"/>
    <mergeCell ref="F28:F29"/>
    <mergeCell ref="G28:G29"/>
    <mergeCell ref="H28:H29"/>
    <mergeCell ref="A26:A27"/>
    <mergeCell ref="C26:C27"/>
    <mergeCell ref="D26:D27"/>
    <mergeCell ref="E26:E27"/>
    <mergeCell ref="F26:F27"/>
    <mergeCell ref="G26:G27"/>
    <mergeCell ref="I28:I29"/>
    <mergeCell ref="J28:J29"/>
    <mergeCell ref="A32:A33"/>
    <mergeCell ref="C32:C33"/>
    <mergeCell ref="A24:A25"/>
    <mergeCell ref="B24:B25"/>
    <mergeCell ref="C24:C25"/>
    <mergeCell ref="D24:D25"/>
    <mergeCell ref="E24:E25"/>
    <mergeCell ref="F24:F25"/>
    <mergeCell ref="J24:J25"/>
    <mergeCell ref="A22:A23"/>
    <mergeCell ref="C22:C23"/>
    <mergeCell ref="D22:D23"/>
    <mergeCell ref="E22:E23"/>
    <mergeCell ref="F22:F23"/>
    <mergeCell ref="G22:G23"/>
    <mergeCell ref="A19:A21"/>
    <mergeCell ref="B19:B21"/>
    <mergeCell ref="C19:C21"/>
    <mergeCell ref="D19:D21"/>
    <mergeCell ref="E19:E21"/>
    <mergeCell ref="F19:F21"/>
    <mergeCell ref="J19:J21"/>
    <mergeCell ref="H22:H23"/>
    <mergeCell ref="I22:I23"/>
    <mergeCell ref="J22:J23"/>
    <mergeCell ref="H14:H15"/>
    <mergeCell ref="I14:I15"/>
    <mergeCell ref="J14:J15"/>
    <mergeCell ref="A17:A18"/>
    <mergeCell ref="C17:C18"/>
    <mergeCell ref="D17:D18"/>
    <mergeCell ref="E17:E18"/>
    <mergeCell ref="F17:F18"/>
    <mergeCell ref="G17:G18"/>
    <mergeCell ref="H17:H18"/>
    <mergeCell ref="A14:A15"/>
    <mergeCell ref="C14:C15"/>
    <mergeCell ref="D14:D15"/>
    <mergeCell ref="E14:E15"/>
    <mergeCell ref="F14:F15"/>
    <mergeCell ref="G14:G15"/>
    <mergeCell ref="I17:I18"/>
    <mergeCell ref="J17:J18"/>
    <mergeCell ref="D3:F3"/>
    <mergeCell ref="D4:F4"/>
    <mergeCell ref="B5:B9"/>
    <mergeCell ref="C5:C9"/>
    <mergeCell ref="E5:F8"/>
    <mergeCell ref="G5:I8"/>
    <mergeCell ref="J5:J9"/>
    <mergeCell ref="B11:J11"/>
    <mergeCell ref="A12:A13"/>
    <mergeCell ref="B12:B13"/>
    <mergeCell ref="C12:C13"/>
    <mergeCell ref="D12:D13"/>
    <mergeCell ref="E12:E13"/>
    <mergeCell ref="F12:F13"/>
    <mergeCell ref="J12:J1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3"/>
  <sheetViews>
    <sheetView topLeftCell="A31" zoomScaleNormal="100" workbookViewId="0">
      <selection activeCell="B44" sqref="B44:E44"/>
    </sheetView>
  </sheetViews>
  <sheetFormatPr defaultRowHeight="15"/>
  <cols>
    <col min="1" max="1" width="5.28515625" style="45" customWidth="1"/>
    <col min="2" max="2" width="35.28515625" style="160" customWidth="1"/>
    <col min="3" max="4" width="20" style="45" customWidth="1"/>
    <col min="5" max="5" width="34.140625" style="45" customWidth="1"/>
    <col min="6" max="6" width="25.140625" style="45" customWidth="1"/>
    <col min="7" max="8" width="16.140625" style="45" customWidth="1"/>
    <col min="9" max="9" width="17.7109375" style="45" customWidth="1"/>
    <col min="10" max="10" width="20.140625" style="45" customWidth="1"/>
    <col min="11" max="11" width="14.28515625" style="45" bestFit="1" customWidth="1"/>
    <col min="12" max="16384" width="9.140625" style="45"/>
  </cols>
  <sheetData>
    <row r="1" spans="1:15" ht="38.25" customHeight="1">
      <c r="B1" s="839" t="s">
        <v>519</v>
      </c>
      <c r="C1" s="839"/>
      <c r="D1" s="839"/>
      <c r="E1" s="839"/>
      <c r="F1" s="839"/>
      <c r="G1" s="839"/>
      <c r="H1" s="839"/>
      <c r="I1" s="839"/>
      <c r="J1" s="839"/>
    </row>
    <row r="2" spans="1:15" hidden="1">
      <c r="B2" s="253"/>
      <c r="C2" s="254"/>
      <c r="D2" s="254"/>
      <c r="E2" s="254"/>
      <c r="F2" s="254"/>
      <c r="G2" s="254"/>
      <c r="H2" s="254"/>
      <c r="I2" s="254"/>
      <c r="J2" s="254"/>
    </row>
    <row r="3" spans="1:15" hidden="1">
      <c r="B3" s="253"/>
      <c r="C3" s="254"/>
      <c r="D3" s="254"/>
      <c r="E3" s="254"/>
      <c r="F3" s="254"/>
      <c r="G3" s="254"/>
      <c r="H3" s="254"/>
      <c r="I3" s="254"/>
      <c r="J3" s="254"/>
    </row>
    <row r="4" spans="1:15" ht="46.5" customHeight="1">
      <c r="A4" s="840" t="s">
        <v>520</v>
      </c>
      <c r="B4" s="842" t="s">
        <v>307</v>
      </c>
      <c r="C4" s="842" t="s">
        <v>29</v>
      </c>
      <c r="D4" s="843" t="s">
        <v>309</v>
      </c>
      <c r="E4" s="845" t="s">
        <v>521</v>
      </c>
      <c r="F4" s="846"/>
      <c r="G4" s="845" t="s">
        <v>522</v>
      </c>
      <c r="H4" s="847"/>
      <c r="I4" s="846"/>
      <c r="J4" s="843" t="s">
        <v>23</v>
      </c>
      <c r="L4" s="848"/>
      <c r="M4" s="848"/>
      <c r="N4" s="848"/>
      <c r="O4" s="848"/>
    </row>
    <row r="5" spans="1:15" ht="43.5" customHeight="1">
      <c r="A5" s="841"/>
      <c r="B5" s="842"/>
      <c r="C5" s="842"/>
      <c r="D5" s="844"/>
      <c r="E5" s="255" t="s">
        <v>109</v>
      </c>
      <c r="F5" s="255" t="s">
        <v>110</v>
      </c>
      <c r="G5" s="255" t="s">
        <v>111</v>
      </c>
      <c r="H5" s="255" t="s">
        <v>37</v>
      </c>
      <c r="I5" s="255" t="s">
        <v>35</v>
      </c>
      <c r="J5" s="844"/>
    </row>
    <row r="6" spans="1:15">
      <c r="A6" s="256">
        <v>1</v>
      </c>
      <c r="B6" s="257">
        <v>2</v>
      </c>
      <c r="C6" s="257">
        <v>3</v>
      </c>
      <c r="D6" s="257">
        <v>4</v>
      </c>
      <c r="E6" s="257">
        <v>5</v>
      </c>
      <c r="F6" s="257">
        <v>6</v>
      </c>
      <c r="G6" s="257">
        <v>7</v>
      </c>
      <c r="H6" s="257">
        <v>8</v>
      </c>
      <c r="I6" s="257">
        <v>9</v>
      </c>
      <c r="J6" s="257">
        <v>10</v>
      </c>
    </row>
    <row r="7" spans="1:15" ht="31.5" customHeight="1">
      <c r="A7" s="849">
        <v>1</v>
      </c>
      <c r="B7" s="851" t="s">
        <v>523</v>
      </c>
      <c r="C7" s="851" t="s">
        <v>524</v>
      </c>
      <c r="D7" s="851" t="s">
        <v>12</v>
      </c>
      <c r="E7" s="851" t="s">
        <v>12</v>
      </c>
      <c r="F7" s="851" t="s">
        <v>12</v>
      </c>
      <c r="G7" s="258" t="s">
        <v>41</v>
      </c>
      <c r="H7" s="259">
        <f>SUM(H8:H9)</f>
        <v>100</v>
      </c>
      <c r="I7" s="259">
        <f>I8+I9</f>
        <v>0</v>
      </c>
      <c r="J7" s="851" t="s">
        <v>12</v>
      </c>
    </row>
    <row r="8" spans="1:15" ht="21" customHeight="1">
      <c r="A8" s="850"/>
      <c r="B8" s="852"/>
      <c r="C8" s="852"/>
      <c r="D8" s="852"/>
      <c r="E8" s="852"/>
      <c r="F8" s="852"/>
      <c r="G8" s="260" t="s">
        <v>142</v>
      </c>
      <c r="H8" s="261">
        <v>100</v>
      </c>
      <c r="I8" s="261">
        <v>0</v>
      </c>
      <c r="J8" s="852"/>
      <c r="M8" s="854"/>
      <c r="N8" s="854"/>
      <c r="O8" s="854"/>
    </row>
    <row r="9" spans="1:15" ht="18.75" customHeight="1">
      <c r="A9" s="841"/>
      <c r="B9" s="853"/>
      <c r="C9" s="853"/>
      <c r="D9" s="853"/>
      <c r="E9" s="853"/>
      <c r="F9" s="853"/>
      <c r="G9" s="260" t="s">
        <v>141</v>
      </c>
      <c r="H9" s="261">
        <v>0</v>
      </c>
      <c r="I9" s="260">
        <v>0</v>
      </c>
      <c r="J9" s="853"/>
      <c r="M9" s="262"/>
      <c r="N9" s="262"/>
      <c r="O9" s="262"/>
    </row>
    <row r="10" spans="1:15" ht="107.25" customHeight="1">
      <c r="A10" s="256"/>
      <c r="B10" s="263" t="s">
        <v>525</v>
      </c>
      <c r="C10" s="264" t="s">
        <v>12</v>
      </c>
      <c r="D10" s="264" t="s">
        <v>403</v>
      </c>
      <c r="E10" s="265" t="s">
        <v>526</v>
      </c>
      <c r="F10" s="266" t="s">
        <v>527</v>
      </c>
      <c r="G10" s="264" t="s">
        <v>12</v>
      </c>
      <c r="H10" s="260" t="s">
        <v>12</v>
      </c>
      <c r="I10" s="260" t="s">
        <v>12</v>
      </c>
      <c r="J10" s="265" t="s">
        <v>319</v>
      </c>
    </row>
    <row r="11" spans="1:15" ht="33" customHeight="1">
      <c r="A11" s="849">
        <v>2</v>
      </c>
      <c r="B11" s="855" t="s">
        <v>528</v>
      </c>
      <c r="C11" s="851" t="s">
        <v>524</v>
      </c>
      <c r="D11" s="855" t="s">
        <v>12</v>
      </c>
      <c r="E11" s="851" t="s">
        <v>12</v>
      </c>
      <c r="F11" s="851" t="s">
        <v>12</v>
      </c>
      <c r="G11" s="258" t="s">
        <v>41</v>
      </c>
      <c r="H11" s="259">
        <f>H12+H13</f>
        <v>169801.60000000001</v>
      </c>
      <c r="I11" s="259">
        <f>I12+I13</f>
        <v>41106.9</v>
      </c>
      <c r="J11" s="851" t="s">
        <v>12</v>
      </c>
    </row>
    <row r="12" spans="1:15" ht="21.75" customHeight="1">
      <c r="A12" s="850"/>
      <c r="B12" s="856"/>
      <c r="C12" s="852"/>
      <c r="D12" s="856"/>
      <c r="E12" s="852"/>
      <c r="F12" s="852"/>
      <c r="G12" s="264" t="s">
        <v>142</v>
      </c>
      <c r="H12" s="260">
        <v>169495.6</v>
      </c>
      <c r="I12" s="260">
        <v>41047.75</v>
      </c>
      <c r="J12" s="852"/>
    </row>
    <row r="13" spans="1:15" ht="27" customHeight="1">
      <c r="A13" s="841"/>
      <c r="B13" s="857"/>
      <c r="C13" s="853"/>
      <c r="D13" s="857"/>
      <c r="E13" s="853"/>
      <c r="F13" s="853"/>
      <c r="G13" s="264" t="s">
        <v>141</v>
      </c>
      <c r="H13" s="260">
        <v>306</v>
      </c>
      <c r="I13" s="260">
        <v>59.15</v>
      </c>
      <c r="J13" s="853"/>
    </row>
    <row r="14" spans="1:15" ht="60">
      <c r="A14" s="256"/>
      <c r="B14" s="267" t="s">
        <v>529</v>
      </c>
      <c r="C14" s="264" t="s">
        <v>12</v>
      </c>
      <c r="D14" s="264" t="s">
        <v>403</v>
      </c>
      <c r="E14" s="265" t="s">
        <v>530</v>
      </c>
      <c r="F14" s="265" t="s">
        <v>531</v>
      </c>
      <c r="G14" s="264" t="s">
        <v>12</v>
      </c>
      <c r="H14" s="260" t="s">
        <v>12</v>
      </c>
      <c r="I14" s="260" t="s">
        <v>12</v>
      </c>
      <c r="J14" s="265" t="s">
        <v>319</v>
      </c>
    </row>
    <row r="15" spans="1:15" ht="38.25">
      <c r="A15" s="849">
        <v>3</v>
      </c>
      <c r="B15" s="851" t="s">
        <v>532</v>
      </c>
      <c r="C15" s="851" t="s">
        <v>524</v>
      </c>
      <c r="D15" s="851" t="s">
        <v>12</v>
      </c>
      <c r="E15" s="851" t="s">
        <v>12</v>
      </c>
      <c r="F15" s="851" t="s">
        <v>12</v>
      </c>
      <c r="G15" s="258" t="s">
        <v>41</v>
      </c>
      <c r="H15" s="259">
        <f>H16+H17</f>
        <v>164.5</v>
      </c>
      <c r="I15" s="259">
        <f>I16+I17</f>
        <v>82.25</v>
      </c>
      <c r="J15" s="851" t="s">
        <v>12</v>
      </c>
    </row>
    <row r="16" spans="1:15" ht="24" customHeight="1">
      <c r="A16" s="850"/>
      <c r="B16" s="852"/>
      <c r="C16" s="852"/>
      <c r="D16" s="852"/>
      <c r="E16" s="852"/>
      <c r="F16" s="852"/>
      <c r="G16" s="260" t="s">
        <v>142</v>
      </c>
      <c r="H16" s="260">
        <f>H18</f>
        <v>164.5</v>
      </c>
      <c r="I16" s="260">
        <f>I18</f>
        <v>82.25</v>
      </c>
      <c r="J16" s="852"/>
    </row>
    <row r="17" spans="1:10" ht="24.75" hidden="1" customHeight="1">
      <c r="A17" s="841"/>
      <c r="B17" s="853"/>
      <c r="C17" s="853"/>
      <c r="D17" s="853"/>
      <c r="E17" s="853"/>
      <c r="F17" s="853"/>
      <c r="G17" s="260" t="s">
        <v>141</v>
      </c>
      <c r="H17" s="260">
        <v>0</v>
      </c>
      <c r="I17" s="260">
        <v>0</v>
      </c>
      <c r="J17" s="853"/>
    </row>
    <row r="18" spans="1:10" ht="44.25" customHeight="1">
      <c r="A18" s="256" t="s">
        <v>533</v>
      </c>
      <c r="B18" s="268" t="s">
        <v>534</v>
      </c>
      <c r="C18" s="269" t="s">
        <v>535</v>
      </c>
      <c r="D18" s="264" t="s">
        <v>12</v>
      </c>
      <c r="E18" s="265" t="s">
        <v>12</v>
      </c>
      <c r="F18" s="265" t="s">
        <v>12</v>
      </c>
      <c r="G18" s="264" t="s">
        <v>142</v>
      </c>
      <c r="H18" s="260">
        <v>164.5</v>
      </c>
      <c r="I18" s="270">
        <v>82.25</v>
      </c>
      <c r="J18" s="271" t="s">
        <v>12</v>
      </c>
    </row>
    <row r="19" spans="1:10" ht="37.5" customHeight="1">
      <c r="A19" s="256"/>
      <c r="B19" s="272" t="s">
        <v>536</v>
      </c>
      <c r="C19" s="264" t="s">
        <v>12</v>
      </c>
      <c r="D19" s="264" t="s">
        <v>403</v>
      </c>
      <c r="E19" s="265" t="s">
        <v>537</v>
      </c>
      <c r="F19" s="265" t="s">
        <v>538</v>
      </c>
      <c r="G19" s="264" t="s">
        <v>12</v>
      </c>
      <c r="H19" s="260" t="s">
        <v>12</v>
      </c>
      <c r="I19" s="260" t="s">
        <v>12</v>
      </c>
      <c r="J19" s="265" t="s">
        <v>319</v>
      </c>
    </row>
    <row r="20" spans="1:10" ht="52.5" customHeight="1">
      <c r="A20" s="256">
        <v>4</v>
      </c>
      <c r="B20" s="267" t="s">
        <v>539</v>
      </c>
      <c r="C20" s="269" t="s">
        <v>524</v>
      </c>
      <c r="D20" s="264" t="s">
        <v>12</v>
      </c>
      <c r="E20" s="264" t="s">
        <v>12</v>
      </c>
      <c r="F20" s="264" t="s">
        <v>12</v>
      </c>
      <c r="G20" s="260" t="s">
        <v>142</v>
      </c>
      <c r="H20" s="260">
        <v>0</v>
      </c>
      <c r="I20" s="260">
        <v>0</v>
      </c>
      <c r="J20" s="264" t="s">
        <v>12</v>
      </c>
    </row>
    <row r="21" spans="1:10" ht="117" customHeight="1">
      <c r="A21" s="256"/>
      <c r="B21" s="273" t="s">
        <v>540</v>
      </c>
      <c r="C21" s="264" t="s">
        <v>12</v>
      </c>
      <c r="D21" s="264" t="s">
        <v>403</v>
      </c>
      <c r="E21" s="265" t="s">
        <v>541</v>
      </c>
      <c r="F21" s="274" t="s">
        <v>542</v>
      </c>
      <c r="G21" s="264" t="s">
        <v>12</v>
      </c>
      <c r="H21" s="260" t="s">
        <v>12</v>
      </c>
      <c r="I21" s="260" t="s">
        <v>12</v>
      </c>
      <c r="J21" s="265" t="s">
        <v>319</v>
      </c>
    </row>
    <row r="22" spans="1:10" ht="50.25" customHeight="1">
      <c r="A22" s="256">
        <v>5</v>
      </c>
      <c r="B22" s="275" t="s">
        <v>543</v>
      </c>
      <c r="C22" s="264" t="s">
        <v>524</v>
      </c>
      <c r="D22" s="264" t="s">
        <v>12</v>
      </c>
      <c r="E22" s="264" t="s">
        <v>12</v>
      </c>
      <c r="F22" s="264" t="s">
        <v>12</v>
      </c>
      <c r="G22" s="260" t="s">
        <v>142</v>
      </c>
      <c r="H22" s="260">
        <f>H23+H25</f>
        <v>2900</v>
      </c>
      <c r="I22" s="260">
        <f>I23+I25</f>
        <v>1450</v>
      </c>
      <c r="J22" s="264" t="s">
        <v>12</v>
      </c>
    </row>
    <row r="23" spans="1:10" ht="96" customHeight="1">
      <c r="A23" s="256" t="s">
        <v>544</v>
      </c>
      <c r="B23" s="268" t="s">
        <v>545</v>
      </c>
      <c r="C23" s="269" t="s">
        <v>524</v>
      </c>
      <c r="D23" s="264" t="s">
        <v>12</v>
      </c>
      <c r="E23" s="264" t="s">
        <v>12</v>
      </c>
      <c r="F23" s="264" t="s">
        <v>12</v>
      </c>
      <c r="G23" s="260" t="s">
        <v>142</v>
      </c>
      <c r="H23" s="260">
        <v>600</v>
      </c>
      <c r="I23" s="260">
        <v>450</v>
      </c>
      <c r="J23" s="264" t="s">
        <v>12</v>
      </c>
    </row>
    <row r="24" spans="1:10" ht="73.5" customHeight="1">
      <c r="A24" s="256"/>
      <c r="B24" s="276" t="s">
        <v>546</v>
      </c>
      <c r="C24" s="264" t="s">
        <v>12</v>
      </c>
      <c r="D24" s="264" t="s">
        <v>403</v>
      </c>
      <c r="E24" s="265" t="s">
        <v>547</v>
      </c>
      <c r="F24" s="274" t="s">
        <v>548</v>
      </c>
      <c r="G24" s="264" t="s">
        <v>12</v>
      </c>
      <c r="H24" s="260" t="s">
        <v>12</v>
      </c>
      <c r="I24" s="260" t="s">
        <v>12</v>
      </c>
      <c r="J24" s="265" t="s">
        <v>319</v>
      </c>
    </row>
    <row r="25" spans="1:10" ht="48">
      <c r="A25" s="256" t="s">
        <v>549</v>
      </c>
      <c r="B25" s="275" t="s">
        <v>550</v>
      </c>
      <c r="C25" s="264" t="s">
        <v>524</v>
      </c>
      <c r="D25" s="264" t="s">
        <v>12</v>
      </c>
      <c r="E25" s="264" t="s">
        <v>12</v>
      </c>
      <c r="F25" s="264" t="s">
        <v>12</v>
      </c>
      <c r="G25" s="260" t="s">
        <v>142</v>
      </c>
      <c r="H25" s="260">
        <v>2300</v>
      </c>
      <c r="I25" s="260">
        <v>1000</v>
      </c>
      <c r="J25" s="264" t="s">
        <v>12</v>
      </c>
    </row>
    <row r="26" spans="1:10" ht="87.75" customHeight="1">
      <c r="A26" s="256"/>
      <c r="B26" s="277" t="s">
        <v>551</v>
      </c>
      <c r="C26" s="264" t="s">
        <v>12</v>
      </c>
      <c r="D26" s="264" t="s">
        <v>403</v>
      </c>
      <c r="E26" s="265" t="s">
        <v>552</v>
      </c>
      <c r="F26" s="274" t="s">
        <v>553</v>
      </c>
      <c r="G26" s="264" t="s">
        <v>12</v>
      </c>
      <c r="H26" s="260" t="s">
        <v>12</v>
      </c>
      <c r="I26" s="260" t="s">
        <v>12</v>
      </c>
      <c r="J26" s="265" t="s">
        <v>319</v>
      </c>
    </row>
    <row r="27" spans="1:10" ht="36">
      <c r="A27" s="256">
        <v>6</v>
      </c>
      <c r="B27" s="263" t="s">
        <v>554</v>
      </c>
      <c r="C27" s="264" t="s">
        <v>524</v>
      </c>
      <c r="D27" s="264" t="s">
        <v>12</v>
      </c>
      <c r="E27" s="264" t="s">
        <v>12</v>
      </c>
      <c r="F27" s="264" t="s">
        <v>12</v>
      </c>
      <c r="G27" s="260" t="s">
        <v>142</v>
      </c>
      <c r="H27" s="260">
        <f>H28</f>
        <v>240</v>
      </c>
      <c r="I27" s="260">
        <f>I28</f>
        <v>90</v>
      </c>
      <c r="J27" s="264" t="s">
        <v>12</v>
      </c>
    </row>
    <row r="28" spans="1:10" ht="48">
      <c r="A28" s="256" t="s">
        <v>555</v>
      </c>
      <c r="B28" s="268" t="s">
        <v>556</v>
      </c>
      <c r="C28" s="269" t="s">
        <v>524</v>
      </c>
      <c r="D28" s="264" t="s">
        <v>12</v>
      </c>
      <c r="E28" s="264" t="s">
        <v>12</v>
      </c>
      <c r="F28" s="264" t="s">
        <v>12</v>
      </c>
      <c r="G28" s="260" t="s">
        <v>142</v>
      </c>
      <c r="H28" s="260">
        <v>240</v>
      </c>
      <c r="I28" s="278">
        <v>90</v>
      </c>
      <c r="J28" s="264" t="s">
        <v>12</v>
      </c>
    </row>
    <row r="29" spans="1:10" ht="84">
      <c r="A29" s="256"/>
      <c r="B29" s="263" t="s">
        <v>557</v>
      </c>
      <c r="C29" s="264" t="s">
        <v>12</v>
      </c>
      <c r="D29" s="264" t="s">
        <v>403</v>
      </c>
      <c r="E29" s="265" t="s">
        <v>558</v>
      </c>
      <c r="F29" s="274" t="s">
        <v>559</v>
      </c>
      <c r="G29" s="264" t="s">
        <v>12</v>
      </c>
      <c r="H29" s="260" t="s">
        <v>12</v>
      </c>
      <c r="I29" s="260" t="s">
        <v>12</v>
      </c>
      <c r="J29" s="265" t="s">
        <v>319</v>
      </c>
    </row>
    <row r="30" spans="1:10" ht="45.75" customHeight="1">
      <c r="A30" s="256">
        <v>7</v>
      </c>
      <c r="B30" s="268" t="s">
        <v>560</v>
      </c>
      <c r="C30" s="269" t="s">
        <v>524</v>
      </c>
      <c r="D30" s="264" t="s">
        <v>12</v>
      </c>
      <c r="E30" s="264" t="s">
        <v>12</v>
      </c>
      <c r="F30" s="264" t="s">
        <v>12</v>
      </c>
      <c r="G30" s="260" t="s">
        <v>142</v>
      </c>
      <c r="H30" s="261">
        <v>15615.67</v>
      </c>
      <c r="I30" s="279">
        <v>3286.35</v>
      </c>
      <c r="J30" s="264" t="s">
        <v>12</v>
      </c>
    </row>
    <row r="31" spans="1:10" ht="36">
      <c r="A31" s="256"/>
      <c r="B31" s="280" t="s">
        <v>561</v>
      </c>
      <c r="C31" s="264" t="s">
        <v>12</v>
      </c>
      <c r="D31" s="264" t="s">
        <v>403</v>
      </c>
      <c r="E31" s="265" t="s">
        <v>562</v>
      </c>
      <c r="F31" s="265" t="s">
        <v>563</v>
      </c>
      <c r="G31" s="264" t="s">
        <v>12</v>
      </c>
      <c r="H31" s="260" t="s">
        <v>12</v>
      </c>
      <c r="I31" s="260" t="s">
        <v>12</v>
      </c>
      <c r="J31" s="265" t="s">
        <v>319</v>
      </c>
    </row>
    <row r="32" spans="1:10" ht="39.75" customHeight="1">
      <c r="A32" s="256">
        <v>8</v>
      </c>
      <c r="B32" s="263" t="s">
        <v>564</v>
      </c>
      <c r="C32" s="264" t="s">
        <v>524</v>
      </c>
      <c r="D32" s="264" t="s">
        <v>12</v>
      </c>
      <c r="E32" s="264" t="s">
        <v>12</v>
      </c>
      <c r="F32" s="264" t="s">
        <v>12</v>
      </c>
      <c r="G32" s="260" t="s">
        <v>142</v>
      </c>
      <c r="H32" s="260">
        <v>266.66699999999997</v>
      </c>
      <c r="I32" s="278">
        <v>0</v>
      </c>
      <c r="J32" s="264" t="s">
        <v>12</v>
      </c>
    </row>
    <row r="33" spans="1:11" ht="47.25" customHeight="1">
      <c r="A33" s="256"/>
      <c r="B33" s="281" t="s">
        <v>565</v>
      </c>
      <c r="C33" s="264" t="s">
        <v>12</v>
      </c>
      <c r="D33" s="264" t="s">
        <v>403</v>
      </c>
      <c r="E33" s="265" t="s">
        <v>566</v>
      </c>
      <c r="F33" s="265" t="s">
        <v>567</v>
      </c>
      <c r="G33" s="264" t="s">
        <v>12</v>
      </c>
      <c r="H33" s="260" t="s">
        <v>12</v>
      </c>
      <c r="I33" s="260" t="s">
        <v>12</v>
      </c>
      <c r="J33" s="265" t="s">
        <v>319</v>
      </c>
    </row>
    <row r="34" spans="1:11" ht="31.5" customHeight="1">
      <c r="A34" s="849">
        <v>6</v>
      </c>
      <c r="B34" s="851" t="s">
        <v>568</v>
      </c>
      <c r="C34" s="851" t="s">
        <v>524</v>
      </c>
      <c r="D34" s="851" t="s">
        <v>12</v>
      </c>
      <c r="E34" s="851" t="s">
        <v>12</v>
      </c>
      <c r="F34" s="851" t="s">
        <v>12</v>
      </c>
      <c r="G34" s="258" t="s">
        <v>41</v>
      </c>
      <c r="H34" s="259">
        <f>H35+H36</f>
        <v>1666.6669999999999</v>
      </c>
      <c r="I34" s="259">
        <f>I35+I36</f>
        <v>0</v>
      </c>
      <c r="J34" s="264" t="s">
        <v>12</v>
      </c>
    </row>
    <row r="35" spans="1:11" ht="16.5" customHeight="1">
      <c r="A35" s="850"/>
      <c r="B35" s="852"/>
      <c r="C35" s="852"/>
      <c r="D35" s="852"/>
      <c r="E35" s="852"/>
      <c r="F35" s="852"/>
      <c r="G35" s="260" t="s">
        <v>142</v>
      </c>
      <c r="H35" s="260">
        <v>166.667</v>
      </c>
      <c r="I35" s="260">
        <v>0</v>
      </c>
      <c r="J35" s="264" t="s">
        <v>12</v>
      </c>
    </row>
    <row r="36" spans="1:11">
      <c r="A36" s="841"/>
      <c r="B36" s="853"/>
      <c r="C36" s="853"/>
      <c r="D36" s="853"/>
      <c r="E36" s="853"/>
      <c r="F36" s="853"/>
      <c r="G36" s="260" t="s">
        <v>141</v>
      </c>
      <c r="H36" s="260">
        <v>1500</v>
      </c>
      <c r="I36" s="260">
        <v>0</v>
      </c>
      <c r="J36" s="264" t="s">
        <v>12</v>
      </c>
    </row>
    <row r="37" spans="1:11" ht="30" customHeight="1">
      <c r="A37" s="849" t="s">
        <v>555</v>
      </c>
      <c r="B37" s="855" t="s">
        <v>569</v>
      </c>
      <c r="C37" s="855" t="s">
        <v>524</v>
      </c>
      <c r="D37" s="851" t="s">
        <v>12</v>
      </c>
      <c r="E37" s="851" t="s">
        <v>12</v>
      </c>
      <c r="F37" s="851" t="s">
        <v>12</v>
      </c>
      <c r="G37" s="258" t="s">
        <v>41</v>
      </c>
      <c r="H37" s="259">
        <f>H38+H39</f>
        <v>1666.6669999999999</v>
      </c>
      <c r="I37" s="259">
        <f>I38+I39</f>
        <v>0</v>
      </c>
      <c r="J37" s="264" t="s">
        <v>12</v>
      </c>
    </row>
    <row r="38" spans="1:11" ht="18" customHeight="1">
      <c r="A38" s="850"/>
      <c r="B38" s="856"/>
      <c r="C38" s="856"/>
      <c r="D38" s="852"/>
      <c r="E38" s="852"/>
      <c r="F38" s="852"/>
      <c r="G38" s="260" t="s">
        <v>142</v>
      </c>
      <c r="H38" s="260">
        <v>166.667</v>
      </c>
      <c r="I38" s="282">
        <v>0</v>
      </c>
      <c r="J38" s="264" t="s">
        <v>12</v>
      </c>
    </row>
    <row r="39" spans="1:11">
      <c r="A39" s="841"/>
      <c r="B39" s="857"/>
      <c r="C39" s="857"/>
      <c r="D39" s="853"/>
      <c r="E39" s="853"/>
      <c r="F39" s="853"/>
      <c r="G39" s="260" t="s">
        <v>141</v>
      </c>
      <c r="H39" s="260">
        <v>1500</v>
      </c>
      <c r="I39" s="260">
        <v>0</v>
      </c>
      <c r="J39" s="264" t="s">
        <v>12</v>
      </c>
    </row>
    <row r="40" spans="1:11" ht="71.25" customHeight="1">
      <c r="A40" s="256"/>
      <c r="B40" s="263" t="s">
        <v>570</v>
      </c>
      <c r="C40" s="264" t="s">
        <v>12</v>
      </c>
      <c r="D40" s="264" t="s">
        <v>403</v>
      </c>
      <c r="E40" s="266" t="s">
        <v>571</v>
      </c>
      <c r="F40" s="266" t="s">
        <v>572</v>
      </c>
      <c r="G40" s="264" t="s">
        <v>12</v>
      </c>
      <c r="H40" s="260" t="s">
        <v>12</v>
      </c>
      <c r="I40" s="260" t="s">
        <v>12</v>
      </c>
      <c r="J40" s="265" t="s">
        <v>319</v>
      </c>
    </row>
    <row r="41" spans="1:11" ht="33.75" customHeight="1">
      <c r="A41" s="849"/>
      <c r="B41" s="865" t="s">
        <v>573</v>
      </c>
      <c r="C41" s="855"/>
      <c r="D41" s="851"/>
      <c r="E41" s="858"/>
      <c r="F41" s="858"/>
      <c r="G41" s="258" t="s">
        <v>41</v>
      </c>
      <c r="H41" s="259">
        <f>H42+H43</f>
        <v>190755.10399999999</v>
      </c>
      <c r="I41" s="259">
        <f>I42+I43</f>
        <v>46015.5</v>
      </c>
      <c r="J41" s="858"/>
      <c r="K41" s="283"/>
    </row>
    <row r="42" spans="1:11" ht="24" customHeight="1">
      <c r="A42" s="850"/>
      <c r="B42" s="866"/>
      <c r="C42" s="856"/>
      <c r="D42" s="852"/>
      <c r="E42" s="859"/>
      <c r="F42" s="859"/>
      <c r="G42" s="260" t="s">
        <v>142</v>
      </c>
      <c r="H42" s="260">
        <f>H35+H32+H30+H27+H22+H16+H12+H8</f>
        <v>188949.10399999999</v>
      </c>
      <c r="I42" s="260">
        <f>I35+I32+I30+I27+I22+I16+I12+I8</f>
        <v>45956.35</v>
      </c>
      <c r="J42" s="859"/>
    </row>
    <row r="43" spans="1:11" ht="21" customHeight="1">
      <c r="A43" s="841"/>
      <c r="B43" s="867"/>
      <c r="C43" s="857"/>
      <c r="D43" s="853"/>
      <c r="E43" s="860"/>
      <c r="F43" s="860"/>
      <c r="G43" s="260" t="s">
        <v>141</v>
      </c>
      <c r="H43" s="260">
        <f>H9+H13+H17+H36</f>
        <v>1806</v>
      </c>
      <c r="I43" s="260">
        <f>I9+I13+I17+I36</f>
        <v>59.15</v>
      </c>
      <c r="J43" s="860"/>
    </row>
    <row r="44" spans="1:11" ht="44.25" customHeight="1">
      <c r="A44" s="256"/>
      <c r="B44" s="861" t="s">
        <v>574</v>
      </c>
      <c r="C44" s="862"/>
      <c r="D44" s="862"/>
      <c r="E44" s="863"/>
      <c r="F44" s="284">
        <v>8.0399999999999999E-2</v>
      </c>
      <c r="G44" s="285"/>
      <c r="H44" s="285"/>
      <c r="I44" s="285"/>
      <c r="J44" s="285"/>
    </row>
    <row r="46" spans="1:11" ht="43.5" customHeight="1">
      <c r="B46" s="286" t="s">
        <v>575</v>
      </c>
      <c r="C46" s="286"/>
      <c r="D46" s="286"/>
      <c r="E46" s="286"/>
      <c r="F46" s="287"/>
      <c r="G46" s="288"/>
      <c r="H46" s="864" t="s">
        <v>576</v>
      </c>
      <c r="I46" s="864"/>
    </row>
    <row r="47" spans="1:11">
      <c r="B47" s="289"/>
      <c r="C47" s="289"/>
      <c r="D47" s="289"/>
      <c r="E47" s="289"/>
      <c r="F47" s="287"/>
      <c r="G47" s="290"/>
      <c r="H47" s="291"/>
      <c r="I47" s="291"/>
    </row>
    <row r="48" spans="1:11">
      <c r="B48" s="289"/>
      <c r="C48" s="289"/>
      <c r="D48" s="289"/>
      <c r="E48" s="289"/>
      <c r="F48" s="287"/>
      <c r="G48" s="290"/>
      <c r="H48" s="292"/>
      <c r="I48" s="292"/>
    </row>
    <row r="49" spans="2:5">
      <c r="B49" s="286" t="s">
        <v>577</v>
      </c>
    </row>
    <row r="58" spans="2:5">
      <c r="B58" s="160">
        <v>0</v>
      </c>
      <c r="E58" s="45" t="s">
        <v>578</v>
      </c>
    </row>
    <row r="59" spans="2:5">
      <c r="B59" s="160">
        <v>0</v>
      </c>
    </row>
    <row r="60" spans="2:5">
      <c r="B60" s="160">
        <f>I41/H41</f>
        <v>0.24122814559132322</v>
      </c>
    </row>
    <row r="61" spans="2:5">
      <c r="B61" s="160">
        <f>SUM(B58:B60)</f>
        <v>0.24122814559132322</v>
      </c>
    </row>
    <row r="62" spans="2:5">
      <c r="B62" s="160">
        <f>B61/3</f>
        <v>8.0409381863774401E-2</v>
      </c>
    </row>
    <row r="63" spans="2:5">
      <c r="B63" s="293">
        <f>B62*100</f>
        <v>8.0409381863774403</v>
      </c>
    </row>
  </sheetData>
  <mergeCells count="52">
    <mergeCell ref="J41:J43"/>
    <mergeCell ref="B44:E44"/>
    <mergeCell ref="H46:I46"/>
    <mergeCell ref="A41:A43"/>
    <mergeCell ref="B41:B43"/>
    <mergeCell ref="C41:C43"/>
    <mergeCell ref="D41:D43"/>
    <mergeCell ref="E41:E43"/>
    <mergeCell ref="F41:F43"/>
    <mergeCell ref="F37:F39"/>
    <mergeCell ref="A34:A36"/>
    <mergeCell ref="B34:B36"/>
    <mergeCell ref="C34:C36"/>
    <mergeCell ref="D34:D36"/>
    <mergeCell ref="E34:E36"/>
    <mergeCell ref="F34:F36"/>
    <mergeCell ref="A37:A39"/>
    <mergeCell ref="B37:B39"/>
    <mergeCell ref="C37:C39"/>
    <mergeCell ref="D37:D39"/>
    <mergeCell ref="E37:E39"/>
    <mergeCell ref="J11:J13"/>
    <mergeCell ref="A15:A17"/>
    <mergeCell ref="B15:B17"/>
    <mergeCell ref="C15:C17"/>
    <mergeCell ref="D15:D17"/>
    <mergeCell ref="E15:E17"/>
    <mergeCell ref="F15:F17"/>
    <mergeCell ref="J15:J17"/>
    <mergeCell ref="A11:A13"/>
    <mergeCell ref="B11:B13"/>
    <mergeCell ref="C11:C13"/>
    <mergeCell ref="D11:D13"/>
    <mergeCell ref="E11:E13"/>
    <mergeCell ref="F11:F13"/>
    <mergeCell ref="L4:O4"/>
    <mergeCell ref="A7:A9"/>
    <mergeCell ref="B7:B9"/>
    <mergeCell ref="C7:C9"/>
    <mergeCell ref="D7:D9"/>
    <mergeCell ref="E7:E9"/>
    <mergeCell ref="F7:F9"/>
    <mergeCell ref="J7:J9"/>
    <mergeCell ref="M8:O8"/>
    <mergeCell ref="B1:J1"/>
    <mergeCell ref="A4:A5"/>
    <mergeCell ref="B4:B5"/>
    <mergeCell ref="C4:C5"/>
    <mergeCell ref="D4:D5"/>
    <mergeCell ref="E4:F4"/>
    <mergeCell ref="G4:I4"/>
    <mergeCell ref="J4:J5"/>
  </mergeCells>
  <pageMargins left="0.78" right="0.19685039370078741" top="0.54" bottom="0.15748031496062992" header="0.15748031496062992" footer="0.15748031496062992"/>
  <pageSetup paperSize="9" scale="53" fitToWidth="2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4"/>
  <sheetViews>
    <sheetView view="pageBreakPreview" topLeftCell="A280" zoomScale="80" zoomScaleNormal="80" zoomScaleSheetLayoutView="80" workbookViewId="0">
      <selection activeCell="F301" sqref="F301"/>
    </sheetView>
  </sheetViews>
  <sheetFormatPr defaultColWidth="9.140625" defaultRowHeight="15"/>
  <cols>
    <col min="1" max="1" width="5.28515625" style="567" customWidth="1"/>
    <col min="2" max="2" width="44.140625" style="568" customWidth="1"/>
    <col min="3" max="3" width="21.7109375" style="569" customWidth="1"/>
    <col min="4" max="4" width="15" style="569" customWidth="1"/>
    <col min="5" max="5" width="27.7109375" style="569" customWidth="1"/>
    <col min="6" max="6" width="44.7109375" style="569" customWidth="1"/>
    <col min="7" max="7" width="26.5703125" style="569" customWidth="1"/>
    <col min="8" max="8" width="13.7109375" style="570" customWidth="1"/>
    <col min="9" max="9" width="12" style="571" customWidth="1"/>
    <col min="10" max="10" width="27.5703125" style="570" customWidth="1"/>
    <col min="11" max="11" width="13.85546875" style="572" customWidth="1"/>
    <col min="12" max="12" width="12.42578125" style="570" bestFit="1" customWidth="1"/>
    <col min="13" max="21" width="9.140625" style="570"/>
    <col min="22" max="16384" width="9.140625" style="573"/>
  </cols>
  <sheetData>
    <row r="1" spans="1:21">
      <c r="J1" s="570" t="s">
        <v>1094</v>
      </c>
    </row>
    <row r="2" spans="1:21">
      <c r="A2" s="874" t="s">
        <v>1095</v>
      </c>
      <c r="B2" s="874"/>
      <c r="C2" s="874"/>
      <c r="D2" s="874"/>
      <c r="E2" s="874"/>
      <c r="F2" s="874"/>
      <c r="G2" s="874"/>
      <c r="H2" s="874"/>
      <c r="I2" s="874"/>
      <c r="J2" s="874"/>
    </row>
    <row r="3" spans="1:21">
      <c r="A3" s="874" t="s">
        <v>581</v>
      </c>
      <c r="B3" s="874"/>
      <c r="C3" s="874"/>
      <c r="D3" s="874"/>
      <c r="E3" s="874"/>
      <c r="F3" s="874"/>
      <c r="G3" s="874"/>
      <c r="H3" s="874"/>
      <c r="I3" s="874"/>
      <c r="J3" s="874"/>
    </row>
    <row r="4" spans="1:21">
      <c r="B4" s="574"/>
      <c r="C4" s="575"/>
      <c r="D4" s="575"/>
      <c r="E4" s="575"/>
      <c r="F4" s="575"/>
      <c r="G4" s="575"/>
      <c r="H4" s="576"/>
    </row>
    <row r="5" spans="1:21" ht="39" customHeight="1">
      <c r="A5" s="875" t="s">
        <v>306</v>
      </c>
      <c r="B5" s="871" t="s">
        <v>1096</v>
      </c>
      <c r="C5" s="871" t="s">
        <v>29</v>
      </c>
      <c r="D5" s="871" t="s">
        <v>309</v>
      </c>
      <c r="E5" s="871" t="s">
        <v>1097</v>
      </c>
      <c r="F5" s="871"/>
      <c r="G5" s="871" t="s">
        <v>310</v>
      </c>
      <c r="H5" s="871"/>
      <c r="I5" s="871"/>
      <c r="J5" s="873" t="s">
        <v>23</v>
      </c>
    </row>
    <row r="6" spans="1:21" ht="56.25" customHeight="1">
      <c r="A6" s="875"/>
      <c r="B6" s="876"/>
      <c r="C6" s="871"/>
      <c r="D6" s="871"/>
      <c r="E6" s="577" t="s">
        <v>109</v>
      </c>
      <c r="F6" s="577" t="s">
        <v>110</v>
      </c>
      <c r="G6" s="578" t="s">
        <v>1098</v>
      </c>
      <c r="H6" s="579" t="s">
        <v>1099</v>
      </c>
      <c r="I6" s="580" t="s">
        <v>1100</v>
      </c>
      <c r="J6" s="873"/>
    </row>
    <row r="7" spans="1:21" s="584" customFormat="1">
      <c r="A7" s="581" t="s">
        <v>113</v>
      </c>
      <c r="B7" s="579">
        <v>2</v>
      </c>
      <c r="C7" s="579">
        <v>3</v>
      </c>
      <c r="D7" s="579">
        <v>4</v>
      </c>
      <c r="E7" s="579">
        <v>5</v>
      </c>
      <c r="F7" s="579">
        <v>6</v>
      </c>
      <c r="G7" s="579">
        <v>7</v>
      </c>
      <c r="H7" s="579">
        <v>8</v>
      </c>
      <c r="I7" s="582">
        <v>9</v>
      </c>
      <c r="J7" s="583">
        <v>10</v>
      </c>
      <c r="K7" s="572"/>
      <c r="L7" s="572"/>
      <c r="M7" s="572"/>
      <c r="N7" s="572"/>
      <c r="O7" s="572"/>
      <c r="P7" s="572"/>
      <c r="Q7" s="572"/>
      <c r="R7" s="572"/>
      <c r="S7" s="572"/>
      <c r="T7" s="572"/>
      <c r="U7" s="572"/>
    </row>
    <row r="8" spans="1:21" s="587" customFormat="1">
      <c r="A8" s="585">
        <v>1</v>
      </c>
      <c r="B8" s="868" t="s">
        <v>1101</v>
      </c>
      <c r="C8" s="868"/>
      <c r="D8" s="868"/>
      <c r="E8" s="868"/>
      <c r="F8" s="868"/>
      <c r="G8" s="868"/>
      <c r="H8" s="868"/>
      <c r="I8" s="868"/>
      <c r="J8" s="868"/>
      <c r="K8" s="586"/>
    </row>
    <row r="9" spans="1:21" s="587" customFormat="1" ht="29.25" customHeight="1">
      <c r="A9" s="869" t="s">
        <v>320</v>
      </c>
      <c r="B9" s="870" t="s">
        <v>1102</v>
      </c>
      <c r="C9" s="871" t="s">
        <v>1103</v>
      </c>
      <c r="D9" s="872" t="s">
        <v>13</v>
      </c>
      <c r="E9" s="872" t="s">
        <v>13</v>
      </c>
      <c r="F9" s="872" t="s">
        <v>13</v>
      </c>
      <c r="G9" s="588" t="s">
        <v>41</v>
      </c>
      <c r="H9" s="589">
        <f>SUM(H10:H13)</f>
        <v>257.60000000000002</v>
      </c>
      <c r="I9" s="589">
        <f>SUM(I10:I13)</f>
        <v>257.60000000000002</v>
      </c>
      <c r="J9" s="873" t="s">
        <v>13</v>
      </c>
      <c r="K9" s="586"/>
    </row>
    <row r="10" spans="1:21" s="587" customFormat="1" ht="18" customHeight="1">
      <c r="A10" s="869"/>
      <c r="B10" s="870"/>
      <c r="C10" s="871"/>
      <c r="D10" s="872"/>
      <c r="E10" s="872"/>
      <c r="F10" s="872"/>
      <c r="G10" s="590" t="s">
        <v>1104</v>
      </c>
      <c r="H10" s="591">
        <v>0</v>
      </c>
      <c r="I10" s="591">
        <v>0</v>
      </c>
      <c r="J10" s="873"/>
      <c r="K10" s="586"/>
    </row>
    <row r="11" spans="1:21" s="587" customFormat="1" ht="30">
      <c r="A11" s="869"/>
      <c r="B11" s="870"/>
      <c r="C11" s="871"/>
      <c r="D11" s="872"/>
      <c r="E11" s="872"/>
      <c r="F11" s="872"/>
      <c r="G11" s="590" t="s">
        <v>1105</v>
      </c>
      <c r="H11" s="591">
        <v>0</v>
      </c>
      <c r="I11" s="591">
        <v>0</v>
      </c>
      <c r="J11" s="873"/>
      <c r="K11" s="586"/>
    </row>
    <row r="12" spans="1:21" s="587" customFormat="1">
      <c r="A12" s="869"/>
      <c r="B12" s="870"/>
      <c r="C12" s="871"/>
      <c r="D12" s="872"/>
      <c r="E12" s="872"/>
      <c r="F12" s="872"/>
      <c r="G12" s="590" t="s">
        <v>44</v>
      </c>
      <c r="H12" s="591">
        <v>257.60000000000002</v>
      </c>
      <c r="I12" s="591">
        <v>257.60000000000002</v>
      </c>
      <c r="J12" s="873"/>
      <c r="K12" s="586"/>
    </row>
    <row r="13" spans="1:21" s="587" customFormat="1">
      <c r="A13" s="869"/>
      <c r="B13" s="870"/>
      <c r="C13" s="871"/>
      <c r="D13" s="872"/>
      <c r="E13" s="872"/>
      <c r="F13" s="872"/>
      <c r="G13" s="590" t="s">
        <v>45</v>
      </c>
      <c r="H13" s="591">
        <v>0</v>
      </c>
      <c r="I13" s="591">
        <v>0</v>
      </c>
      <c r="J13" s="873"/>
      <c r="K13" s="586"/>
    </row>
    <row r="14" spans="1:21" s="587" customFormat="1" ht="125.25" customHeight="1">
      <c r="A14" s="592"/>
      <c r="B14" s="593" t="s">
        <v>1106</v>
      </c>
      <c r="C14" s="594" t="s">
        <v>1103</v>
      </c>
      <c r="D14" s="594" t="s">
        <v>93</v>
      </c>
      <c r="E14" s="595" t="s">
        <v>1107</v>
      </c>
      <c r="F14" s="595" t="s">
        <v>1108</v>
      </c>
      <c r="G14" s="596" t="s">
        <v>13</v>
      </c>
      <c r="H14" s="596" t="s">
        <v>13</v>
      </c>
      <c r="I14" s="596" t="s">
        <v>13</v>
      </c>
      <c r="J14" s="597"/>
      <c r="K14" s="586"/>
    </row>
    <row r="15" spans="1:21" s="587" customFormat="1" ht="30.75" customHeight="1">
      <c r="A15" s="869" t="s">
        <v>322</v>
      </c>
      <c r="B15" s="870" t="s">
        <v>1109</v>
      </c>
      <c r="C15" s="877" t="s">
        <v>1103</v>
      </c>
      <c r="D15" s="872" t="s">
        <v>13</v>
      </c>
      <c r="E15" s="872" t="s">
        <v>13</v>
      </c>
      <c r="F15" s="872" t="s">
        <v>13</v>
      </c>
      <c r="G15" s="588" t="s">
        <v>41</v>
      </c>
      <c r="H15" s="589">
        <f>SUM(H16:H19)</f>
        <v>0</v>
      </c>
      <c r="I15" s="589">
        <f>SUM(I16:I19)</f>
        <v>0</v>
      </c>
      <c r="J15" s="873" t="s">
        <v>13</v>
      </c>
      <c r="K15" s="586"/>
    </row>
    <row r="16" spans="1:21" s="587" customFormat="1" ht="18" customHeight="1">
      <c r="A16" s="869"/>
      <c r="B16" s="870"/>
      <c r="C16" s="878"/>
      <c r="D16" s="872"/>
      <c r="E16" s="872"/>
      <c r="F16" s="872"/>
      <c r="G16" s="590" t="s">
        <v>1104</v>
      </c>
      <c r="H16" s="591">
        <v>0</v>
      </c>
      <c r="I16" s="591">
        <v>0</v>
      </c>
      <c r="J16" s="873"/>
      <c r="K16" s="586"/>
    </row>
    <row r="17" spans="1:11" s="587" customFormat="1" ht="30">
      <c r="A17" s="869"/>
      <c r="B17" s="870"/>
      <c r="C17" s="878"/>
      <c r="D17" s="872"/>
      <c r="E17" s="872"/>
      <c r="F17" s="872"/>
      <c r="G17" s="590" t="s">
        <v>1105</v>
      </c>
      <c r="H17" s="591">
        <v>0</v>
      </c>
      <c r="I17" s="591">
        <v>0</v>
      </c>
      <c r="J17" s="873"/>
      <c r="K17" s="586"/>
    </row>
    <row r="18" spans="1:11" s="587" customFormat="1">
      <c r="A18" s="869"/>
      <c r="B18" s="870"/>
      <c r="C18" s="878"/>
      <c r="D18" s="872"/>
      <c r="E18" s="872"/>
      <c r="F18" s="872"/>
      <c r="G18" s="590" t="s">
        <v>44</v>
      </c>
      <c r="H18" s="591">
        <v>0</v>
      </c>
      <c r="I18" s="591">
        <v>0</v>
      </c>
      <c r="J18" s="873"/>
      <c r="K18" s="586"/>
    </row>
    <row r="19" spans="1:11" s="587" customFormat="1">
      <c r="A19" s="869"/>
      <c r="B19" s="870"/>
      <c r="C19" s="879"/>
      <c r="D19" s="872"/>
      <c r="E19" s="872"/>
      <c r="F19" s="872"/>
      <c r="G19" s="590" t="s">
        <v>45</v>
      </c>
      <c r="H19" s="591">
        <v>0</v>
      </c>
      <c r="I19" s="591">
        <v>0</v>
      </c>
      <c r="J19" s="873"/>
      <c r="K19" s="586"/>
    </row>
    <row r="20" spans="1:11" s="587" customFormat="1" ht="91.5" customHeight="1">
      <c r="A20" s="592"/>
      <c r="B20" s="593" t="s">
        <v>1110</v>
      </c>
      <c r="C20" s="594" t="s">
        <v>1103</v>
      </c>
      <c r="D20" s="594" t="s">
        <v>93</v>
      </c>
      <c r="E20" s="595" t="s">
        <v>1111</v>
      </c>
      <c r="F20" s="598" t="s">
        <v>1112</v>
      </c>
      <c r="G20" s="596" t="s">
        <v>13</v>
      </c>
      <c r="H20" s="596" t="s">
        <v>13</v>
      </c>
      <c r="I20" s="596" t="s">
        <v>13</v>
      </c>
      <c r="J20" s="597"/>
      <c r="K20" s="586"/>
    </row>
    <row r="21" spans="1:11" s="587" customFormat="1" ht="30" customHeight="1">
      <c r="A21" s="869" t="s">
        <v>327</v>
      </c>
      <c r="B21" s="870" t="s">
        <v>1113</v>
      </c>
      <c r="C21" s="877" t="s">
        <v>1103</v>
      </c>
      <c r="D21" s="872" t="s">
        <v>13</v>
      </c>
      <c r="E21" s="872" t="s">
        <v>13</v>
      </c>
      <c r="F21" s="872" t="s">
        <v>13</v>
      </c>
      <c r="G21" s="588" t="s">
        <v>41</v>
      </c>
      <c r="H21" s="589">
        <f>SUM(H22:H25)</f>
        <v>0</v>
      </c>
      <c r="I21" s="589">
        <f>SUM(I22:I25)</f>
        <v>0</v>
      </c>
      <c r="J21" s="873" t="s">
        <v>13</v>
      </c>
      <c r="K21" s="586"/>
    </row>
    <row r="22" spans="1:11" s="587" customFormat="1" ht="20.25" customHeight="1">
      <c r="A22" s="869"/>
      <c r="B22" s="870"/>
      <c r="C22" s="878"/>
      <c r="D22" s="872"/>
      <c r="E22" s="872"/>
      <c r="F22" s="872"/>
      <c r="G22" s="590" t="s">
        <v>1104</v>
      </c>
      <c r="H22" s="591">
        <v>0</v>
      </c>
      <c r="I22" s="591">
        <v>0</v>
      </c>
      <c r="J22" s="873"/>
      <c r="K22" s="586"/>
    </row>
    <row r="23" spans="1:11" s="587" customFormat="1" ht="30">
      <c r="A23" s="869"/>
      <c r="B23" s="870"/>
      <c r="C23" s="878"/>
      <c r="D23" s="872"/>
      <c r="E23" s="872"/>
      <c r="F23" s="872"/>
      <c r="G23" s="590" t="s">
        <v>1105</v>
      </c>
      <c r="H23" s="591">
        <v>0</v>
      </c>
      <c r="I23" s="591">
        <v>0</v>
      </c>
      <c r="J23" s="873"/>
      <c r="K23" s="586"/>
    </row>
    <row r="24" spans="1:11" s="587" customFormat="1">
      <c r="A24" s="869"/>
      <c r="B24" s="870"/>
      <c r="C24" s="878"/>
      <c r="D24" s="872"/>
      <c r="E24" s="872"/>
      <c r="F24" s="872"/>
      <c r="G24" s="590" t="s">
        <v>44</v>
      </c>
      <c r="H24" s="591">
        <v>0</v>
      </c>
      <c r="I24" s="591">
        <v>0</v>
      </c>
      <c r="J24" s="873"/>
      <c r="K24" s="586"/>
    </row>
    <row r="25" spans="1:11" s="587" customFormat="1">
      <c r="A25" s="869"/>
      <c r="B25" s="870"/>
      <c r="C25" s="879"/>
      <c r="D25" s="872"/>
      <c r="E25" s="872"/>
      <c r="F25" s="872"/>
      <c r="G25" s="590" t="s">
        <v>45</v>
      </c>
      <c r="H25" s="591">
        <v>0</v>
      </c>
      <c r="I25" s="591">
        <v>0</v>
      </c>
      <c r="J25" s="873"/>
      <c r="K25" s="586"/>
    </row>
    <row r="26" spans="1:11" s="587" customFormat="1" ht="135">
      <c r="A26" s="592"/>
      <c r="B26" s="593" t="s">
        <v>1114</v>
      </c>
      <c r="C26" s="594" t="s">
        <v>1103</v>
      </c>
      <c r="D26" s="594" t="s">
        <v>67</v>
      </c>
      <c r="E26" s="595" t="s">
        <v>1115</v>
      </c>
      <c r="F26" s="595" t="s">
        <v>1116</v>
      </c>
      <c r="G26" s="596" t="s">
        <v>13</v>
      </c>
      <c r="H26" s="596" t="s">
        <v>13</v>
      </c>
      <c r="I26" s="596" t="s">
        <v>13</v>
      </c>
      <c r="J26" s="597"/>
      <c r="K26" s="586"/>
    </row>
    <row r="27" spans="1:11" s="587" customFormat="1" ht="32.25" customHeight="1">
      <c r="A27" s="869" t="s">
        <v>330</v>
      </c>
      <c r="B27" s="870" t="s">
        <v>1117</v>
      </c>
      <c r="C27" s="877" t="s">
        <v>1103</v>
      </c>
      <c r="D27" s="872" t="s">
        <v>13</v>
      </c>
      <c r="E27" s="872" t="s">
        <v>13</v>
      </c>
      <c r="F27" s="872" t="s">
        <v>13</v>
      </c>
      <c r="G27" s="588" t="s">
        <v>41</v>
      </c>
      <c r="H27" s="589">
        <f>SUM(H28:H31)</f>
        <v>694.1</v>
      </c>
      <c r="I27" s="589">
        <f>SUM(I28:I31)</f>
        <v>648.4</v>
      </c>
      <c r="J27" s="873" t="s">
        <v>13</v>
      </c>
      <c r="K27" s="586"/>
    </row>
    <row r="28" spans="1:11" s="587" customFormat="1" ht="16.5" customHeight="1">
      <c r="A28" s="869"/>
      <c r="B28" s="870"/>
      <c r="C28" s="878"/>
      <c r="D28" s="872"/>
      <c r="E28" s="872"/>
      <c r="F28" s="872"/>
      <c r="G28" s="590" t="s">
        <v>1104</v>
      </c>
      <c r="H28" s="591">
        <v>0</v>
      </c>
      <c r="I28" s="591">
        <v>0</v>
      </c>
      <c r="J28" s="873"/>
      <c r="K28" s="586"/>
    </row>
    <row r="29" spans="1:11" s="587" customFormat="1" ht="30">
      <c r="A29" s="869"/>
      <c r="B29" s="870"/>
      <c r="C29" s="878"/>
      <c r="D29" s="872"/>
      <c r="E29" s="872"/>
      <c r="F29" s="872"/>
      <c r="G29" s="590" t="s">
        <v>1105</v>
      </c>
      <c r="H29" s="591">
        <v>0</v>
      </c>
      <c r="I29" s="591">
        <v>0</v>
      </c>
      <c r="J29" s="873"/>
      <c r="K29" s="586"/>
    </row>
    <row r="30" spans="1:11" s="587" customFormat="1">
      <c r="A30" s="869"/>
      <c r="B30" s="870"/>
      <c r="C30" s="878"/>
      <c r="D30" s="872"/>
      <c r="E30" s="872"/>
      <c r="F30" s="872"/>
      <c r="G30" s="590" t="s">
        <v>44</v>
      </c>
      <c r="H30" s="591">
        <v>694.1</v>
      </c>
      <c r="I30" s="591">
        <v>648.4</v>
      </c>
      <c r="J30" s="873"/>
      <c r="K30" s="586"/>
    </row>
    <row r="31" spans="1:11" s="587" customFormat="1">
      <c r="A31" s="869"/>
      <c r="B31" s="870"/>
      <c r="C31" s="879"/>
      <c r="D31" s="872"/>
      <c r="E31" s="872"/>
      <c r="F31" s="872"/>
      <c r="G31" s="590" t="s">
        <v>45</v>
      </c>
      <c r="H31" s="591">
        <v>0</v>
      </c>
      <c r="I31" s="591">
        <v>0</v>
      </c>
      <c r="J31" s="873"/>
      <c r="K31" s="586"/>
    </row>
    <row r="32" spans="1:11" s="587" customFormat="1" ht="88.5" customHeight="1">
      <c r="A32" s="599"/>
      <c r="B32" s="593" t="s">
        <v>1118</v>
      </c>
      <c r="C32" s="594" t="s">
        <v>1103</v>
      </c>
      <c r="D32" s="594" t="s">
        <v>67</v>
      </c>
      <c r="E32" s="595" t="s">
        <v>1119</v>
      </c>
      <c r="F32" s="598" t="s">
        <v>1120</v>
      </c>
      <c r="G32" s="596" t="s">
        <v>13</v>
      </c>
      <c r="H32" s="596" t="s">
        <v>13</v>
      </c>
      <c r="I32" s="596" t="s">
        <v>13</v>
      </c>
      <c r="J32" s="597"/>
      <c r="K32" s="586"/>
    </row>
    <row r="33" spans="1:11" s="587" customFormat="1" ht="29.25" customHeight="1">
      <c r="A33" s="869" t="s">
        <v>335</v>
      </c>
      <c r="B33" s="870" t="s">
        <v>1121</v>
      </c>
      <c r="C33" s="877" t="s">
        <v>1103</v>
      </c>
      <c r="D33" s="872" t="s">
        <v>13</v>
      </c>
      <c r="E33" s="872" t="s">
        <v>13</v>
      </c>
      <c r="F33" s="872" t="s">
        <v>13</v>
      </c>
      <c r="G33" s="588" t="s">
        <v>41</v>
      </c>
      <c r="H33" s="589">
        <f>SUM(H34:H37)</f>
        <v>0</v>
      </c>
      <c r="I33" s="589">
        <f>SUM(I34:I37)</f>
        <v>0</v>
      </c>
      <c r="J33" s="873" t="s">
        <v>13</v>
      </c>
      <c r="K33" s="586"/>
    </row>
    <row r="34" spans="1:11" s="587" customFormat="1" ht="17.25" customHeight="1">
      <c r="A34" s="869"/>
      <c r="B34" s="870"/>
      <c r="C34" s="878"/>
      <c r="D34" s="872"/>
      <c r="E34" s="872"/>
      <c r="F34" s="872"/>
      <c r="G34" s="590" t="s">
        <v>1104</v>
      </c>
      <c r="H34" s="591">
        <v>0</v>
      </c>
      <c r="I34" s="591">
        <v>0</v>
      </c>
      <c r="J34" s="873"/>
      <c r="K34" s="586"/>
    </row>
    <row r="35" spans="1:11" s="587" customFormat="1" ht="30">
      <c r="A35" s="869"/>
      <c r="B35" s="870"/>
      <c r="C35" s="878"/>
      <c r="D35" s="872"/>
      <c r="E35" s="872"/>
      <c r="F35" s="872"/>
      <c r="G35" s="590" t="s">
        <v>1105</v>
      </c>
      <c r="H35" s="591">
        <v>0</v>
      </c>
      <c r="I35" s="591">
        <v>0</v>
      </c>
      <c r="J35" s="873"/>
      <c r="K35" s="586"/>
    </row>
    <row r="36" spans="1:11" s="587" customFormat="1">
      <c r="A36" s="869"/>
      <c r="B36" s="870"/>
      <c r="C36" s="878"/>
      <c r="D36" s="872"/>
      <c r="E36" s="872"/>
      <c r="F36" s="872"/>
      <c r="G36" s="590" t="s">
        <v>44</v>
      </c>
      <c r="H36" s="591">
        <v>0</v>
      </c>
      <c r="I36" s="591">
        <v>0</v>
      </c>
      <c r="J36" s="873"/>
      <c r="K36" s="586"/>
    </row>
    <row r="37" spans="1:11" s="587" customFormat="1">
      <c r="A37" s="869"/>
      <c r="B37" s="870"/>
      <c r="C37" s="879"/>
      <c r="D37" s="872"/>
      <c r="E37" s="872"/>
      <c r="F37" s="872"/>
      <c r="G37" s="590" t="s">
        <v>45</v>
      </c>
      <c r="H37" s="591">
        <v>0</v>
      </c>
      <c r="I37" s="591">
        <v>0</v>
      </c>
      <c r="J37" s="873"/>
      <c r="K37" s="586"/>
    </row>
    <row r="38" spans="1:11" s="587" customFormat="1" ht="90">
      <c r="A38" s="599"/>
      <c r="B38" s="593" t="s">
        <v>1122</v>
      </c>
      <c r="C38" s="594" t="s">
        <v>1103</v>
      </c>
      <c r="D38" s="594" t="s">
        <v>67</v>
      </c>
      <c r="E38" s="595" t="s">
        <v>1123</v>
      </c>
      <c r="F38" s="595" t="s">
        <v>1124</v>
      </c>
      <c r="G38" s="596" t="s">
        <v>13</v>
      </c>
      <c r="H38" s="596" t="s">
        <v>13</v>
      </c>
      <c r="I38" s="596" t="s">
        <v>13</v>
      </c>
      <c r="J38" s="600"/>
      <c r="K38" s="586"/>
    </row>
    <row r="39" spans="1:11" s="587" customFormat="1" ht="30" customHeight="1">
      <c r="A39" s="869" t="s">
        <v>343</v>
      </c>
      <c r="B39" s="870" t="s">
        <v>1125</v>
      </c>
      <c r="C39" s="877" t="s">
        <v>1103</v>
      </c>
      <c r="D39" s="872" t="s">
        <v>13</v>
      </c>
      <c r="E39" s="872" t="s">
        <v>13</v>
      </c>
      <c r="F39" s="872" t="s">
        <v>13</v>
      </c>
      <c r="G39" s="588" t="s">
        <v>41</v>
      </c>
      <c r="H39" s="589">
        <f>SUM(H40:H43)</f>
        <v>259.39999999999998</v>
      </c>
      <c r="I39" s="589">
        <f>SUM(I40:I43)</f>
        <v>154.9</v>
      </c>
      <c r="J39" s="873" t="s">
        <v>13</v>
      </c>
      <c r="K39" s="586"/>
    </row>
    <row r="40" spans="1:11" s="587" customFormat="1" ht="17.25" customHeight="1">
      <c r="A40" s="869"/>
      <c r="B40" s="870"/>
      <c r="C40" s="878"/>
      <c r="D40" s="872"/>
      <c r="E40" s="872"/>
      <c r="F40" s="872"/>
      <c r="G40" s="590" t="s">
        <v>1104</v>
      </c>
      <c r="H40" s="591">
        <v>0</v>
      </c>
      <c r="I40" s="591">
        <v>0</v>
      </c>
      <c r="J40" s="873"/>
      <c r="K40" s="586"/>
    </row>
    <row r="41" spans="1:11" s="587" customFormat="1" ht="30">
      <c r="A41" s="869"/>
      <c r="B41" s="870"/>
      <c r="C41" s="878"/>
      <c r="D41" s="872"/>
      <c r="E41" s="872"/>
      <c r="F41" s="872"/>
      <c r="G41" s="590" t="s">
        <v>1105</v>
      </c>
      <c r="H41" s="591">
        <v>0</v>
      </c>
      <c r="I41" s="591">
        <v>0</v>
      </c>
      <c r="J41" s="873"/>
      <c r="K41" s="586"/>
    </row>
    <row r="42" spans="1:11" s="587" customFormat="1">
      <c r="A42" s="869"/>
      <c r="B42" s="870"/>
      <c r="C42" s="878"/>
      <c r="D42" s="872"/>
      <c r="E42" s="872"/>
      <c r="F42" s="872"/>
      <c r="G42" s="590" t="s">
        <v>44</v>
      </c>
      <c r="H42" s="591">
        <v>259.39999999999998</v>
      </c>
      <c r="I42" s="591">
        <v>154.9</v>
      </c>
      <c r="J42" s="873"/>
      <c r="K42" s="586"/>
    </row>
    <row r="43" spans="1:11" s="587" customFormat="1">
      <c r="A43" s="869"/>
      <c r="B43" s="870"/>
      <c r="C43" s="879"/>
      <c r="D43" s="872"/>
      <c r="E43" s="872"/>
      <c r="F43" s="872"/>
      <c r="G43" s="590" t="s">
        <v>45</v>
      </c>
      <c r="H43" s="591">
        <v>0</v>
      </c>
      <c r="I43" s="591">
        <v>0</v>
      </c>
      <c r="J43" s="873"/>
      <c r="K43" s="586"/>
    </row>
    <row r="44" spans="1:11" s="587" customFormat="1" ht="349.5" customHeight="1">
      <c r="A44" s="599"/>
      <c r="B44" s="593" t="s">
        <v>1126</v>
      </c>
      <c r="C44" s="594" t="s">
        <v>1103</v>
      </c>
      <c r="D44" s="594" t="s">
        <v>62</v>
      </c>
      <c r="E44" s="595" t="s">
        <v>1127</v>
      </c>
      <c r="F44" s="595" t="s">
        <v>1128</v>
      </c>
      <c r="G44" s="596" t="s">
        <v>13</v>
      </c>
      <c r="H44" s="596" t="s">
        <v>13</v>
      </c>
      <c r="I44" s="596" t="s">
        <v>13</v>
      </c>
      <c r="J44" s="600"/>
      <c r="K44" s="586"/>
    </row>
    <row r="45" spans="1:11" s="587" customFormat="1" ht="30" customHeight="1">
      <c r="A45" s="869" t="s">
        <v>350</v>
      </c>
      <c r="B45" s="870" t="s">
        <v>1129</v>
      </c>
      <c r="C45" s="877" t="s">
        <v>1103</v>
      </c>
      <c r="D45" s="872" t="s">
        <v>13</v>
      </c>
      <c r="E45" s="872" t="s">
        <v>13</v>
      </c>
      <c r="F45" s="872" t="s">
        <v>13</v>
      </c>
      <c r="G45" s="588" t="s">
        <v>41</v>
      </c>
      <c r="H45" s="589">
        <f>SUM(H46:H49)</f>
        <v>286.2</v>
      </c>
      <c r="I45" s="589">
        <f>SUM(I46:I49)</f>
        <v>117.2</v>
      </c>
      <c r="J45" s="873" t="s">
        <v>13</v>
      </c>
      <c r="K45" s="586"/>
    </row>
    <row r="46" spans="1:11" s="587" customFormat="1" ht="15" customHeight="1">
      <c r="A46" s="869"/>
      <c r="B46" s="870"/>
      <c r="C46" s="878"/>
      <c r="D46" s="872"/>
      <c r="E46" s="872"/>
      <c r="F46" s="872"/>
      <c r="G46" s="590" t="s">
        <v>1104</v>
      </c>
      <c r="H46" s="591">
        <v>0</v>
      </c>
      <c r="I46" s="591">
        <v>0</v>
      </c>
      <c r="J46" s="873"/>
      <c r="K46" s="586"/>
    </row>
    <row r="47" spans="1:11" s="587" customFormat="1" ht="30">
      <c r="A47" s="869"/>
      <c r="B47" s="870"/>
      <c r="C47" s="878"/>
      <c r="D47" s="872"/>
      <c r="E47" s="872"/>
      <c r="F47" s="872"/>
      <c r="G47" s="590" t="s">
        <v>1105</v>
      </c>
      <c r="H47" s="591">
        <v>0</v>
      </c>
      <c r="I47" s="591">
        <v>0</v>
      </c>
      <c r="J47" s="873"/>
      <c r="K47" s="586"/>
    </row>
    <row r="48" spans="1:11" s="587" customFormat="1">
      <c r="A48" s="869"/>
      <c r="B48" s="870"/>
      <c r="C48" s="878"/>
      <c r="D48" s="872"/>
      <c r="E48" s="872"/>
      <c r="F48" s="872"/>
      <c r="G48" s="590" t="s">
        <v>44</v>
      </c>
      <c r="H48" s="591">
        <v>286.2</v>
      </c>
      <c r="I48" s="591">
        <v>117.2</v>
      </c>
      <c r="J48" s="873"/>
      <c r="K48" s="586"/>
    </row>
    <row r="49" spans="1:11" s="587" customFormat="1">
      <c r="A49" s="869"/>
      <c r="B49" s="870"/>
      <c r="C49" s="879"/>
      <c r="D49" s="872"/>
      <c r="E49" s="872"/>
      <c r="F49" s="872"/>
      <c r="G49" s="590" t="s">
        <v>45</v>
      </c>
      <c r="H49" s="591">
        <v>0</v>
      </c>
      <c r="I49" s="591">
        <v>0</v>
      </c>
      <c r="J49" s="873"/>
      <c r="K49" s="586"/>
    </row>
    <row r="50" spans="1:11" s="587" customFormat="1" ht="122.25" customHeight="1">
      <c r="A50" s="599"/>
      <c r="B50" s="593" t="s">
        <v>1130</v>
      </c>
      <c r="C50" s="594" t="s">
        <v>1103</v>
      </c>
      <c r="D50" s="594" t="s">
        <v>62</v>
      </c>
      <c r="E50" s="595" t="s">
        <v>1131</v>
      </c>
      <c r="F50" s="595" t="s">
        <v>1132</v>
      </c>
      <c r="G50" s="596" t="s">
        <v>13</v>
      </c>
      <c r="H50" s="596" t="s">
        <v>13</v>
      </c>
      <c r="I50" s="596" t="s">
        <v>13</v>
      </c>
      <c r="J50" s="600"/>
      <c r="K50" s="586"/>
    </row>
    <row r="51" spans="1:11" s="587" customFormat="1" ht="29.25" customHeight="1">
      <c r="A51" s="869" t="s">
        <v>353</v>
      </c>
      <c r="B51" s="870" t="s">
        <v>1133</v>
      </c>
      <c r="C51" s="877" t="s">
        <v>1103</v>
      </c>
      <c r="D51" s="872" t="s">
        <v>13</v>
      </c>
      <c r="E51" s="872" t="s">
        <v>13</v>
      </c>
      <c r="F51" s="872" t="s">
        <v>13</v>
      </c>
      <c r="G51" s="588" t="s">
        <v>41</v>
      </c>
      <c r="H51" s="589">
        <f>SUM(H52:H55)</f>
        <v>9511.9</v>
      </c>
      <c r="I51" s="589">
        <f>SUM(I52:I55)</f>
        <v>4478.2</v>
      </c>
      <c r="J51" s="873" t="s">
        <v>13</v>
      </c>
      <c r="K51" s="586"/>
    </row>
    <row r="52" spans="1:11" s="587" customFormat="1" ht="17.25" customHeight="1">
      <c r="A52" s="869"/>
      <c r="B52" s="870"/>
      <c r="C52" s="878"/>
      <c r="D52" s="872"/>
      <c r="E52" s="872"/>
      <c r="F52" s="872"/>
      <c r="G52" s="590" t="s">
        <v>1104</v>
      </c>
      <c r="H52" s="591">
        <v>0</v>
      </c>
      <c r="I52" s="591">
        <v>0</v>
      </c>
      <c r="J52" s="873"/>
      <c r="K52" s="586"/>
    </row>
    <row r="53" spans="1:11" s="587" customFormat="1" ht="30">
      <c r="A53" s="869"/>
      <c r="B53" s="870"/>
      <c r="C53" s="878"/>
      <c r="D53" s="872"/>
      <c r="E53" s="872"/>
      <c r="F53" s="872"/>
      <c r="G53" s="590" t="s">
        <v>1105</v>
      </c>
      <c r="H53" s="591">
        <v>0</v>
      </c>
      <c r="I53" s="591">
        <v>0</v>
      </c>
      <c r="J53" s="873"/>
      <c r="K53" s="586"/>
    </row>
    <row r="54" spans="1:11" s="587" customFormat="1">
      <c r="A54" s="869"/>
      <c r="B54" s="870"/>
      <c r="C54" s="878"/>
      <c r="D54" s="872"/>
      <c r="E54" s="872"/>
      <c r="F54" s="872"/>
      <c r="G54" s="590" t="s">
        <v>44</v>
      </c>
      <c r="H54" s="591">
        <f>SUM(H59,H64)</f>
        <v>9511.9</v>
      </c>
      <c r="I54" s="591">
        <f>SUM(I59,I64)</f>
        <v>4478.2</v>
      </c>
      <c r="J54" s="873"/>
      <c r="K54" s="586"/>
    </row>
    <row r="55" spans="1:11" s="587" customFormat="1">
      <c r="A55" s="869"/>
      <c r="B55" s="870"/>
      <c r="C55" s="879"/>
      <c r="D55" s="872"/>
      <c r="E55" s="872"/>
      <c r="F55" s="872"/>
      <c r="G55" s="590" t="s">
        <v>45</v>
      </c>
      <c r="H55" s="591">
        <f>SUM(H60,H65)</f>
        <v>0</v>
      </c>
      <c r="I55" s="591">
        <f>SUM(I60,I65)</f>
        <v>0</v>
      </c>
      <c r="J55" s="873"/>
      <c r="K55" s="586"/>
    </row>
    <row r="56" spans="1:11" s="587" customFormat="1" ht="30" customHeight="1">
      <c r="A56" s="869" t="s">
        <v>1134</v>
      </c>
      <c r="B56" s="880" t="s">
        <v>1135</v>
      </c>
      <c r="C56" s="877" t="s">
        <v>1103</v>
      </c>
      <c r="D56" s="871" t="s">
        <v>62</v>
      </c>
      <c r="E56" s="882" t="s">
        <v>1136</v>
      </c>
      <c r="F56" s="882" t="s">
        <v>1137</v>
      </c>
      <c r="G56" s="588" t="s">
        <v>41</v>
      </c>
      <c r="H56" s="589">
        <f>SUM(H57:H60)</f>
        <v>8661</v>
      </c>
      <c r="I56" s="589">
        <f>SUM(I57:I60)</f>
        <v>4246.3999999999996</v>
      </c>
      <c r="J56" s="873"/>
      <c r="K56" s="586"/>
    </row>
    <row r="57" spans="1:11" s="587" customFormat="1" ht="17.25" customHeight="1">
      <c r="A57" s="869"/>
      <c r="B57" s="880"/>
      <c r="C57" s="878"/>
      <c r="D57" s="871"/>
      <c r="E57" s="871"/>
      <c r="F57" s="871"/>
      <c r="G57" s="590" t="s">
        <v>1104</v>
      </c>
      <c r="H57" s="591">
        <v>0</v>
      </c>
      <c r="I57" s="591">
        <v>0</v>
      </c>
      <c r="J57" s="873"/>
      <c r="K57" s="586"/>
    </row>
    <row r="58" spans="1:11" s="587" customFormat="1" ht="30">
      <c r="A58" s="869"/>
      <c r="B58" s="880"/>
      <c r="C58" s="878"/>
      <c r="D58" s="871"/>
      <c r="E58" s="871"/>
      <c r="F58" s="871"/>
      <c r="G58" s="590" t="s">
        <v>1105</v>
      </c>
      <c r="H58" s="591">
        <v>0</v>
      </c>
      <c r="I58" s="591">
        <v>0</v>
      </c>
      <c r="J58" s="873"/>
      <c r="K58" s="586"/>
    </row>
    <row r="59" spans="1:11" s="587" customFormat="1">
      <c r="A59" s="869"/>
      <c r="B59" s="881"/>
      <c r="C59" s="878"/>
      <c r="D59" s="871"/>
      <c r="E59" s="871"/>
      <c r="F59" s="871"/>
      <c r="G59" s="590" t="s">
        <v>44</v>
      </c>
      <c r="H59" s="591">
        <f>6546.4+2114.6</f>
        <v>8661</v>
      </c>
      <c r="I59" s="591">
        <v>4246.3999999999996</v>
      </c>
      <c r="J59" s="873"/>
      <c r="K59" s="586"/>
    </row>
    <row r="60" spans="1:11" s="587" customFormat="1">
      <c r="A60" s="869"/>
      <c r="B60" s="881"/>
      <c r="C60" s="879"/>
      <c r="D60" s="871"/>
      <c r="E60" s="871"/>
      <c r="F60" s="871"/>
      <c r="G60" s="590" t="s">
        <v>45</v>
      </c>
      <c r="H60" s="591">
        <v>0</v>
      </c>
      <c r="I60" s="591">
        <v>0</v>
      </c>
      <c r="J60" s="873"/>
      <c r="K60" s="586"/>
    </row>
    <row r="61" spans="1:11" s="587" customFormat="1" ht="29.25" customHeight="1">
      <c r="A61" s="869" t="s">
        <v>1138</v>
      </c>
      <c r="B61" s="880" t="s">
        <v>1139</v>
      </c>
      <c r="C61" s="877" t="s">
        <v>1103</v>
      </c>
      <c r="D61" s="871" t="s">
        <v>93</v>
      </c>
      <c r="E61" s="871" t="s">
        <v>1140</v>
      </c>
      <c r="F61" s="882" t="s">
        <v>1141</v>
      </c>
      <c r="G61" s="588" t="s">
        <v>41</v>
      </c>
      <c r="H61" s="589">
        <f>SUM(H62:H65)</f>
        <v>850.9</v>
      </c>
      <c r="I61" s="589">
        <f>SUM(I62:I65)</f>
        <v>231.8</v>
      </c>
      <c r="J61" s="873"/>
      <c r="K61" s="586"/>
    </row>
    <row r="62" spans="1:11" s="587" customFormat="1" ht="15.75" customHeight="1">
      <c r="A62" s="869"/>
      <c r="B62" s="880"/>
      <c r="C62" s="878"/>
      <c r="D62" s="871"/>
      <c r="E62" s="871"/>
      <c r="F62" s="871"/>
      <c r="G62" s="590" t="s">
        <v>1104</v>
      </c>
      <c r="H62" s="591">
        <v>0</v>
      </c>
      <c r="I62" s="591">
        <v>0</v>
      </c>
      <c r="J62" s="873"/>
      <c r="K62" s="586"/>
    </row>
    <row r="63" spans="1:11" s="587" customFormat="1" ht="30">
      <c r="A63" s="869"/>
      <c r="B63" s="880"/>
      <c r="C63" s="878"/>
      <c r="D63" s="871"/>
      <c r="E63" s="871"/>
      <c r="F63" s="871"/>
      <c r="G63" s="590" t="s">
        <v>1105</v>
      </c>
      <c r="H63" s="591">
        <v>0</v>
      </c>
      <c r="I63" s="591">
        <v>0</v>
      </c>
      <c r="J63" s="873"/>
      <c r="K63" s="586"/>
    </row>
    <row r="64" spans="1:11" s="587" customFormat="1">
      <c r="A64" s="869"/>
      <c r="B64" s="881"/>
      <c r="C64" s="878"/>
      <c r="D64" s="871"/>
      <c r="E64" s="871"/>
      <c r="F64" s="871"/>
      <c r="G64" s="590" t="s">
        <v>44</v>
      </c>
      <c r="H64" s="591">
        <v>850.9</v>
      </c>
      <c r="I64" s="591">
        <v>231.8</v>
      </c>
      <c r="J64" s="873"/>
      <c r="K64" s="586"/>
    </row>
    <row r="65" spans="1:11" s="587" customFormat="1">
      <c r="A65" s="869"/>
      <c r="B65" s="881"/>
      <c r="C65" s="879"/>
      <c r="D65" s="871"/>
      <c r="E65" s="871"/>
      <c r="F65" s="871"/>
      <c r="G65" s="590" t="s">
        <v>45</v>
      </c>
      <c r="H65" s="591">
        <v>0</v>
      </c>
      <c r="I65" s="591">
        <v>0</v>
      </c>
      <c r="J65" s="873"/>
      <c r="K65" s="586"/>
    </row>
    <row r="66" spans="1:11" s="587" customFormat="1" ht="170.25" customHeight="1">
      <c r="A66" s="599"/>
      <c r="B66" s="593" t="s">
        <v>1142</v>
      </c>
      <c r="C66" s="594" t="s">
        <v>1103</v>
      </c>
      <c r="D66" s="594" t="s">
        <v>62</v>
      </c>
      <c r="E66" s="595" t="s">
        <v>1143</v>
      </c>
      <c r="F66" s="595" t="s">
        <v>1144</v>
      </c>
      <c r="G66" s="596" t="s">
        <v>13</v>
      </c>
      <c r="H66" s="596" t="s">
        <v>13</v>
      </c>
      <c r="I66" s="596" t="s">
        <v>13</v>
      </c>
      <c r="J66" s="600"/>
      <c r="K66" s="586"/>
    </row>
    <row r="67" spans="1:11" s="587" customFormat="1" ht="29.25" customHeight="1">
      <c r="A67" s="869" t="s">
        <v>366</v>
      </c>
      <c r="B67" s="870" t="s">
        <v>1145</v>
      </c>
      <c r="C67" s="877" t="s">
        <v>1103</v>
      </c>
      <c r="D67" s="872" t="s">
        <v>13</v>
      </c>
      <c r="E67" s="872" t="s">
        <v>13</v>
      </c>
      <c r="F67" s="872" t="s">
        <v>13</v>
      </c>
      <c r="G67" s="588" t="s">
        <v>41</v>
      </c>
      <c r="H67" s="589">
        <f>SUM(H68:H71)</f>
        <v>19856.7</v>
      </c>
      <c r="I67" s="589">
        <f>SUM(I68:I71)</f>
        <v>3440.4</v>
      </c>
      <c r="J67" s="873" t="s">
        <v>13</v>
      </c>
      <c r="K67" s="586"/>
    </row>
    <row r="68" spans="1:11" s="587" customFormat="1" ht="17.25" customHeight="1">
      <c r="A68" s="869"/>
      <c r="B68" s="870"/>
      <c r="C68" s="878"/>
      <c r="D68" s="872"/>
      <c r="E68" s="872"/>
      <c r="F68" s="872"/>
      <c r="G68" s="590" t="s">
        <v>1104</v>
      </c>
      <c r="H68" s="591">
        <v>0</v>
      </c>
      <c r="I68" s="591">
        <v>0</v>
      </c>
      <c r="J68" s="873"/>
      <c r="K68" s="586"/>
    </row>
    <row r="69" spans="1:11" s="587" customFormat="1" ht="30">
      <c r="A69" s="869"/>
      <c r="B69" s="870"/>
      <c r="C69" s="878"/>
      <c r="D69" s="872"/>
      <c r="E69" s="872"/>
      <c r="F69" s="872"/>
      <c r="G69" s="590" t="s">
        <v>1105</v>
      </c>
      <c r="H69" s="591">
        <v>11958.6</v>
      </c>
      <c r="I69" s="591">
        <v>0</v>
      </c>
      <c r="J69" s="873"/>
      <c r="K69" s="586"/>
    </row>
    <row r="70" spans="1:11" s="587" customFormat="1">
      <c r="A70" s="869"/>
      <c r="B70" s="870"/>
      <c r="C70" s="878"/>
      <c r="D70" s="872"/>
      <c r="E70" s="872"/>
      <c r="F70" s="872"/>
      <c r="G70" s="590" t="s">
        <v>44</v>
      </c>
      <c r="H70" s="591">
        <v>7898.1</v>
      </c>
      <c r="I70" s="591">
        <v>3440.4</v>
      </c>
      <c r="J70" s="873"/>
      <c r="K70" s="586"/>
    </row>
    <row r="71" spans="1:11" s="587" customFormat="1">
      <c r="A71" s="869"/>
      <c r="B71" s="870"/>
      <c r="C71" s="879"/>
      <c r="D71" s="872"/>
      <c r="E71" s="872"/>
      <c r="F71" s="872"/>
      <c r="G71" s="590" t="s">
        <v>45</v>
      </c>
      <c r="H71" s="591">
        <v>0</v>
      </c>
      <c r="I71" s="591">
        <v>0</v>
      </c>
      <c r="J71" s="873"/>
      <c r="K71" s="586"/>
    </row>
    <row r="72" spans="1:11" s="587" customFormat="1" ht="121.5" customHeight="1">
      <c r="A72" s="599"/>
      <c r="B72" s="593" t="s">
        <v>1146</v>
      </c>
      <c r="C72" s="594" t="s">
        <v>1103</v>
      </c>
      <c r="D72" s="594" t="s">
        <v>93</v>
      </c>
      <c r="E72" s="595" t="s">
        <v>1147</v>
      </c>
      <c r="F72" s="595" t="s">
        <v>1148</v>
      </c>
      <c r="G72" s="596" t="s">
        <v>13</v>
      </c>
      <c r="H72" s="596" t="s">
        <v>13</v>
      </c>
      <c r="I72" s="596" t="s">
        <v>13</v>
      </c>
      <c r="J72" s="600"/>
      <c r="K72" s="586"/>
    </row>
    <row r="73" spans="1:11" s="587" customFormat="1" ht="90">
      <c r="A73" s="599"/>
      <c r="B73" s="593" t="s">
        <v>1149</v>
      </c>
      <c r="C73" s="594" t="s">
        <v>1103</v>
      </c>
      <c r="D73" s="594" t="s">
        <v>67</v>
      </c>
      <c r="E73" s="595" t="s">
        <v>1150</v>
      </c>
      <c r="F73" s="595" t="s">
        <v>1151</v>
      </c>
      <c r="G73" s="596" t="s">
        <v>13</v>
      </c>
      <c r="H73" s="596" t="s">
        <v>13</v>
      </c>
      <c r="I73" s="596" t="s">
        <v>13</v>
      </c>
      <c r="J73" s="600"/>
      <c r="K73" s="586"/>
    </row>
    <row r="74" spans="1:11" s="587" customFormat="1" ht="114" customHeight="1">
      <c r="A74" s="599"/>
      <c r="B74" s="593" t="s">
        <v>1152</v>
      </c>
      <c r="C74" s="594" t="s">
        <v>1103</v>
      </c>
      <c r="D74" s="594" t="s">
        <v>67</v>
      </c>
      <c r="E74" s="595" t="s">
        <v>1153</v>
      </c>
      <c r="F74" s="601" t="s">
        <v>1151</v>
      </c>
      <c r="G74" s="596" t="s">
        <v>13</v>
      </c>
      <c r="H74" s="596" t="s">
        <v>13</v>
      </c>
      <c r="I74" s="596" t="s">
        <v>13</v>
      </c>
      <c r="J74" s="600"/>
      <c r="K74" s="586"/>
    </row>
    <row r="75" spans="1:11" s="587" customFormat="1" ht="29.25" customHeight="1">
      <c r="A75" s="869" t="s">
        <v>371</v>
      </c>
      <c r="B75" s="870" t="s">
        <v>1154</v>
      </c>
      <c r="C75" s="877" t="s">
        <v>1103</v>
      </c>
      <c r="D75" s="872" t="s">
        <v>13</v>
      </c>
      <c r="E75" s="872" t="s">
        <v>13</v>
      </c>
      <c r="F75" s="872" t="s">
        <v>13</v>
      </c>
      <c r="G75" s="588" t="s">
        <v>41</v>
      </c>
      <c r="H75" s="589">
        <f>SUM(H76:H79)</f>
        <v>3584.2</v>
      </c>
      <c r="I75" s="589">
        <f>SUM(I76:I79)</f>
        <v>397.7</v>
      </c>
      <c r="J75" s="873" t="s">
        <v>13</v>
      </c>
      <c r="K75" s="586"/>
    </row>
    <row r="76" spans="1:11" s="587" customFormat="1" ht="19.5" customHeight="1">
      <c r="A76" s="869"/>
      <c r="B76" s="870"/>
      <c r="C76" s="878"/>
      <c r="D76" s="872"/>
      <c r="E76" s="872"/>
      <c r="F76" s="872"/>
      <c r="G76" s="590" t="s">
        <v>1104</v>
      </c>
      <c r="H76" s="589">
        <v>0</v>
      </c>
      <c r="I76" s="591">
        <v>0</v>
      </c>
      <c r="J76" s="873"/>
      <c r="K76" s="586"/>
    </row>
    <row r="77" spans="1:11" s="587" customFormat="1" ht="30">
      <c r="A77" s="869"/>
      <c r="B77" s="870"/>
      <c r="C77" s="878"/>
      <c r="D77" s="872"/>
      <c r="E77" s="872"/>
      <c r="F77" s="872"/>
      <c r="G77" s="590" t="s">
        <v>1105</v>
      </c>
      <c r="H77" s="591">
        <v>2866.2</v>
      </c>
      <c r="I77" s="591">
        <v>358</v>
      </c>
      <c r="J77" s="873"/>
      <c r="K77" s="586"/>
    </row>
    <row r="78" spans="1:11" s="587" customFormat="1">
      <c r="A78" s="869"/>
      <c r="B78" s="881"/>
      <c r="C78" s="878"/>
      <c r="D78" s="872"/>
      <c r="E78" s="872"/>
      <c r="F78" s="872"/>
      <c r="G78" s="590" t="s">
        <v>44</v>
      </c>
      <c r="H78" s="591">
        <v>438.5</v>
      </c>
      <c r="I78" s="591">
        <v>39.700000000000003</v>
      </c>
      <c r="J78" s="873"/>
      <c r="K78" s="586"/>
    </row>
    <row r="79" spans="1:11" s="587" customFormat="1">
      <c r="A79" s="869"/>
      <c r="B79" s="881"/>
      <c r="C79" s="879"/>
      <c r="D79" s="872"/>
      <c r="E79" s="872"/>
      <c r="F79" s="872"/>
      <c r="G79" s="590" t="s">
        <v>45</v>
      </c>
      <c r="H79" s="591">
        <v>279.5</v>
      </c>
      <c r="I79" s="591">
        <v>0</v>
      </c>
      <c r="J79" s="873"/>
      <c r="K79" s="586"/>
    </row>
    <row r="80" spans="1:11" s="587" customFormat="1" ht="90">
      <c r="A80" s="599"/>
      <c r="B80" s="593" t="s">
        <v>1155</v>
      </c>
      <c r="C80" s="594" t="s">
        <v>1103</v>
      </c>
      <c r="D80" s="594" t="s">
        <v>67</v>
      </c>
      <c r="E80" s="595" t="s">
        <v>1156</v>
      </c>
      <c r="F80" s="602" t="s">
        <v>1157</v>
      </c>
      <c r="G80" s="596" t="s">
        <v>13</v>
      </c>
      <c r="H80" s="596" t="s">
        <v>13</v>
      </c>
      <c r="I80" s="596" t="s">
        <v>13</v>
      </c>
      <c r="J80" s="600" t="s">
        <v>1158</v>
      </c>
      <c r="K80" s="586"/>
    </row>
    <row r="81" spans="1:11" s="587" customFormat="1" ht="30" customHeight="1">
      <c r="A81" s="869" t="s">
        <v>376</v>
      </c>
      <c r="B81" s="870" t="s">
        <v>1159</v>
      </c>
      <c r="C81" s="877" t="s">
        <v>1103</v>
      </c>
      <c r="D81" s="872" t="s">
        <v>13</v>
      </c>
      <c r="E81" s="872" t="s">
        <v>13</v>
      </c>
      <c r="F81" s="872" t="s">
        <v>13</v>
      </c>
      <c r="G81" s="588" t="s">
        <v>41</v>
      </c>
      <c r="H81" s="589">
        <f>SUM(H82:H85)</f>
        <v>3033.6</v>
      </c>
      <c r="I81" s="589">
        <f>SUM(I82:I85)</f>
        <v>0</v>
      </c>
      <c r="J81" s="873" t="s">
        <v>13</v>
      </c>
      <c r="K81" s="586"/>
    </row>
    <row r="82" spans="1:11" s="587" customFormat="1" ht="16.5" customHeight="1">
      <c r="A82" s="869"/>
      <c r="B82" s="870"/>
      <c r="C82" s="878"/>
      <c r="D82" s="872"/>
      <c r="E82" s="872"/>
      <c r="F82" s="872"/>
      <c r="G82" s="590" t="s">
        <v>1104</v>
      </c>
      <c r="H82" s="591">
        <v>0</v>
      </c>
      <c r="I82" s="591">
        <v>0</v>
      </c>
      <c r="J82" s="873"/>
      <c r="K82" s="586"/>
    </row>
    <row r="83" spans="1:11" s="587" customFormat="1" ht="30">
      <c r="A83" s="869"/>
      <c r="B83" s="870"/>
      <c r="C83" s="878"/>
      <c r="D83" s="872"/>
      <c r="E83" s="872"/>
      <c r="F83" s="872"/>
      <c r="G83" s="590" t="s">
        <v>1105</v>
      </c>
      <c r="H83" s="591">
        <v>0</v>
      </c>
      <c r="I83" s="591">
        <v>0</v>
      </c>
      <c r="J83" s="873"/>
      <c r="K83" s="586"/>
    </row>
    <row r="84" spans="1:11" s="587" customFormat="1">
      <c r="A84" s="869"/>
      <c r="B84" s="881"/>
      <c r="C84" s="878"/>
      <c r="D84" s="872"/>
      <c r="E84" s="872"/>
      <c r="F84" s="872"/>
      <c r="G84" s="590" t="s">
        <v>44</v>
      </c>
      <c r="H84" s="591">
        <f>3033.6</f>
        <v>3033.6</v>
      </c>
      <c r="I84" s="591">
        <v>0</v>
      </c>
      <c r="J84" s="873"/>
      <c r="K84" s="586"/>
    </row>
    <row r="85" spans="1:11" s="587" customFormat="1">
      <c r="A85" s="869"/>
      <c r="B85" s="881"/>
      <c r="C85" s="879"/>
      <c r="D85" s="872"/>
      <c r="E85" s="872"/>
      <c r="F85" s="872"/>
      <c r="G85" s="590" t="s">
        <v>45</v>
      </c>
      <c r="H85" s="591">
        <v>0</v>
      </c>
      <c r="I85" s="591">
        <v>0</v>
      </c>
      <c r="J85" s="873"/>
      <c r="K85" s="586"/>
    </row>
    <row r="86" spans="1:11" s="587" customFormat="1" ht="170.25" customHeight="1">
      <c r="A86" s="599"/>
      <c r="B86" s="593" t="s">
        <v>1160</v>
      </c>
      <c r="C86" s="594" t="s">
        <v>1103</v>
      </c>
      <c r="D86" s="594" t="s">
        <v>62</v>
      </c>
      <c r="E86" s="595" t="s">
        <v>1161</v>
      </c>
      <c r="F86" s="595" t="s">
        <v>1162</v>
      </c>
      <c r="G86" s="596" t="s">
        <v>13</v>
      </c>
      <c r="H86" s="596" t="s">
        <v>13</v>
      </c>
      <c r="I86" s="596" t="s">
        <v>13</v>
      </c>
      <c r="J86" s="600"/>
      <c r="K86" s="586"/>
    </row>
    <row r="87" spans="1:11" s="606" customFormat="1" ht="42.75">
      <c r="A87" s="886"/>
      <c r="B87" s="887" t="s">
        <v>348</v>
      </c>
      <c r="C87" s="868" t="s">
        <v>13</v>
      </c>
      <c r="D87" s="868" t="s">
        <v>13</v>
      </c>
      <c r="E87" s="868" t="s">
        <v>13</v>
      </c>
      <c r="F87" s="868" t="s">
        <v>13</v>
      </c>
      <c r="G87" s="603" t="s">
        <v>41</v>
      </c>
      <c r="H87" s="604">
        <f>SUM(H88:H91)</f>
        <v>37483.699999999997</v>
      </c>
      <c r="I87" s="604">
        <f>SUM(I88:I91)</f>
        <v>9494.4000000000015</v>
      </c>
      <c r="J87" s="883" t="s">
        <v>13</v>
      </c>
      <c r="K87" s="605"/>
    </row>
    <row r="88" spans="1:11" s="606" customFormat="1" ht="17.25" customHeight="1">
      <c r="A88" s="886"/>
      <c r="B88" s="887"/>
      <c r="C88" s="868"/>
      <c r="D88" s="868"/>
      <c r="E88" s="868"/>
      <c r="F88" s="868"/>
      <c r="G88" s="603" t="s">
        <v>1104</v>
      </c>
      <c r="H88" s="604">
        <f>SUM(H10,H16,H22,H28,H34,H40,H46,H52,H68,H76,H82)</f>
        <v>0</v>
      </c>
      <c r="I88" s="604">
        <f>SUM(I10,I16,I22,I28,I34,I40,I46,I52,I68,I76,I82)</f>
        <v>0</v>
      </c>
      <c r="J88" s="883"/>
      <c r="K88" s="605"/>
    </row>
    <row r="89" spans="1:11" s="606" customFormat="1" ht="33" customHeight="1">
      <c r="A89" s="886"/>
      <c r="B89" s="887"/>
      <c r="C89" s="868"/>
      <c r="D89" s="868"/>
      <c r="E89" s="868"/>
      <c r="F89" s="868"/>
      <c r="G89" s="603" t="s">
        <v>1105</v>
      </c>
      <c r="H89" s="604">
        <f t="shared" ref="H89:I91" si="0">SUM(H11,H17,H23,H29,H35,H41,H47,H53,H69,H77,H83)</f>
        <v>14824.8</v>
      </c>
      <c r="I89" s="604">
        <f t="shared" si="0"/>
        <v>358</v>
      </c>
      <c r="J89" s="883"/>
      <c r="K89" s="605"/>
    </row>
    <row r="90" spans="1:11" s="606" customFormat="1" ht="14.25">
      <c r="A90" s="886"/>
      <c r="B90" s="887"/>
      <c r="C90" s="868"/>
      <c r="D90" s="868"/>
      <c r="E90" s="868"/>
      <c r="F90" s="868"/>
      <c r="G90" s="603" t="s">
        <v>44</v>
      </c>
      <c r="H90" s="604">
        <f t="shared" si="0"/>
        <v>22379.399999999998</v>
      </c>
      <c r="I90" s="604">
        <f t="shared" si="0"/>
        <v>9136.4000000000015</v>
      </c>
      <c r="J90" s="883"/>
      <c r="K90" s="605"/>
    </row>
    <row r="91" spans="1:11" s="606" customFormat="1" ht="18.75" customHeight="1">
      <c r="A91" s="886"/>
      <c r="B91" s="887"/>
      <c r="C91" s="868"/>
      <c r="D91" s="868"/>
      <c r="E91" s="868"/>
      <c r="F91" s="868"/>
      <c r="G91" s="603" t="s">
        <v>45</v>
      </c>
      <c r="H91" s="604">
        <f t="shared" si="0"/>
        <v>279.5</v>
      </c>
      <c r="I91" s="604">
        <f t="shared" si="0"/>
        <v>0</v>
      </c>
      <c r="J91" s="883"/>
      <c r="K91" s="605"/>
    </row>
    <row r="92" spans="1:11" s="606" customFormat="1" ht="21" customHeight="1">
      <c r="A92" s="607" t="s">
        <v>121</v>
      </c>
      <c r="B92" s="883" t="s">
        <v>1163</v>
      </c>
      <c r="C92" s="883"/>
      <c r="D92" s="883"/>
      <c r="E92" s="883"/>
      <c r="F92" s="883"/>
      <c r="G92" s="883"/>
      <c r="H92" s="883"/>
      <c r="I92" s="883"/>
      <c r="J92" s="883"/>
      <c r="K92" s="605"/>
    </row>
    <row r="93" spans="1:11" s="606" customFormat="1" ht="42.75">
      <c r="A93" s="884" t="s">
        <v>1164</v>
      </c>
      <c r="B93" s="885" t="s">
        <v>1165</v>
      </c>
      <c r="C93" s="877" t="s">
        <v>1103</v>
      </c>
      <c r="D93" s="872" t="s">
        <v>13</v>
      </c>
      <c r="E93" s="872" t="s">
        <v>13</v>
      </c>
      <c r="F93" s="872" t="s">
        <v>13</v>
      </c>
      <c r="G93" s="588" t="s">
        <v>41</v>
      </c>
      <c r="H93" s="589">
        <f>SUM(H94:H97)</f>
        <v>5151.6000000000004</v>
      </c>
      <c r="I93" s="589">
        <f>SUM(I94:I97)</f>
        <v>514.5</v>
      </c>
      <c r="J93" s="873" t="s">
        <v>13</v>
      </c>
      <c r="K93" s="605"/>
    </row>
    <row r="94" spans="1:11" s="606" customFormat="1" ht="30">
      <c r="A94" s="884"/>
      <c r="B94" s="885"/>
      <c r="C94" s="878"/>
      <c r="D94" s="872"/>
      <c r="E94" s="872"/>
      <c r="F94" s="872"/>
      <c r="G94" s="590" t="s">
        <v>1104</v>
      </c>
      <c r="H94" s="591">
        <f t="shared" ref="H94:I97" si="1">SUM(H99,H104)</f>
        <v>0</v>
      </c>
      <c r="I94" s="591">
        <f t="shared" si="1"/>
        <v>0</v>
      </c>
      <c r="J94" s="873"/>
      <c r="K94" s="605"/>
    </row>
    <row r="95" spans="1:11" s="606" customFormat="1" ht="30">
      <c r="A95" s="884"/>
      <c r="B95" s="885"/>
      <c r="C95" s="878"/>
      <c r="D95" s="872"/>
      <c r="E95" s="872"/>
      <c r="F95" s="872"/>
      <c r="G95" s="590" t="s">
        <v>1105</v>
      </c>
      <c r="H95" s="591">
        <f t="shared" si="1"/>
        <v>1690.8</v>
      </c>
      <c r="I95" s="591">
        <f t="shared" si="1"/>
        <v>303.3</v>
      </c>
      <c r="J95" s="873"/>
      <c r="K95" s="605"/>
    </row>
    <row r="96" spans="1:11" s="606" customFormat="1">
      <c r="A96" s="884"/>
      <c r="B96" s="880"/>
      <c r="C96" s="878"/>
      <c r="D96" s="872"/>
      <c r="E96" s="872"/>
      <c r="F96" s="872"/>
      <c r="G96" s="590" t="s">
        <v>44</v>
      </c>
      <c r="H96" s="591">
        <f t="shared" si="1"/>
        <v>1996.3</v>
      </c>
      <c r="I96" s="591">
        <f t="shared" si="1"/>
        <v>211.2</v>
      </c>
      <c r="J96" s="873"/>
      <c r="K96" s="605"/>
    </row>
    <row r="97" spans="1:21" s="606" customFormat="1">
      <c r="A97" s="884"/>
      <c r="B97" s="880"/>
      <c r="C97" s="879"/>
      <c r="D97" s="872"/>
      <c r="E97" s="872"/>
      <c r="F97" s="872"/>
      <c r="G97" s="590" t="s">
        <v>45</v>
      </c>
      <c r="H97" s="591">
        <f>SUM(H102,H107)</f>
        <v>1464.5</v>
      </c>
      <c r="I97" s="591">
        <f t="shared" si="1"/>
        <v>0</v>
      </c>
      <c r="J97" s="873"/>
      <c r="K97" s="605"/>
    </row>
    <row r="98" spans="1:21" s="587" customFormat="1" ht="45">
      <c r="A98" s="869" t="s">
        <v>1166</v>
      </c>
      <c r="B98" s="888" t="s">
        <v>1167</v>
      </c>
      <c r="C98" s="877" t="s">
        <v>1103</v>
      </c>
      <c r="D98" s="871" t="s">
        <v>67</v>
      </c>
      <c r="E98" s="871" t="s">
        <v>1168</v>
      </c>
      <c r="F98" s="882" t="s">
        <v>1169</v>
      </c>
      <c r="G98" s="590" t="s">
        <v>41</v>
      </c>
      <c r="H98" s="608">
        <f>SUM(H99:H102)</f>
        <v>86.1</v>
      </c>
      <c r="I98" s="608">
        <f>SUM(I99:I102)</f>
        <v>0</v>
      </c>
      <c r="J98" s="873"/>
      <c r="K98" s="586"/>
    </row>
    <row r="99" spans="1:21" s="587" customFormat="1" ht="30">
      <c r="A99" s="869"/>
      <c r="B99" s="888"/>
      <c r="C99" s="878"/>
      <c r="D99" s="871"/>
      <c r="E99" s="871"/>
      <c r="F99" s="871"/>
      <c r="G99" s="590" t="s">
        <v>1104</v>
      </c>
      <c r="H99" s="608">
        <v>0</v>
      </c>
      <c r="I99" s="608">
        <v>0</v>
      </c>
      <c r="J99" s="873"/>
      <c r="K99" s="586"/>
    </row>
    <row r="100" spans="1:21" s="587" customFormat="1" ht="30">
      <c r="A100" s="869"/>
      <c r="B100" s="888"/>
      <c r="C100" s="878"/>
      <c r="D100" s="871"/>
      <c r="E100" s="871"/>
      <c r="F100" s="871"/>
      <c r="G100" s="590" t="s">
        <v>1105</v>
      </c>
      <c r="H100" s="608">
        <v>0</v>
      </c>
      <c r="I100" s="608">
        <v>0</v>
      </c>
      <c r="J100" s="873"/>
      <c r="K100" s="586"/>
    </row>
    <row r="101" spans="1:21" s="587" customFormat="1">
      <c r="A101" s="869"/>
      <c r="B101" s="888"/>
      <c r="C101" s="878"/>
      <c r="D101" s="871"/>
      <c r="E101" s="871"/>
      <c r="F101" s="871"/>
      <c r="G101" s="590" t="s">
        <v>44</v>
      </c>
      <c r="H101" s="608">
        <v>86.1</v>
      </c>
      <c r="I101" s="608">
        <v>0</v>
      </c>
      <c r="J101" s="873"/>
      <c r="K101" s="586"/>
    </row>
    <row r="102" spans="1:21" s="587" customFormat="1">
      <c r="A102" s="869"/>
      <c r="B102" s="888"/>
      <c r="C102" s="879"/>
      <c r="D102" s="871"/>
      <c r="E102" s="871"/>
      <c r="F102" s="871"/>
      <c r="G102" s="590" t="s">
        <v>45</v>
      </c>
      <c r="H102" s="591">
        <v>0</v>
      </c>
      <c r="I102" s="591">
        <v>0</v>
      </c>
      <c r="J102" s="873"/>
      <c r="K102" s="586"/>
    </row>
    <row r="103" spans="1:21" s="610" customFormat="1" ht="45">
      <c r="A103" s="869" t="s">
        <v>1170</v>
      </c>
      <c r="B103" s="888" t="s">
        <v>1171</v>
      </c>
      <c r="C103" s="877" t="s">
        <v>1103</v>
      </c>
      <c r="D103" s="871" t="s">
        <v>67</v>
      </c>
      <c r="E103" s="871" t="s">
        <v>1172</v>
      </c>
      <c r="F103" s="882" t="s">
        <v>1173</v>
      </c>
      <c r="G103" s="590" t="s">
        <v>41</v>
      </c>
      <c r="H103" s="591">
        <f>SUM(H104:H107)</f>
        <v>5065.5</v>
      </c>
      <c r="I103" s="591">
        <f>SUM(I104:I107)</f>
        <v>514.5</v>
      </c>
      <c r="J103" s="873"/>
      <c r="K103" s="609"/>
      <c r="L103" s="576"/>
      <c r="M103" s="576"/>
      <c r="N103" s="576"/>
      <c r="O103" s="576"/>
      <c r="P103" s="576"/>
      <c r="Q103" s="576"/>
      <c r="R103" s="576"/>
      <c r="S103" s="576"/>
      <c r="T103" s="576"/>
      <c r="U103" s="576"/>
    </row>
    <row r="104" spans="1:21" s="610" customFormat="1" ht="30">
      <c r="A104" s="869"/>
      <c r="B104" s="888"/>
      <c r="C104" s="878"/>
      <c r="D104" s="871"/>
      <c r="E104" s="871"/>
      <c r="F104" s="871"/>
      <c r="G104" s="590" t="s">
        <v>1104</v>
      </c>
      <c r="H104" s="591">
        <v>0</v>
      </c>
      <c r="I104" s="591">
        <v>0</v>
      </c>
      <c r="J104" s="873"/>
      <c r="K104" s="609"/>
      <c r="L104" s="576"/>
      <c r="M104" s="576"/>
      <c r="N104" s="576"/>
      <c r="O104" s="576"/>
      <c r="P104" s="576"/>
      <c r="Q104" s="576"/>
      <c r="R104" s="576"/>
      <c r="S104" s="576"/>
      <c r="T104" s="576"/>
      <c r="U104" s="576"/>
    </row>
    <row r="105" spans="1:21" s="610" customFormat="1" ht="30">
      <c r="A105" s="869"/>
      <c r="B105" s="888"/>
      <c r="C105" s="878"/>
      <c r="D105" s="871"/>
      <c r="E105" s="871"/>
      <c r="F105" s="871"/>
      <c r="G105" s="590" t="s">
        <v>1105</v>
      </c>
      <c r="H105" s="591">
        <v>1690.8</v>
      </c>
      <c r="I105" s="591">
        <v>303.3</v>
      </c>
      <c r="J105" s="873"/>
      <c r="K105" s="609"/>
      <c r="L105" s="576"/>
      <c r="M105" s="576"/>
      <c r="N105" s="576"/>
      <c r="O105" s="576"/>
      <c r="P105" s="576"/>
      <c r="Q105" s="576"/>
      <c r="R105" s="576"/>
      <c r="S105" s="576"/>
      <c r="T105" s="576"/>
      <c r="U105" s="576"/>
    </row>
    <row r="106" spans="1:21" s="610" customFormat="1">
      <c r="A106" s="869"/>
      <c r="B106" s="888"/>
      <c r="C106" s="878"/>
      <c r="D106" s="871"/>
      <c r="E106" s="871"/>
      <c r="F106" s="871"/>
      <c r="G106" s="590" t="s">
        <v>44</v>
      </c>
      <c r="H106" s="591">
        <v>1910.2</v>
      </c>
      <c r="I106" s="591">
        <f>9+202.2</f>
        <v>211.2</v>
      </c>
      <c r="J106" s="873"/>
      <c r="K106" s="609"/>
      <c r="L106" s="576"/>
      <c r="M106" s="576"/>
      <c r="N106" s="576"/>
      <c r="O106" s="576"/>
      <c r="P106" s="576"/>
      <c r="Q106" s="576"/>
      <c r="R106" s="576"/>
      <c r="S106" s="576"/>
      <c r="T106" s="576"/>
      <c r="U106" s="576"/>
    </row>
    <row r="107" spans="1:21" s="610" customFormat="1" ht="33" customHeight="1">
      <c r="A107" s="869"/>
      <c r="B107" s="888"/>
      <c r="C107" s="879"/>
      <c r="D107" s="871"/>
      <c r="E107" s="871"/>
      <c r="F107" s="871"/>
      <c r="G107" s="590" t="s">
        <v>45</v>
      </c>
      <c r="H107" s="591">
        <v>1464.5</v>
      </c>
      <c r="I107" s="591">
        <v>0</v>
      </c>
      <c r="J107" s="873"/>
      <c r="K107" s="609"/>
      <c r="L107" s="576"/>
      <c r="M107" s="576"/>
      <c r="N107" s="576"/>
      <c r="O107" s="576"/>
      <c r="P107" s="576"/>
      <c r="Q107" s="576"/>
      <c r="R107" s="576"/>
      <c r="S107" s="576"/>
      <c r="T107" s="576"/>
      <c r="U107" s="576"/>
    </row>
    <row r="108" spans="1:21" s="610" customFormat="1" ht="90">
      <c r="A108" s="599"/>
      <c r="B108" s="593" t="s">
        <v>1174</v>
      </c>
      <c r="C108" s="594" t="s">
        <v>1103</v>
      </c>
      <c r="D108" s="594" t="s">
        <v>67</v>
      </c>
      <c r="E108" s="595" t="s">
        <v>1175</v>
      </c>
      <c r="F108" s="595" t="s">
        <v>1169</v>
      </c>
      <c r="G108" s="596" t="s">
        <v>13</v>
      </c>
      <c r="H108" s="596" t="s">
        <v>13</v>
      </c>
      <c r="I108" s="596" t="s">
        <v>13</v>
      </c>
      <c r="J108" s="600"/>
      <c r="K108" s="609"/>
      <c r="L108" s="576"/>
      <c r="M108" s="576"/>
      <c r="N108" s="576"/>
      <c r="O108" s="576"/>
      <c r="P108" s="576"/>
      <c r="Q108" s="576"/>
      <c r="R108" s="576"/>
      <c r="S108" s="576"/>
      <c r="T108" s="576"/>
      <c r="U108" s="576"/>
    </row>
    <row r="109" spans="1:21" s="610" customFormat="1" ht="42.75">
      <c r="A109" s="889" t="s">
        <v>761</v>
      </c>
      <c r="B109" s="890" t="s">
        <v>1176</v>
      </c>
      <c r="C109" s="877" t="s">
        <v>1103</v>
      </c>
      <c r="D109" s="872" t="s">
        <v>13</v>
      </c>
      <c r="E109" s="872" t="s">
        <v>13</v>
      </c>
      <c r="F109" s="872" t="s">
        <v>13</v>
      </c>
      <c r="G109" s="588" t="s">
        <v>41</v>
      </c>
      <c r="H109" s="589">
        <f>SUM(H110:H113)</f>
        <v>2013</v>
      </c>
      <c r="I109" s="589">
        <f>SUM(I110:I113)</f>
        <v>0</v>
      </c>
      <c r="J109" s="873"/>
      <c r="K109" s="609"/>
      <c r="L109" s="576"/>
      <c r="M109" s="576"/>
      <c r="N109" s="576"/>
      <c r="O109" s="576"/>
      <c r="P109" s="576"/>
      <c r="Q109" s="576"/>
      <c r="R109" s="576"/>
      <c r="S109" s="576"/>
      <c r="T109" s="576"/>
      <c r="U109" s="576"/>
    </row>
    <row r="110" spans="1:21" s="610" customFormat="1" ht="30">
      <c r="A110" s="889"/>
      <c r="B110" s="890"/>
      <c r="C110" s="878"/>
      <c r="D110" s="872"/>
      <c r="E110" s="872"/>
      <c r="F110" s="872"/>
      <c r="G110" s="590" t="s">
        <v>1104</v>
      </c>
      <c r="H110" s="591">
        <v>0</v>
      </c>
      <c r="I110" s="591">
        <v>0</v>
      </c>
      <c r="J110" s="873"/>
      <c r="K110" s="609"/>
      <c r="L110" s="576"/>
      <c r="M110" s="576"/>
      <c r="N110" s="576"/>
      <c r="O110" s="576"/>
      <c r="P110" s="576"/>
      <c r="Q110" s="576"/>
      <c r="R110" s="576"/>
      <c r="S110" s="576"/>
      <c r="T110" s="576"/>
      <c r="U110" s="576"/>
    </row>
    <row r="111" spans="1:21" s="610" customFormat="1" ht="30">
      <c r="A111" s="889"/>
      <c r="B111" s="890"/>
      <c r="C111" s="878"/>
      <c r="D111" s="872"/>
      <c r="E111" s="872"/>
      <c r="F111" s="872"/>
      <c r="G111" s="590" t="s">
        <v>1105</v>
      </c>
      <c r="H111" s="591">
        <v>603.4</v>
      </c>
      <c r="I111" s="591">
        <v>0</v>
      </c>
      <c r="J111" s="873"/>
      <c r="K111" s="609"/>
      <c r="L111" s="576"/>
      <c r="M111" s="576"/>
      <c r="N111" s="576"/>
      <c r="O111" s="576"/>
      <c r="P111" s="576"/>
      <c r="Q111" s="576"/>
      <c r="R111" s="576"/>
      <c r="S111" s="576"/>
      <c r="T111" s="576"/>
      <c r="U111" s="576"/>
    </row>
    <row r="112" spans="1:21" s="610" customFormat="1">
      <c r="A112" s="889"/>
      <c r="B112" s="890"/>
      <c r="C112" s="878"/>
      <c r="D112" s="872"/>
      <c r="E112" s="872"/>
      <c r="F112" s="872"/>
      <c r="G112" s="590" t="s">
        <v>44</v>
      </c>
      <c r="H112" s="591">
        <v>1378.1</v>
      </c>
      <c r="I112" s="591">
        <v>0</v>
      </c>
      <c r="J112" s="873"/>
      <c r="K112" s="611"/>
      <c r="L112" s="576"/>
      <c r="M112" s="576"/>
      <c r="N112" s="576"/>
      <c r="O112" s="576"/>
      <c r="P112" s="576"/>
      <c r="Q112" s="576"/>
      <c r="R112" s="576"/>
      <c r="S112" s="576"/>
      <c r="T112" s="576"/>
      <c r="U112" s="576"/>
    </row>
    <row r="113" spans="1:21" s="610" customFormat="1">
      <c r="A113" s="889"/>
      <c r="B113" s="890"/>
      <c r="C113" s="879"/>
      <c r="D113" s="872"/>
      <c r="E113" s="872"/>
      <c r="F113" s="872"/>
      <c r="G113" s="590" t="s">
        <v>45</v>
      </c>
      <c r="H113" s="591">
        <v>31.5</v>
      </c>
      <c r="I113" s="608">
        <v>0</v>
      </c>
      <c r="J113" s="873"/>
      <c r="K113" s="609"/>
      <c r="L113" s="576"/>
      <c r="M113" s="576"/>
      <c r="N113" s="576"/>
      <c r="O113" s="576"/>
      <c r="P113" s="576"/>
      <c r="Q113" s="576"/>
      <c r="R113" s="576"/>
      <c r="S113" s="576"/>
      <c r="T113" s="576"/>
      <c r="U113" s="576"/>
    </row>
    <row r="114" spans="1:21" s="610" customFormat="1" ht="90">
      <c r="A114" s="599"/>
      <c r="B114" s="593" t="s">
        <v>1177</v>
      </c>
      <c r="C114" s="594" t="s">
        <v>1103</v>
      </c>
      <c r="D114" s="594" t="s">
        <v>67</v>
      </c>
      <c r="E114" s="595" t="s">
        <v>1178</v>
      </c>
      <c r="F114" s="595" t="s">
        <v>1179</v>
      </c>
      <c r="G114" s="596" t="s">
        <v>13</v>
      </c>
      <c r="H114" s="596" t="s">
        <v>13</v>
      </c>
      <c r="I114" s="596" t="s">
        <v>13</v>
      </c>
      <c r="J114" s="600"/>
      <c r="K114" s="609"/>
      <c r="L114" s="576"/>
      <c r="M114" s="576"/>
      <c r="N114" s="576"/>
      <c r="O114" s="576"/>
      <c r="P114" s="576"/>
      <c r="Q114" s="576"/>
      <c r="R114" s="576"/>
      <c r="S114" s="576"/>
      <c r="T114" s="576"/>
      <c r="U114" s="576"/>
    </row>
    <row r="115" spans="1:21" s="614" customFormat="1" ht="30.75" customHeight="1">
      <c r="A115" s="886"/>
      <c r="B115" s="887" t="s">
        <v>388</v>
      </c>
      <c r="C115" s="868" t="s">
        <v>13</v>
      </c>
      <c r="D115" s="868" t="s">
        <v>13</v>
      </c>
      <c r="E115" s="868" t="s">
        <v>13</v>
      </c>
      <c r="F115" s="868" t="s">
        <v>13</v>
      </c>
      <c r="G115" s="603" t="s">
        <v>41</v>
      </c>
      <c r="H115" s="604">
        <f>SUM(H116:H119)</f>
        <v>7164.5999999999995</v>
      </c>
      <c r="I115" s="604">
        <f>SUM(I116:I119)</f>
        <v>514.5</v>
      </c>
      <c r="J115" s="883" t="s">
        <v>13</v>
      </c>
      <c r="K115" s="612"/>
      <c r="L115" s="613"/>
      <c r="M115" s="613"/>
      <c r="N115" s="613"/>
      <c r="O115" s="613"/>
      <c r="P115" s="613"/>
      <c r="Q115" s="613"/>
      <c r="R115" s="613"/>
      <c r="S115" s="613"/>
      <c r="T115" s="613"/>
      <c r="U115" s="613"/>
    </row>
    <row r="116" spans="1:21" s="614" customFormat="1" ht="18.75" customHeight="1">
      <c r="A116" s="886"/>
      <c r="B116" s="887"/>
      <c r="C116" s="868"/>
      <c r="D116" s="868"/>
      <c r="E116" s="868"/>
      <c r="F116" s="868"/>
      <c r="G116" s="603" t="s">
        <v>1104</v>
      </c>
      <c r="H116" s="604">
        <f>SUM(H94,H110)</f>
        <v>0</v>
      </c>
      <c r="I116" s="604">
        <f t="shared" ref="I116:I117" si="2">SUM(I94,I110)</f>
        <v>0</v>
      </c>
      <c r="J116" s="883"/>
      <c r="K116" s="612"/>
      <c r="L116" s="613"/>
      <c r="M116" s="613"/>
      <c r="N116" s="613"/>
      <c r="O116" s="613"/>
      <c r="P116" s="613"/>
      <c r="Q116" s="613"/>
      <c r="R116" s="613"/>
      <c r="S116" s="613"/>
      <c r="T116" s="613"/>
      <c r="U116" s="613"/>
    </row>
    <row r="117" spans="1:21" s="614" customFormat="1" ht="32.25" customHeight="1">
      <c r="A117" s="886"/>
      <c r="B117" s="887"/>
      <c r="C117" s="868"/>
      <c r="D117" s="868"/>
      <c r="E117" s="868"/>
      <c r="F117" s="868"/>
      <c r="G117" s="603" t="s">
        <v>1105</v>
      </c>
      <c r="H117" s="604">
        <f>SUM(H95,H111)</f>
        <v>2294.1999999999998</v>
      </c>
      <c r="I117" s="604">
        <f t="shared" si="2"/>
        <v>303.3</v>
      </c>
      <c r="J117" s="883"/>
      <c r="K117" s="612"/>
      <c r="L117" s="613"/>
      <c r="M117" s="613"/>
      <c r="N117" s="613"/>
      <c r="O117" s="613"/>
      <c r="P117" s="613"/>
      <c r="Q117" s="613"/>
      <c r="R117" s="613"/>
      <c r="S117" s="613"/>
      <c r="T117" s="613"/>
      <c r="U117" s="613"/>
    </row>
    <row r="118" spans="1:21" s="614" customFormat="1" ht="14.25">
      <c r="A118" s="886"/>
      <c r="B118" s="887"/>
      <c r="C118" s="868"/>
      <c r="D118" s="868"/>
      <c r="E118" s="868"/>
      <c r="F118" s="868"/>
      <c r="G118" s="603" t="s">
        <v>44</v>
      </c>
      <c r="H118" s="604">
        <f t="shared" ref="H118:I119" si="3">SUM(H96,H112)</f>
        <v>3374.3999999999996</v>
      </c>
      <c r="I118" s="604">
        <f t="shared" si="3"/>
        <v>211.2</v>
      </c>
      <c r="J118" s="883"/>
      <c r="K118" s="612"/>
      <c r="L118" s="613"/>
      <c r="M118" s="613"/>
      <c r="N118" s="613"/>
      <c r="O118" s="613"/>
      <c r="P118" s="613"/>
      <c r="Q118" s="613"/>
      <c r="R118" s="613"/>
      <c r="S118" s="613"/>
      <c r="T118" s="613"/>
      <c r="U118" s="613"/>
    </row>
    <row r="119" spans="1:21" s="614" customFormat="1" ht="19.5" customHeight="1">
      <c r="A119" s="886"/>
      <c r="B119" s="887"/>
      <c r="C119" s="868"/>
      <c r="D119" s="868"/>
      <c r="E119" s="868"/>
      <c r="F119" s="868"/>
      <c r="G119" s="603" t="s">
        <v>45</v>
      </c>
      <c r="H119" s="604">
        <f t="shared" si="3"/>
        <v>1496</v>
      </c>
      <c r="I119" s="604">
        <f t="shared" si="3"/>
        <v>0</v>
      </c>
      <c r="J119" s="883"/>
      <c r="K119" s="612"/>
      <c r="L119" s="613"/>
      <c r="M119" s="613"/>
      <c r="N119" s="613"/>
      <c r="O119" s="613"/>
      <c r="P119" s="613"/>
      <c r="Q119" s="613"/>
      <c r="R119" s="613"/>
      <c r="S119" s="613"/>
      <c r="T119" s="613"/>
      <c r="U119" s="613"/>
    </row>
    <row r="120" spans="1:21" s="610" customFormat="1">
      <c r="A120" s="615" t="s">
        <v>126</v>
      </c>
      <c r="B120" s="868" t="s">
        <v>1180</v>
      </c>
      <c r="C120" s="868"/>
      <c r="D120" s="868"/>
      <c r="E120" s="868"/>
      <c r="F120" s="868"/>
      <c r="G120" s="868"/>
      <c r="H120" s="868"/>
      <c r="I120" s="868"/>
      <c r="J120" s="868"/>
      <c r="K120" s="609"/>
      <c r="L120" s="576"/>
      <c r="M120" s="576"/>
      <c r="N120" s="576"/>
      <c r="O120" s="576"/>
      <c r="P120" s="576"/>
      <c r="Q120" s="576"/>
      <c r="R120" s="576"/>
      <c r="S120" s="576"/>
      <c r="T120" s="576"/>
      <c r="U120" s="576"/>
    </row>
    <row r="121" spans="1:21" s="610" customFormat="1" ht="32.25" customHeight="1">
      <c r="A121" s="875" t="s">
        <v>1181</v>
      </c>
      <c r="B121" s="870" t="s">
        <v>1182</v>
      </c>
      <c r="C121" s="877" t="s">
        <v>1103</v>
      </c>
      <c r="D121" s="872" t="s">
        <v>13</v>
      </c>
      <c r="E121" s="872" t="s">
        <v>13</v>
      </c>
      <c r="F121" s="872" t="s">
        <v>13</v>
      </c>
      <c r="G121" s="588" t="s">
        <v>41</v>
      </c>
      <c r="H121" s="589">
        <f>SUM(H122:H125)</f>
        <v>600.70000000000005</v>
      </c>
      <c r="I121" s="589">
        <f>SUM(I122:I125)</f>
        <v>3</v>
      </c>
      <c r="J121" s="873" t="s">
        <v>13</v>
      </c>
      <c r="K121" s="609"/>
      <c r="L121" s="576"/>
      <c r="M121" s="576"/>
      <c r="N121" s="576"/>
      <c r="O121" s="576"/>
      <c r="P121" s="576"/>
      <c r="Q121" s="576"/>
      <c r="R121" s="576"/>
      <c r="S121" s="576"/>
      <c r="T121" s="576"/>
      <c r="U121" s="576"/>
    </row>
    <row r="122" spans="1:21" s="610" customFormat="1" ht="16.5" customHeight="1">
      <c r="A122" s="875"/>
      <c r="B122" s="870"/>
      <c r="C122" s="878"/>
      <c r="D122" s="872"/>
      <c r="E122" s="872"/>
      <c r="F122" s="872"/>
      <c r="G122" s="590" t="s">
        <v>1104</v>
      </c>
      <c r="H122" s="591">
        <f>SUM(H127,H132,H137)</f>
        <v>0</v>
      </c>
      <c r="I122" s="591">
        <f>SUM(I127,I132,I137)</f>
        <v>0</v>
      </c>
      <c r="J122" s="873"/>
      <c r="K122" s="609"/>
      <c r="L122" s="576"/>
      <c r="M122" s="576"/>
      <c r="N122" s="576"/>
      <c r="O122" s="576"/>
      <c r="P122" s="576"/>
      <c r="Q122" s="576"/>
      <c r="R122" s="576"/>
      <c r="S122" s="576"/>
      <c r="T122" s="576"/>
      <c r="U122" s="576"/>
    </row>
    <row r="123" spans="1:21" s="610" customFormat="1" ht="30">
      <c r="A123" s="875"/>
      <c r="B123" s="870"/>
      <c r="C123" s="878"/>
      <c r="D123" s="872"/>
      <c r="E123" s="872"/>
      <c r="F123" s="872"/>
      <c r="G123" s="590" t="s">
        <v>1105</v>
      </c>
      <c r="H123" s="591">
        <f t="shared" ref="H123:I125" si="4">SUM(H128,H133,H138)</f>
        <v>0</v>
      </c>
      <c r="I123" s="591">
        <f t="shared" si="4"/>
        <v>0</v>
      </c>
      <c r="J123" s="873"/>
      <c r="K123" s="609"/>
      <c r="L123" s="576"/>
      <c r="M123" s="576"/>
      <c r="N123" s="576"/>
      <c r="O123" s="576"/>
      <c r="P123" s="576"/>
      <c r="Q123" s="576"/>
      <c r="R123" s="576"/>
      <c r="S123" s="576"/>
      <c r="T123" s="576"/>
      <c r="U123" s="576"/>
    </row>
    <row r="124" spans="1:21" s="610" customFormat="1">
      <c r="A124" s="875"/>
      <c r="B124" s="881"/>
      <c r="C124" s="878"/>
      <c r="D124" s="872"/>
      <c r="E124" s="872"/>
      <c r="F124" s="872"/>
      <c r="G124" s="590" t="s">
        <v>44</v>
      </c>
      <c r="H124" s="591">
        <f t="shared" si="4"/>
        <v>600.70000000000005</v>
      </c>
      <c r="I124" s="591">
        <f t="shared" si="4"/>
        <v>3</v>
      </c>
      <c r="J124" s="873"/>
      <c r="K124" s="609"/>
      <c r="L124" s="576"/>
      <c r="M124" s="576"/>
      <c r="N124" s="576"/>
      <c r="O124" s="576"/>
      <c r="P124" s="576"/>
      <c r="Q124" s="576"/>
      <c r="R124" s="576"/>
      <c r="S124" s="576"/>
      <c r="T124" s="576"/>
      <c r="U124" s="576"/>
    </row>
    <row r="125" spans="1:21" s="610" customFormat="1">
      <c r="A125" s="875"/>
      <c r="B125" s="881"/>
      <c r="C125" s="879"/>
      <c r="D125" s="872"/>
      <c r="E125" s="872"/>
      <c r="F125" s="872"/>
      <c r="G125" s="590" t="s">
        <v>45</v>
      </c>
      <c r="H125" s="591">
        <f t="shared" si="4"/>
        <v>0</v>
      </c>
      <c r="I125" s="591">
        <f t="shared" si="4"/>
        <v>0</v>
      </c>
      <c r="J125" s="873"/>
      <c r="K125" s="609"/>
      <c r="L125" s="576"/>
      <c r="M125" s="576"/>
      <c r="N125" s="576"/>
      <c r="O125" s="576"/>
      <c r="P125" s="576"/>
      <c r="Q125" s="576"/>
      <c r="R125" s="576"/>
      <c r="S125" s="576"/>
      <c r="T125" s="576"/>
      <c r="U125" s="576"/>
    </row>
    <row r="126" spans="1:21" s="610" customFormat="1" ht="30" customHeight="1">
      <c r="A126" s="875" t="s">
        <v>1183</v>
      </c>
      <c r="B126" s="880" t="s">
        <v>1184</v>
      </c>
      <c r="C126" s="877" t="s">
        <v>1103</v>
      </c>
      <c r="D126" s="871" t="s">
        <v>67</v>
      </c>
      <c r="E126" s="871" t="s">
        <v>1185</v>
      </c>
      <c r="F126" s="882" t="s">
        <v>1186</v>
      </c>
      <c r="G126" s="590" t="s">
        <v>41</v>
      </c>
      <c r="H126" s="591">
        <f>SUM(H127:H130)</f>
        <v>555.20000000000005</v>
      </c>
      <c r="I126" s="591">
        <f>SUM(I127:I130)</f>
        <v>0</v>
      </c>
      <c r="J126" s="873"/>
      <c r="K126" s="609"/>
      <c r="L126" s="576"/>
      <c r="M126" s="576"/>
      <c r="N126" s="576"/>
      <c r="O126" s="576"/>
      <c r="P126" s="576"/>
      <c r="Q126" s="576"/>
      <c r="R126" s="576"/>
      <c r="S126" s="576"/>
      <c r="T126" s="576"/>
      <c r="U126" s="576"/>
    </row>
    <row r="127" spans="1:21" s="610" customFormat="1" ht="18" customHeight="1">
      <c r="A127" s="875"/>
      <c r="B127" s="880"/>
      <c r="C127" s="878"/>
      <c r="D127" s="871"/>
      <c r="E127" s="871"/>
      <c r="F127" s="871"/>
      <c r="G127" s="590" t="s">
        <v>1104</v>
      </c>
      <c r="H127" s="591">
        <v>0</v>
      </c>
      <c r="I127" s="591">
        <v>0</v>
      </c>
      <c r="J127" s="873"/>
      <c r="K127" s="609"/>
      <c r="L127" s="576"/>
      <c r="M127" s="576"/>
      <c r="N127" s="576"/>
      <c r="O127" s="576"/>
      <c r="P127" s="576"/>
      <c r="Q127" s="576"/>
      <c r="R127" s="576"/>
      <c r="S127" s="576"/>
      <c r="T127" s="576"/>
      <c r="U127" s="576"/>
    </row>
    <row r="128" spans="1:21" s="610" customFormat="1" ht="30">
      <c r="A128" s="875"/>
      <c r="B128" s="880"/>
      <c r="C128" s="878"/>
      <c r="D128" s="871"/>
      <c r="E128" s="871"/>
      <c r="F128" s="871"/>
      <c r="G128" s="590" t="s">
        <v>1105</v>
      </c>
      <c r="H128" s="591">
        <v>0</v>
      </c>
      <c r="I128" s="591">
        <v>0</v>
      </c>
      <c r="J128" s="873"/>
      <c r="K128" s="609"/>
      <c r="L128" s="576"/>
      <c r="M128" s="576"/>
      <c r="N128" s="576"/>
      <c r="O128" s="576"/>
      <c r="P128" s="576"/>
      <c r="Q128" s="576"/>
      <c r="R128" s="576"/>
      <c r="S128" s="576"/>
      <c r="T128" s="576"/>
      <c r="U128" s="576"/>
    </row>
    <row r="129" spans="1:21" s="610" customFormat="1">
      <c r="A129" s="875"/>
      <c r="B129" s="881"/>
      <c r="C129" s="878"/>
      <c r="D129" s="871"/>
      <c r="E129" s="871"/>
      <c r="F129" s="871"/>
      <c r="G129" s="590" t="s">
        <v>44</v>
      </c>
      <c r="H129" s="616">
        <v>555.20000000000005</v>
      </c>
      <c r="I129" s="591">
        <v>0</v>
      </c>
      <c r="J129" s="873"/>
      <c r="K129" s="609"/>
      <c r="L129" s="576"/>
      <c r="M129" s="576"/>
      <c r="N129" s="576"/>
      <c r="O129" s="576"/>
      <c r="P129" s="576"/>
      <c r="Q129" s="576"/>
      <c r="R129" s="576"/>
      <c r="S129" s="576"/>
      <c r="T129" s="576"/>
      <c r="U129" s="576"/>
    </row>
    <row r="130" spans="1:21" s="610" customFormat="1">
      <c r="A130" s="875"/>
      <c r="B130" s="881"/>
      <c r="C130" s="879"/>
      <c r="D130" s="871"/>
      <c r="E130" s="871"/>
      <c r="F130" s="871"/>
      <c r="G130" s="590" t="s">
        <v>45</v>
      </c>
      <c r="H130" s="591">
        <v>0</v>
      </c>
      <c r="I130" s="591">
        <v>0</v>
      </c>
      <c r="J130" s="873"/>
      <c r="K130" s="609"/>
      <c r="L130" s="576"/>
      <c r="M130" s="576"/>
      <c r="N130" s="576"/>
      <c r="O130" s="576"/>
      <c r="P130" s="576"/>
      <c r="Q130" s="576"/>
      <c r="R130" s="576"/>
      <c r="S130" s="576"/>
      <c r="T130" s="576"/>
      <c r="U130" s="576"/>
    </row>
    <row r="131" spans="1:21" s="610" customFormat="1" ht="31.5" customHeight="1">
      <c r="A131" s="875" t="s">
        <v>1187</v>
      </c>
      <c r="B131" s="880" t="s">
        <v>1188</v>
      </c>
      <c r="C131" s="877" t="s">
        <v>1103</v>
      </c>
      <c r="D131" s="871" t="s">
        <v>67</v>
      </c>
      <c r="E131" s="871" t="s">
        <v>1189</v>
      </c>
      <c r="F131" s="882" t="s">
        <v>1190</v>
      </c>
      <c r="G131" s="590" t="s">
        <v>41</v>
      </c>
      <c r="H131" s="591">
        <f>SUM(H132:H135)</f>
        <v>45.5</v>
      </c>
      <c r="I131" s="591">
        <f>SUM(I132:I135)</f>
        <v>3</v>
      </c>
      <c r="J131" s="873"/>
      <c r="K131" s="609"/>
      <c r="L131" s="576"/>
      <c r="M131" s="576"/>
      <c r="N131" s="576"/>
      <c r="O131" s="576"/>
      <c r="P131" s="576"/>
      <c r="Q131" s="576"/>
      <c r="R131" s="576"/>
      <c r="S131" s="576"/>
      <c r="T131" s="576"/>
      <c r="U131" s="576"/>
    </row>
    <row r="132" spans="1:21" s="610" customFormat="1" ht="18" customHeight="1">
      <c r="A132" s="875"/>
      <c r="B132" s="880"/>
      <c r="C132" s="878"/>
      <c r="D132" s="871"/>
      <c r="E132" s="871"/>
      <c r="F132" s="871"/>
      <c r="G132" s="590" t="s">
        <v>1104</v>
      </c>
      <c r="H132" s="591">
        <v>0</v>
      </c>
      <c r="I132" s="591">
        <v>0</v>
      </c>
      <c r="J132" s="873"/>
      <c r="K132" s="609"/>
      <c r="L132" s="576"/>
      <c r="M132" s="576"/>
      <c r="N132" s="576"/>
      <c r="O132" s="576"/>
      <c r="P132" s="576"/>
      <c r="Q132" s="576"/>
      <c r="R132" s="576"/>
      <c r="S132" s="576"/>
      <c r="T132" s="576"/>
      <c r="U132" s="576"/>
    </row>
    <row r="133" spans="1:21" s="610" customFormat="1" ht="30">
      <c r="A133" s="875"/>
      <c r="B133" s="880"/>
      <c r="C133" s="878"/>
      <c r="D133" s="871"/>
      <c r="E133" s="871"/>
      <c r="F133" s="871"/>
      <c r="G133" s="590" t="s">
        <v>1105</v>
      </c>
      <c r="H133" s="591">
        <v>0</v>
      </c>
      <c r="I133" s="591">
        <v>0</v>
      </c>
      <c r="J133" s="873"/>
      <c r="K133" s="609"/>
      <c r="L133" s="576"/>
      <c r="M133" s="576"/>
      <c r="N133" s="576"/>
      <c r="O133" s="576"/>
      <c r="P133" s="576"/>
      <c r="Q133" s="576"/>
      <c r="R133" s="576"/>
      <c r="S133" s="576"/>
      <c r="T133" s="576"/>
      <c r="U133" s="576"/>
    </row>
    <row r="134" spans="1:21" s="610" customFormat="1">
      <c r="A134" s="875"/>
      <c r="B134" s="881"/>
      <c r="C134" s="878"/>
      <c r="D134" s="871"/>
      <c r="E134" s="871"/>
      <c r="F134" s="871"/>
      <c r="G134" s="590" t="s">
        <v>44</v>
      </c>
      <c r="H134" s="616">
        <v>45.5</v>
      </c>
      <c r="I134" s="591">
        <v>3</v>
      </c>
      <c r="J134" s="873"/>
      <c r="K134" s="609"/>
      <c r="L134" s="576"/>
      <c r="M134" s="576"/>
      <c r="N134" s="576"/>
      <c r="O134" s="576"/>
      <c r="P134" s="576"/>
      <c r="Q134" s="576"/>
      <c r="R134" s="576"/>
      <c r="S134" s="576"/>
      <c r="T134" s="576"/>
      <c r="U134" s="576"/>
    </row>
    <row r="135" spans="1:21" s="610" customFormat="1">
      <c r="A135" s="875"/>
      <c r="B135" s="881"/>
      <c r="C135" s="879"/>
      <c r="D135" s="871"/>
      <c r="E135" s="871"/>
      <c r="F135" s="871"/>
      <c r="G135" s="590" t="s">
        <v>45</v>
      </c>
      <c r="H135" s="591">
        <v>0</v>
      </c>
      <c r="I135" s="591">
        <v>0</v>
      </c>
      <c r="J135" s="873"/>
      <c r="K135" s="609"/>
      <c r="L135" s="576"/>
      <c r="M135" s="576"/>
      <c r="N135" s="576"/>
      <c r="O135" s="576"/>
      <c r="P135" s="576"/>
      <c r="Q135" s="576"/>
      <c r="R135" s="576"/>
      <c r="S135" s="576"/>
      <c r="T135" s="576"/>
      <c r="U135" s="576"/>
    </row>
    <row r="136" spans="1:21" s="610" customFormat="1" ht="30" customHeight="1">
      <c r="A136" s="875" t="s">
        <v>1191</v>
      </c>
      <c r="B136" s="880" t="s">
        <v>1192</v>
      </c>
      <c r="C136" s="877" t="s">
        <v>1103</v>
      </c>
      <c r="D136" s="871" t="s">
        <v>67</v>
      </c>
      <c r="E136" s="871" t="s">
        <v>1193</v>
      </c>
      <c r="F136" s="882" t="s">
        <v>1194</v>
      </c>
      <c r="G136" s="588" t="s">
        <v>41</v>
      </c>
      <c r="H136" s="589">
        <f>SUM(H137:H140)</f>
        <v>0</v>
      </c>
      <c r="I136" s="589">
        <f>SUM(I137:I140)</f>
        <v>0</v>
      </c>
      <c r="J136" s="873"/>
      <c r="K136" s="609"/>
      <c r="L136" s="576"/>
      <c r="M136" s="576"/>
      <c r="N136" s="576"/>
      <c r="O136" s="576"/>
      <c r="P136" s="576"/>
      <c r="Q136" s="576"/>
      <c r="R136" s="576"/>
      <c r="S136" s="576"/>
      <c r="T136" s="576"/>
      <c r="U136" s="576"/>
    </row>
    <row r="137" spans="1:21" s="610" customFormat="1" ht="17.25" customHeight="1">
      <c r="A137" s="875"/>
      <c r="B137" s="880"/>
      <c r="C137" s="878"/>
      <c r="D137" s="871"/>
      <c r="E137" s="871"/>
      <c r="F137" s="871"/>
      <c r="G137" s="590" t="s">
        <v>1104</v>
      </c>
      <c r="H137" s="591">
        <v>0</v>
      </c>
      <c r="I137" s="591">
        <v>0</v>
      </c>
      <c r="J137" s="873"/>
      <c r="K137" s="609"/>
      <c r="L137" s="576"/>
      <c r="M137" s="576"/>
      <c r="N137" s="576"/>
      <c r="O137" s="576"/>
      <c r="P137" s="576"/>
      <c r="Q137" s="576"/>
      <c r="R137" s="576"/>
      <c r="S137" s="576"/>
      <c r="T137" s="576"/>
      <c r="U137" s="576"/>
    </row>
    <row r="138" spans="1:21" s="610" customFormat="1" ht="30">
      <c r="A138" s="875"/>
      <c r="B138" s="880"/>
      <c r="C138" s="878"/>
      <c r="D138" s="871"/>
      <c r="E138" s="871"/>
      <c r="F138" s="871"/>
      <c r="G138" s="590" t="s">
        <v>1105</v>
      </c>
      <c r="H138" s="591">
        <v>0</v>
      </c>
      <c r="I138" s="591">
        <v>0</v>
      </c>
      <c r="J138" s="873"/>
      <c r="K138" s="609"/>
      <c r="L138" s="576"/>
      <c r="M138" s="576"/>
      <c r="N138" s="576"/>
      <c r="O138" s="576"/>
      <c r="P138" s="576"/>
      <c r="Q138" s="576"/>
      <c r="R138" s="576"/>
      <c r="S138" s="576"/>
      <c r="T138" s="576"/>
      <c r="U138" s="576"/>
    </row>
    <row r="139" spans="1:21" s="610" customFormat="1">
      <c r="A139" s="875"/>
      <c r="B139" s="881"/>
      <c r="C139" s="878"/>
      <c r="D139" s="871"/>
      <c r="E139" s="871"/>
      <c r="F139" s="871"/>
      <c r="G139" s="590" t="s">
        <v>44</v>
      </c>
      <c r="H139" s="616">
        <v>0</v>
      </c>
      <c r="I139" s="591">
        <v>0</v>
      </c>
      <c r="J139" s="873"/>
      <c r="K139" s="609"/>
      <c r="L139" s="576"/>
      <c r="M139" s="576"/>
      <c r="N139" s="576"/>
      <c r="O139" s="576"/>
      <c r="P139" s="576"/>
      <c r="Q139" s="576"/>
      <c r="R139" s="576"/>
      <c r="S139" s="576"/>
      <c r="T139" s="576"/>
      <c r="U139" s="576"/>
    </row>
    <row r="140" spans="1:21" s="610" customFormat="1">
      <c r="A140" s="875"/>
      <c r="B140" s="881"/>
      <c r="C140" s="879"/>
      <c r="D140" s="871"/>
      <c r="E140" s="871"/>
      <c r="F140" s="871"/>
      <c r="G140" s="590" t="s">
        <v>45</v>
      </c>
      <c r="H140" s="591">
        <v>0</v>
      </c>
      <c r="I140" s="591">
        <v>0</v>
      </c>
      <c r="J140" s="873"/>
      <c r="K140" s="609"/>
      <c r="L140" s="576"/>
      <c r="M140" s="576"/>
      <c r="N140" s="576"/>
      <c r="O140" s="576"/>
      <c r="P140" s="576"/>
      <c r="Q140" s="576"/>
      <c r="R140" s="576"/>
      <c r="S140" s="576"/>
      <c r="T140" s="576"/>
      <c r="U140" s="576"/>
    </row>
    <row r="141" spans="1:21" s="617" customFormat="1" ht="90.75" customHeight="1">
      <c r="A141" s="599"/>
      <c r="B141" s="593" t="s">
        <v>1195</v>
      </c>
      <c r="C141" s="594" t="s">
        <v>1103</v>
      </c>
      <c r="D141" s="594" t="s">
        <v>67</v>
      </c>
      <c r="E141" s="595" t="s">
        <v>1196</v>
      </c>
      <c r="F141" s="595" t="s">
        <v>1197</v>
      </c>
      <c r="G141" s="596" t="s">
        <v>13</v>
      </c>
      <c r="H141" s="596" t="s">
        <v>13</v>
      </c>
      <c r="I141" s="596" t="s">
        <v>13</v>
      </c>
      <c r="J141" s="600"/>
      <c r="K141" s="584"/>
    </row>
    <row r="142" spans="1:21" s="610" customFormat="1" ht="26.25" customHeight="1">
      <c r="A142" s="889" t="s">
        <v>1198</v>
      </c>
      <c r="B142" s="870" t="s">
        <v>1199</v>
      </c>
      <c r="C142" s="877" t="s">
        <v>1103</v>
      </c>
      <c r="D142" s="872" t="s">
        <v>13</v>
      </c>
      <c r="E142" s="872" t="s">
        <v>13</v>
      </c>
      <c r="F142" s="872" t="s">
        <v>13</v>
      </c>
      <c r="G142" s="588" t="s">
        <v>41</v>
      </c>
      <c r="H142" s="589">
        <f>SUM(H143:H146)</f>
        <v>408.9</v>
      </c>
      <c r="I142" s="589">
        <f>SUM(I143:I146)</f>
        <v>307.5</v>
      </c>
      <c r="J142" s="873" t="s">
        <v>13</v>
      </c>
      <c r="K142" s="609"/>
      <c r="L142" s="576"/>
      <c r="M142" s="576"/>
      <c r="N142" s="576"/>
      <c r="O142" s="576"/>
      <c r="P142" s="576"/>
      <c r="Q142" s="576"/>
      <c r="R142" s="576"/>
      <c r="S142" s="576"/>
      <c r="T142" s="576"/>
      <c r="U142" s="576"/>
    </row>
    <row r="143" spans="1:21" s="610" customFormat="1" ht="15" customHeight="1">
      <c r="A143" s="889"/>
      <c r="B143" s="870"/>
      <c r="C143" s="878"/>
      <c r="D143" s="872"/>
      <c r="E143" s="872"/>
      <c r="F143" s="872"/>
      <c r="G143" s="590" t="s">
        <v>1104</v>
      </c>
      <c r="H143" s="616">
        <f t="shared" ref="H143:I144" si="5">SUM(H148,H153,H158)</f>
        <v>0</v>
      </c>
      <c r="I143" s="616">
        <f t="shared" si="5"/>
        <v>0</v>
      </c>
      <c r="J143" s="873"/>
      <c r="K143" s="609"/>
      <c r="L143" s="576"/>
      <c r="M143" s="576"/>
      <c r="N143" s="576"/>
      <c r="O143" s="576"/>
      <c r="P143" s="576"/>
      <c r="Q143" s="576"/>
      <c r="R143" s="576"/>
      <c r="S143" s="576"/>
      <c r="T143" s="576"/>
      <c r="U143" s="576"/>
    </row>
    <row r="144" spans="1:21" s="610" customFormat="1" ht="29.25" customHeight="1">
      <c r="A144" s="889"/>
      <c r="B144" s="870"/>
      <c r="C144" s="878"/>
      <c r="D144" s="872"/>
      <c r="E144" s="872"/>
      <c r="F144" s="872"/>
      <c r="G144" s="590" t="s">
        <v>1105</v>
      </c>
      <c r="H144" s="616">
        <f t="shared" si="5"/>
        <v>0</v>
      </c>
      <c r="I144" s="616">
        <f t="shared" si="5"/>
        <v>0</v>
      </c>
      <c r="J144" s="873"/>
      <c r="K144" s="609"/>
      <c r="L144" s="576"/>
      <c r="M144" s="576"/>
      <c r="N144" s="576"/>
      <c r="O144" s="576"/>
      <c r="P144" s="576"/>
      <c r="Q144" s="576"/>
      <c r="R144" s="576"/>
      <c r="S144" s="576"/>
      <c r="T144" s="576"/>
      <c r="U144" s="576"/>
    </row>
    <row r="145" spans="1:21" s="610" customFormat="1" ht="13.5" customHeight="1">
      <c r="A145" s="889"/>
      <c r="B145" s="881"/>
      <c r="C145" s="878"/>
      <c r="D145" s="872"/>
      <c r="E145" s="872"/>
      <c r="F145" s="872"/>
      <c r="G145" s="590" t="s">
        <v>44</v>
      </c>
      <c r="H145" s="616">
        <f>SUM(H150,H155,H160)</f>
        <v>408.9</v>
      </c>
      <c r="I145" s="616">
        <f>SUM(I150,I155,I160)</f>
        <v>307.5</v>
      </c>
      <c r="J145" s="873"/>
      <c r="K145" s="609"/>
      <c r="L145" s="576"/>
      <c r="M145" s="576"/>
      <c r="N145" s="576"/>
      <c r="O145" s="576"/>
      <c r="P145" s="576"/>
      <c r="Q145" s="576"/>
      <c r="R145" s="576"/>
      <c r="S145" s="576"/>
      <c r="T145" s="576"/>
      <c r="U145" s="576"/>
    </row>
    <row r="146" spans="1:21" s="610" customFormat="1" ht="10.5" customHeight="1">
      <c r="A146" s="889"/>
      <c r="B146" s="881"/>
      <c r="C146" s="879"/>
      <c r="D146" s="872"/>
      <c r="E146" s="872"/>
      <c r="F146" s="872"/>
      <c r="G146" s="590" t="s">
        <v>45</v>
      </c>
      <c r="H146" s="616">
        <f>SUM(H151,H156,H161)</f>
        <v>0</v>
      </c>
      <c r="I146" s="616">
        <f>SUM(I151,I156,I161)</f>
        <v>0</v>
      </c>
      <c r="J146" s="873"/>
      <c r="K146" s="609"/>
      <c r="L146" s="576"/>
      <c r="M146" s="576"/>
      <c r="N146" s="576"/>
      <c r="O146" s="576"/>
      <c r="P146" s="576"/>
      <c r="Q146" s="576"/>
      <c r="R146" s="576"/>
      <c r="S146" s="576"/>
      <c r="T146" s="576"/>
      <c r="U146" s="576"/>
    </row>
    <row r="147" spans="1:21" s="610" customFormat="1" ht="103.5" customHeight="1">
      <c r="A147" s="875" t="s">
        <v>1200</v>
      </c>
      <c r="B147" s="880" t="s">
        <v>1201</v>
      </c>
      <c r="C147" s="877" t="s">
        <v>1103</v>
      </c>
      <c r="D147" s="871" t="s">
        <v>62</v>
      </c>
      <c r="E147" s="871" t="s">
        <v>1202</v>
      </c>
      <c r="F147" s="882" t="s">
        <v>1203</v>
      </c>
      <c r="G147" s="588" t="s">
        <v>41</v>
      </c>
      <c r="H147" s="589">
        <f>SUM(H148:H151)</f>
        <v>351</v>
      </c>
      <c r="I147" s="589">
        <f>SUM(I148:I151)</f>
        <v>307.5</v>
      </c>
      <c r="J147" s="873"/>
      <c r="K147" s="609"/>
      <c r="L147" s="576"/>
      <c r="M147" s="576"/>
      <c r="N147" s="576"/>
      <c r="O147" s="576"/>
      <c r="P147" s="576"/>
      <c r="Q147" s="576"/>
      <c r="R147" s="576"/>
      <c r="S147" s="576"/>
      <c r="T147" s="576"/>
      <c r="U147" s="576"/>
    </row>
    <row r="148" spans="1:21" s="610" customFormat="1" ht="147" customHeight="1">
      <c r="A148" s="875"/>
      <c r="B148" s="880"/>
      <c r="C148" s="878"/>
      <c r="D148" s="871"/>
      <c r="E148" s="871"/>
      <c r="F148" s="871"/>
      <c r="G148" s="590" t="s">
        <v>1104</v>
      </c>
      <c r="H148" s="591">
        <v>0</v>
      </c>
      <c r="I148" s="591">
        <v>0</v>
      </c>
      <c r="J148" s="891"/>
      <c r="K148" s="609"/>
      <c r="L148" s="576"/>
      <c r="M148" s="576"/>
      <c r="N148" s="576"/>
      <c r="O148" s="576"/>
      <c r="P148" s="576"/>
      <c r="Q148" s="576"/>
      <c r="R148" s="576"/>
      <c r="S148" s="576"/>
      <c r="T148" s="576"/>
      <c r="U148" s="576"/>
    </row>
    <row r="149" spans="1:21" s="610" customFormat="1" ht="87" customHeight="1">
      <c r="A149" s="875"/>
      <c r="B149" s="880"/>
      <c r="C149" s="878"/>
      <c r="D149" s="871"/>
      <c r="E149" s="871"/>
      <c r="F149" s="871"/>
      <c r="G149" s="590" t="s">
        <v>1105</v>
      </c>
      <c r="H149" s="591">
        <v>0</v>
      </c>
      <c r="I149" s="591">
        <v>0</v>
      </c>
      <c r="J149" s="891"/>
      <c r="K149" s="609"/>
      <c r="L149" s="576"/>
      <c r="M149" s="576"/>
      <c r="N149" s="576"/>
      <c r="O149" s="576"/>
      <c r="P149" s="576"/>
      <c r="Q149" s="576"/>
      <c r="R149" s="576"/>
      <c r="S149" s="576"/>
      <c r="T149" s="576"/>
      <c r="U149" s="576"/>
    </row>
    <row r="150" spans="1:21" s="610" customFormat="1" ht="176.25" customHeight="1">
      <c r="A150" s="875"/>
      <c r="B150" s="881"/>
      <c r="C150" s="878"/>
      <c r="D150" s="871"/>
      <c r="E150" s="871"/>
      <c r="F150" s="871"/>
      <c r="G150" s="590" t="s">
        <v>44</v>
      </c>
      <c r="H150" s="616">
        <v>351</v>
      </c>
      <c r="I150" s="591">
        <v>307.5</v>
      </c>
      <c r="J150" s="891"/>
      <c r="K150" s="609"/>
      <c r="L150" s="576"/>
      <c r="M150" s="576"/>
      <c r="N150" s="576"/>
      <c r="O150" s="576"/>
      <c r="P150" s="576"/>
      <c r="Q150" s="576"/>
      <c r="R150" s="576"/>
      <c r="S150" s="576"/>
      <c r="T150" s="576"/>
      <c r="U150" s="576"/>
    </row>
    <row r="151" spans="1:21" ht="311.25" customHeight="1">
      <c r="A151" s="875"/>
      <c r="B151" s="881"/>
      <c r="C151" s="879"/>
      <c r="D151" s="871"/>
      <c r="E151" s="871"/>
      <c r="F151" s="871"/>
      <c r="G151" s="590" t="s">
        <v>45</v>
      </c>
      <c r="H151" s="591">
        <v>0</v>
      </c>
      <c r="I151" s="591">
        <v>0</v>
      </c>
      <c r="J151" s="892"/>
    </row>
    <row r="152" spans="1:21" ht="27.75" customHeight="1">
      <c r="A152" s="875" t="s">
        <v>1204</v>
      </c>
      <c r="B152" s="880" t="s">
        <v>1205</v>
      </c>
      <c r="C152" s="877" t="s">
        <v>1103</v>
      </c>
      <c r="D152" s="871" t="s">
        <v>67</v>
      </c>
      <c r="E152" s="871" t="s">
        <v>1206</v>
      </c>
      <c r="F152" s="882" t="s">
        <v>1207</v>
      </c>
      <c r="G152" s="588" t="s">
        <v>41</v>
      </c>
      <c r="H152" s="589">
        <f>SUM(H153:H156)</f>
        <v>57.9</v>
      </c>
      <c r="I152" s="589">
        <f>SUM(I153:I156)</f>
        <v>0</v>
      </c>
      <c r="J152" s="873"/>
    </row>
    <row r="153" spans="1:21" ht="15" customHeight="1">
      <c r="A153" s="875"/>
      <c r="B153" s="880"/>
      <c r="C153" s="878"/>
      <c r="D153" s="871"/>
      <c r="E153" s="871"/>
      <c r="F153" s="871"/>
      <c r="G153" s="590" t="s">
        <v>1104</v>
      </c>
      <c r="H153" s="591">
        <v>0</v>
      </c>
      <c r="I153" s="591">
        <v>0</v>
      </c>
      <c r="J153" s="873"/>
    </row>
    <row r="154" spans="1:21" ht="30">
      <c r="A154" s="875"/>
      <c r="B154" s="880"/>
      <c r="C154" s="878"/>
      <c r="D154" s="871"/>
      <c r="E154" s="871"/>
      <c r="F154" s="871"/>
      <c r="G154" s="590" t="s">
        <v>1105</v>
      </c>
      <c r="H154" s="591">
        <v>0</v>
      </c>
      <c r="I154" s="591">
        <v>0</v>
      </c>
      <c r="J154" s="873"/>
    </row>
    <row r="155" spans="1:21" ht="13.5" customHeight="1">
      <c r="A155" s="875"/>
      <c r="B155" s="881"/>
      <c r="C155" s="878"/>
      <c r="D155" s="871"/>
      <c r="E155" s="871"/>
      <c r="F155" s="871"/>
      <c r="G155" s="590" t="s">
        <v>44</v>
      </c>
      <c r="H155" s="616">
        <v>57.9</v>
      </c>
      <c r="I155" s="591">
        <v>0</v>
      </c>
      <c r="J155" s="873"/>
    </row>
    <row r="156" spans="1:21" ht="15.75" customHeight="1">
      <c r="A156" s="875"/>
      <c r="B156" s="881"/>
      <c r="C156" s="879"/>
      <c r="D156" s="871"/>
      <c r="E156" s="871"/>
      <c r="F156" s="871"/>
      <c r="G156" s="590" t="s">
        <v>45</v>
      </c>
      <c r="H156" s="591">
        <v>0</v>
      </c>
      <c r="I156" s="591">
        <v>0</v>
      </c>
      <c r="J156" s="873"/>
    </row>
    <row r="157" spans="1:21" ht="51" customHeight="1">
      <c r="A157" s="875" t="s">
        <v>1208</v>
      </c>
      <c r="B157" s="880" t="s">
        <v>1209</v>
      </c>
      <c r="C157" s="877" t="s">
        <v>1103</v>
      </c>
      <c r="D157" s="871" t="s">
        <v>62</v>
      </c>
      <c r="E157" s="871" t="s">
        <v>1210</v>
      </c>
      <c r="F157" s="882" t="s">
        <v>1211</v>
      </c>
      <c r="G157" s="588" t="s">
        <v>41</v>
      </c>
      <c r="H157" s="589">
        <f>SUM(H158:H161)</f>
        <v>0</v>
      </c>
      <c r="I157" s="589">
        <f>SUM(I158:I161)</f>
        <v>0</v>
      </c>
      <c r="J157" s="873"/>
    </row>
    <row r="158" spans="1:21" ht="51" customHeight="1">
      <c r="A158" s="875"/>
      <c r="B158" s="880"/>
      <c r="C158" s="878"/>
      <c r="D158" s="871"/>
      <c r="E158" s="871"/>
      <c r="F158" s="871"/>
      <c r="G158" s="590" t="s">
        <v>1104</v>
      </c>
      <c r="H158" s="591">
        <v>0</v>
      </c>
      <c r="I158" s="591">
        <v>0</v>
      </c>
      <c r="J158" s="873"/>
    </row>
    <row r="159" spans="1:21" ht="51" customHeight="1">
      <c r="A159" s="875"/>
      <c r="B159" s="880"/>
      <c r="C159" s="878"/>
      <c r="D159" s="871"/>
      <c r="E159" s="871"/>
      <c r="F159" s="871"/>
      <c r="G159" s="590" t="s">
        <v>1105</v>
      </c>
      <c r="H159" s="591">
        <v>0</v>
      </c>
      <c r="I159" s="591">
        <v>0</v>
      </c>
      <c r="J159" s="873"/>
    </row>
    <row r="160" spans="1:21" ht="51" customHeight="1">
      <c r="A160" s="875"/>
      <c r="B160" s="881"/>
      <c r="C160" s="878"/>
      <c r="D160" s="871"/>
      <c r="E160" s="871"/>
      <c r="F160" s="871"/>
      <c r="G160" s="590" t="s">
        <v>44</v>
      </c>
      <c r="H160" s="616">
        <v>0</v>
      </c>
      <c r="I160" s="591">
        <v>0</v>
      </c>
      <c r="J160" s="873"/>
    </row>
    <row r="161" spans="1:21" ht="60.75" customHeight="1">
      <c r="A161" s="875"/>
      <c r="B161" s="881"/>
      <c r="C161" s="879"/>
      <c r="D161" s="871"/>
      <c r="E161" s="871"/>
      <c r="F161" s="871"/>
      <c r="G161" s="590" t="s">
        <v>45</v>
      </c>
      <c r="H161" s="591">
        <v>0</v>
      </c>
      <c r="I161" s="591">
        <v>0</v>
      </c>
      <c r="J161" s="873"/>
    </row>
    <row r="162" spans="1:21" ht="90">
      <c r="A162" s="599"/>
      <c r="B162" s="593" t="s">
        <v>1212</v>
      </c>
      <c r="C162" s="594" t="s">
        <v>1103</v>
      </c>
      <c r="D162" s="594" t="s">
        <v>62</v>
      </c>
      <c r="E162" s="595" t="s">
        <v>1213</v>
      </c>
      <c r="F162" s="595" t="s">
        <v>1214</v>
      </c>
      <c r="G162" s="596" t="s">
        <v>13</v>
      </c>
      <c r="H162" s="596" t="s">
        <v>13</v>
      </c>
      <c r="I162" s="596" t="s">
        <v>13</v>
      </c>
      <c r="J162" s="600"/>
    </row>
    <row r="163" spans="1:21" ht="30.75" customHeight="1">
      <c r="A163" s="889" t="s">
        <v>1215</v>
      </c>
      <c r="B163" s="870" t="s">
        <v>1216</v>
      </c>
      <c r="C163" s="877" t="s">
        <v>1103</v>
      </c>
      <c r="D163" s="872" t="s">
        <v>13</v>
      </c>
      <c r="E163" s="872" t="s">
        <v>13</v>
      </c>
      <c r="F163" s="872" t="s">
        <v>13</v>
      </c>
      <c r="G163" s="588" t="s">
        <v>41</v>
      </c>
      <c r="H163" s="589">
        <f>SUM(H164:H167)</f>
        <v>6319.7</v>
      </c>
      <c r="I163" s="589">
        <f>SUM(I164:I167)</f>
        <v>1204.7</v>
      </c>
      <c r="J163" s="873"/>
    </row>
    <row r="164" spans="1:21" ht="13.5" customHeight="1">
      <c r="A164" s="889"/>
      <c r="B164" s="870"/>
      <c r="C164" s="878"/>
      <c r="D164" s="872"/>
      <c r="E164" s="872"/>
      <c r="F164" s="872"/>
      <c r="G164" s="590" t="s">
        <v>1104</v>
      </c>
      <c r="H164" s="591">
        <v>6003.7</v>
      </c>
      <c r="I164" s="591">
        <v>1144.5</v>
      </c>
      <c r="J164" s="873"/>
    </row>
    <row r="165" spans="1:21" ht="30">
      <c r="A165" s="889"/>
      <c r="B165" s="870"/>
      <c r="C165" s="878"/>
      <c r="D165" s="872"/>
      <c r="E165" s="872"/>
      <c r="F165" s="872"/>
      <c r="G165" s="590" t="s">
        <v>1105</v>
      </c>
      <c r="H165" s="591">
        <v>316</v>
      </c>
      <c r="I165" s="591">
        <v>60.2</v>
      </c>
      <c r="J165" s="873"/>
    </row>
    <row r="166" spans="1:21" ht="12.75" customHeight="1">
      <c r="A166" s="889"/>
      <c r="B166" s="893"/>
      <c r="C166" s="878"/>
      <c r="D166" s="872"/>
      <c r="E166" s="872"/>
      <c r="F166" s="872"/>
      <c r="G166" s="590" t="s">
        <v>44</v>
      </c>
      <c r="H166" s="616">
        <v>0</v>
      </c>
      <c r="I166" s="591">
        <v>0</v>
      </c>
      <c r="J166" s="873"/>
    </row>
    <row r="167" spans="1:21" ht="12.75" customHeight="1">
      <c r="A167" s="889"/>
      <c r="B167" s="893"/>
      <c r="C167" s="879"/>
      <c r="D167" s="872"/>
      <c r="E167" s="872"/>
      <c r="F167" s="872"/>
      <c r="G167" s="590" t="s">
        <v>45</v>
      </c>
      <c r="H167" s="591">
        <v>0</v>
      </c>
      <c r="I167" s="591">
        <v>0</v>
      </c>
      <c r="J167" s="873"/>
    </row>
    <row r="168" spans="1:21" ht="150">
      <c r="A168" s="599"/>
      <c r="B168" s="618" t="s">
        <v>1217</v>
      </c>
      <c r="C168" s="594" t="s">
        <v>1103</v>
      </c>
      <c r="D168" s="594" t="s">
        <v>93</v>
      </c>
      <c r="E168" s="595" t="s">
        <v>1218</v>
      </c>
      <c r="F168" s="595" t="s">
        <v>1219</v>
      </c>
      <c r="G168" s="596" t="s">
        <v>13</v>
      </c>
      <c r="H168" s="596" t="s">
        <v>13</v>
      </c>
      <c r="I168" s="596" t="s">
        <v>13</v>
      </c>
      <c r="J168" s="600"/>
    </row>
    <row r="169" spans="1:21" ht="30" customHeight="1">
      <c r="A169" s="886"/>
      <c r="B169" s="887" t="s">
        <v>732</v>
      </c>
      <c r="C169" s="868" t="s">
        <v>13</v>
      </c>
      <c r="D169" s="868" t="s">
        <v>13</v>
      </c>
      <c r="E169" s="868" t="s">
        <v>13</v>
      </c>
      <c r="F169" s="868" t="s">
        <v>13</v>
      </c>
      <c r="G169" s="603" t="s">
        <v>41</v>
      </c>
      <c r="H169" s="604">
        <f>SUM(H170:H173)</f>
        <v>7329.3</v>
      </c>
      <c r="I169" s="604">
        <f>SUM(I170:I173)</f>
        <v>1515.2</v>
      </c>
      <c r="J169" s="883" t="s">
        <v>13</v>
      </c>
    </row>
    <row r="170" spans="1:21" s="621" customFormat="1" ht="14.25" customHeight="1">
      <c r="A170" s="886"/>
      <c r="B170" s="887"/>
      <c r="C170" s="868"/>
      <c r="D170" s="868"/>
      <c r="E170" s="868"/>
      <c r="F170" s="868"/>
      <c r="G170" s="603" t="s">
        <v>1104</v>
      </c>
      <c r="H170" s="604">
        <f t="shared" ref="H170:I172" si="6">H122+H143+H164</f>
        <v>6003.7</v>
      </c>
      <c r="I170" s="604">
        <f t="shared" si="6"/>
        <v>1144.5</v>
      </c>
      <c r="J170" s="883"/>
      <c r="K170" s="619"/>
      <c r="L170" s="620"/>
      <c r="M170" s="620"/>
      <c r="N170" s="620"/>
      <c r="O170" s="620"/>
      <c r="P170" s="620"/>
      <c r="Q170" s="620"/>
      <c r="R170" s="620"/>
      <c r="S170" s="620"/>
      <c r="T170" s="620"/>
      <c r="U170" s="620"/>
    </row>
    <row r="171" spans="1:21" s="621" customFormat="1" ht="33" customHeight="1">
      <c r="A171" s="886"/>
      <c r="B171" s="887"/>
      <c r="C171" s="868"/>
      <c r="D171" s="868"/>
      <c r="E171" s="868"/>
      <c r="F171" s="868"/>
      <c r="G171" s="603" t="s">
        <v>1105</v>
      </c>
      <c r="H171" s="604">
        <f t="shared" si="6"/>
        <v>316</v>
      </c>
      <c r="I171" s="604">
        <f t="shared" si="6"/>
        <v>60.2</v>
      </c>
      <c r="J171" s="883"/>
      <c r="K171" s="619"/>
      <c r="L171" s="620"/>
      <c r="M171" s="620"/>
      <c r="N171" s="620"/>
      <c r="O171" s="620"/>
      <c r="P171" s="620"/>
      <c r="Q171" s="620"/>
      <c r="R171" s="620"/>
      <c r="S171" s="620"/>
      <c r="T171" s="620"/>
      <c r="U171" s="620"/>
    </row>
    <row r="172" spans="1:21" s="621" customFormat="1" ht="14.25">
      <c r="A172" s="886"/>
      <c r="B172" s="887"/>
      <c r="C172" s="868"/>
      <c r="D172" s="868"/>
      <c r="E172" s="868"/>
      <c r="F172" s="868"/>
      <c r="G172" s="603" t="s">
        <v>44</v>
      </c>
      <c r="H172" s="604">
        <f t="shared" si="6"/>
        <v>1009.6</v>
      </c>
      <c r="I172" s="604">
        <f t="shared" si="6"/>
        <v>310.5</v>
      </c>
      <c r="J172" s="883"/>
      <c r="K172" s="619"/>
      <c r="L172" s="620"/>
      <c r="M172" s="620"/>
      <c r="N172" s="620"/>
      <c r="O172" s="620"/>
      <c r="P172" s="620"/>
      <c r="Q172" s="620"/>
      <c r="R172" s="620"/>
      <c r="S172" s="620"/>
      <c r="T172" s="620"/>
      <c r="U172" s="620"/>
    </row>
    <row r="173" spans="1:21" s="621" customFormat="1" ht="28.5">
      <c r="A173" s="886"/>
      <c r="B173" s="887"/>
      <c r="C173" s="868"/>
      <c r="D173" s="868"/>
      <c r="E173" s="868"/>
      <c r="F173" s="868"/>
      <c r="G173" s="603" t="s">
        <v>45</v>
      </c>
      <c r="H173" s="604">
        <f>SUM(H125,H146)</f>
        <v>0</v>
      </c>
      <c r="I173" s="604">
        <f>SUM(I125,I146)</f>
        <v>0</v>
      </c>
      <c r="J173" s="883"/>
      <c r="K173" s="619"/>
      <c r="L173" s="620"/>
      <c r="M173" s="620"/>
      <c r="N173" s="620"/>
      <c r="O173" s="620"/>
      <c r="P173" s="620"/>
      <c r="Q173" s="620"/>
      <c r="R173" s="620"/>
      <c r="S173" s="620"/>
      <c r="T173" s="620"/>
      <c r="U173" s="620"/>
    </row>
    <row r="174" spans="1:21" ht="18" customHeight="1">
      <c r="A174" s="615" t="s">
        <v>131</v>
      </c>
      <c r="B174" s="868" t="s">
        <v>1220</v>
      </c>
      <c r="C174" s="868"/>
      <c r="D174" s="868"/>
      <c r="E174" s="868"/>
      <c r="F174" s="868"/>
      <c r="G174" s="868"/>
      <c r="H174" s="868"/>
      <c r="I174" s="868"/>
      <c r="J174" s="868"/>
    </row>
    <row r="175" spans="1:21" ht="42.75">
      <c r="A175" s="889" t="s">
        <v>1221</v>
      </c>
      <c r="B175" s="894" t="s">
        <v>1222</v>
      </c>
      <c r="C175" s="877" t="s">
        <v>1103</v>
      </c>
      <c r="D175" s="872" t="s">
        <v>13</v>
      </c>
      <c r="E175" s="872" t="s">
        <v>13</v>
      </c>
      <c r="F175" s="872" t="s">
        <v>13</v>
      </c>
      <c r="G175" s="588" t="s">
        <v>41</v>
      </c>
      <c r="H175" s="589">
        <f>SUM(H176:H179)</f>
        <v>146412</v>
      </c>
      <c r="I175" s="589">
        <f>SUM(I176:I179)</f>
        <v>36940.699999999997</v>
      </c>
      <c r="J175" s="873" t="s">
        <v>13</v>
      </c>
    </row>
    <row r="176" spans="1:21" ht="30">
      <c r="A176" s="889"/>
      <c r="B176" s="894"/>
      <c r="C176" s="878"/>
      <c r="D176" s="872"/>
      <c r="E176" s="872"/>
      <c r="F176" s="872"/>
      <c r="G176" s="590" t="s">
        <v>1104</v>
      </c>
      <c r="H176" s="591">
        <f t="shared" ref="H176:I177" si="7">SUM(H181,H186)</f>
        <v>0</v>
      </c>
      <c r="I176" s="591">
        <f t="shared" si="7"/>
        <v>0</v>
      </c>
      <c r="J176" s="873"/>
    </row>
    <row r="177" spans="1:11" ht="30">
      <c r="A177" s="889"/>
      <c r="B177" s="894"/>
      <c r="C177" s="878"/>
      <c r="D177" s="872"/>
      <c r="E177" s="872"/>
      <c r="F177" s="872"/>
      <c r="G177" s="590" t="s">
        <v>1105</v>
      </c>
      <c r="H177" s="591">
        <f t="shared" si="7"/>
        <v>554.5</v>
      </c>
      <c r="I177" s="591">
        <f t="shared" si="7"/>
        <v>123.6</v>
      </c>
      <c r="J177" s="873"/>
    </row>
    <row r="178" spans="1:11">
      <c r="A178" s="889"/>
      <c r="B178" s="894"/>
      <c r="C178" s="878"/>
      <c r="D178" s="872"/>
      <c r="E178" s="872"/>
      <c r="F178" s="872"/>
      <c r="G178" s="590" t="s">
        <v>44</v>
      </c>
      <c r="H178" s="591">
        <f>SUM(H183,H188)</f>
        <v>78082.5</v>
      </c>
      <c r="I178" s="591">
        <f>SUM(I183,I188)</f>
        <v>19728.899999999998</v>
      </c>
      <c r="J178" s="873"/>
    </row>
    <row r="179" spans="1:11">
      <c r="A179" s="889"/>
      <c r="B179" s="894"/>
      <c r="C179" s="879"/>
      <c r="D179" s="872"/>
      <c r="E179" s="872"/>
      <c r="F179" s="872"/>
      <c r="G179" s="590" t="s">
        <v>45</v>
      </c>
      <c r="H179" s="591">
        <f>SUM(H184,H189)</f>
        <v>67775</v>
      </c>
      <c r="I179" s="591">
        <f>SUM(I184,I189)</f>
        <v>17088.2</v>
      </c>
      <c r="J179" s="873"/>
    </row>
    <row r="180" spans="1:11" ht="42.75">
      <c r="A180" s="875"/>
      <c r="B180" s="895" t="s">
        <v>1223</v>
      </c>
      <c r="C180" s="877" t="s">
        <v>1103</v>
      </c>
      <c r="D180" s="871" t="s">
        <v>93</v>
      </c>
      <c r="E180" s="882" t="s">
        <v>1224</v>
      </c>
      <c r="F180" s="882" t="s">
        <v>1225</v>
      </c>
      <c r="G180" s="588" t="s">
        <v>41</v>
      </c>
      <c r="H180" s="589">
        <f>SUM(H181:H184)</f>
        <v>139710</v>
      </c>
      <c r="I180" s="589">
        <f>SUM(I181:I184)</f>
        <v>35422.899999999994</v>
      </c>
      <c r="J180" s="873"/>
    </row>
    <row r="181" spans="1:11" ht="30">
      <c r="A181" s="875"/>
      <c r="B181" s="895"/>
      <c r="C181" s="878"/>
      <c r="D181" s="871"/>
      <c r="E181" s="871"/>
      <c r="F181" s="871"/>
      <c r="G181" s="590" t="s">
        <v>1104</v>
      </c>
      <c r="H181" s="591">
        <v>0</v>
      </c>
      <c r="I181" s="591">
        <v>0</v>
      </c>
      <c r="J181" s="873"/>
    </row>
    <row r="182" spans="1:11" ht="30">
      <c r="A182" s="875"/>
      <c r="B182" s="895"/>
      <c r="C182" s="878"/>
      <c r="D182" s="871"/>
      <c r="E182" s="871"/>
      <c r="F182" s="871"/>
      <c r="G182" s="590" t="s">
        <v>1105</v>
      </c>
      <c r="H182" s="591">
        <v>554.5</v>
      </c>
      <c r="I182" s="591">
        <v>123.6</v>
      </c>
      <c r="J182" s="873"/>
    </row>
    <row r="183" spans="1:11">
      <c r="A183" s="875"/>
      <c r="B183" s="896"/>
      <c r="C183" s="878"/>
      <c r="D183" s="871"/>
      <c r="E183" s="871"/>
      <c r="F183" s="871"/>
      <c r="G183" s="590" t="s">
        <v>44</v>
      </c>
      <c r="H183" s="591">
        <f>554.4+70826.1</f>
        <v>71380.5</v>
      </c>
      <c r="I183" s="591">
        <f>123.6+18087.5</f>
        <v>18211.099999999999</v>
      </c>
      <c r="J183" s="873"/>
    </row>
    <row r="184" spans="1:11">
      <c r="A184" s="875"/>
      <c r="B184" s="896"/>
      <c r="C184" s="879"/>
      <c r="D184" s="871"/>
      <c r="E184" s="871"/>
      <c r="F184" s="871"/>
      <c r="G184" s="590" t="s">
        <v>45</v>
      </c>
      <c r="H184" s="591">
        <v>67775</v>
      </c>
      <c r="I184" s="608">
        <v>17088.2</v>
      </c>
      <c r="J184" s="873"/>
    </row>
    <row r="185" spans="1:11" ht="30.75" customHeight="1">
      <c r="A185" s="875"/>
      <c r="B185" s="895" t="s">
        <v>1226</v>
      </c>
      <c r="C185" s="877" t="s">
        <v>1103</v>
      </c>
      <c r="D185" s="871" t="s">
        <v>93</v>
      </c>
      <c r="E185" s="882" t="s">
        <v>1227</v>
      </c>
      <c r="F185" s="882" t="s">
        <v>1228</v>
      </c>
      <c r="G185" s="588" t="s">
        <v>41</v>
      </c>
      <c r="H185" s="589">
        <f>SUM(H186:H189)</f>
        <v>6702</v>
      </c>
      <c r="I185" s="589">
        <f>SUM(I186:I189)</f>
        <v>1517.8</v>
      </c>
      <c r="J185" s="873"/>
    </row>
    <row r="186" spans="1:11" ht="30">
      <c r="A186" s="875"/>
      <c r="B186" s="895"/>
      <c r="C186" s="878"/>
      <c r="D186" s="871"/>
      <c r="E186" s="871"/>
      <c r="F186" s="871"/>
      <c r="G186" s="590" t="s">
        <v>1104</v>
      </c>
      <c r="H186" s="591">
        <v>0</v>
      </c>
      <c r="I186" s="591">
        <v>0</v>
      </c>
      <c r="J186" s="873"/>
    </row>
    <row r="187" spans="1:11" ht="30">
      <c r="A187" s="875"/>
      <c r="B187" s="895"/>
      <c r="C187" s="878"/>
      <c r="D187" s="871"/>
      <c r="E187" s="871"/>
      <c r="F187" s="871"/>
      <c r="G187" s="590" t="s">
        <v>1105</v>
      </c>
      <c r="H187" s="591">
        <v>0</v>
      </c>
      <c r="I187" s="591">
        <v>0</v>
      </c>
      <c r="J187" s="873"/>
    </row>
    <row r="188" spans="1:11">
      <c r="A188" s="875"/>
      <c r="B188" s="896"/>
      <c r="C188" s="878"/>
      <c r="D188" s="871"/>
      <c r="E188" s="871"/>
      <c r="F188" s="871"/>
      <c r="G188" s="590" t="s">
        <v>44</v>
      </c>
      <c r="H188" s="591">
        <v>6702</v>
      </c>
      <c r="I188" s="591">
        <v>1517.8</v>
      </c>
      <c r="J188" s="873"/>
    </row>
    <row r="189" spans="1:11">
      <c r="A189" s="875"/>
      <c r="B189" s="896"/>
      <c r="C189" s="879"/>
      <c r="D189" s="871"/>
      <c r="E189" s="871"/>
      <c r="F189" s="871"/>
      <c r="G189" s="590" t="s">
        <v>45</v>
      </c>
      <c r="H189" s="591">
        <v>0</v>
      </c>
      <c r="I189" s="591">
        <v>0</v>
      </c>
      <c r="J189" s="873"/>
    </row>
    <row r="190" spans="1:11" s="617" customFormat="1" ht="90">
      <c r="A190" s="599"/>
      <c r="B190" s="618" t="s">
        <v>1229</v>
      </c>
      <c r="C190" s="594" t="s">
        <v>1103</v>
      </c>
      <c r="D190" s="594" t="s">
        <v>93</v>
      </c>
      <c r="E190" s="595" t="s">
        <v>1230</v>
      </c>
      <c r="F190" s="595" t="s">
        <v>1231</v>
      </c>
      <c r="G190" s="596" t="s">
        <v>13</v>
      </c>
      <c r="H190" s="596" t="s">
        <v>13</v>
      </c>
      <c r="I190" s="596" t="s">
        <v>13</v>
      </c>
      <c r="J190" s="600"/>
      <c r="K190" s="584"/>
    </row>
    <row r="191" spans="1:11" ht="27" customHeight="1">
      <c r="A191" s="889" t="s">
        <v>1232</v>
      </c>
      <c r="B191" s="894" t="s">
        <v>1233</v>
      </c>
      <c r="C191" s="877" t="s">
        <v>1103</v>
      </c>
      <c r="D191" s="872" t="s">
        <v>13</v>
      </c>
      <c r="E191" s="872" t="s">
        <v>13</v>
      </c>
      <c r="F191" s="872" t="s">
        <v>13</v>
      </c>
      <c r="G191" s="588" t="s">
        <v>41</v>
      </c>
      <c r="H191" s="589">
        <f>SUM(H192:H195)</f>
        <v>6944.4</v>
      </c>
      <c r="I191" s="589">
        <f>SUM(I192:I195)</f>
        <v>900.2</v>
      </c>
      <c r="J191" s="873" t="s">
        <v>13</v>
      </c>
    </row>
    <row r="192" spans="1:11" ht="14.25" customHeight="1">
      <c r="A192" s="889"/>
      <c r="B192" s="894"/>
      <c r="C192" s="878"/>
      <c r="D192" s="872"/>
      <c r="E192" s="872"/>
      <c r="F192" s="872"/>
      <c r="G192" s="590" t="s">
        <v>1104</v>
      </c>
      <c r="H192" s="591">
        <v>0</v>
      </c>
      <c r="I192" s="591">
        <v>0</v>
      </c>
      <c r="J192" s="873"/>
    </row>
    <row r="193" spans="1:11" ht="30">
      <c r="A193" s="889"/>
      <c r="B193" s="894"/>
      <c r="C193" s="878"/>
      <c r="D193" s="872"/>
      <c r="E193" s="872"/>
      <c r="F193" s="872"/>
      <c r="G193" s="590" t="s">
        <v>1105</v>
      </c>
      <c r="H193" s="591">
        <v>6944.4</v>
      </c>
      <c r="I193" s="591">
        <v>900.2</v>
      </c>
      <c r="J193" s="873"/>
    </row>
    <row r="194" spans="1:11">
      <c r="A194" s="889"/>
      <c r="B194" s="894"/>
      <c r="C194" s="878"/>
      <c r="D194" s="872"/>
      <c r="E194" s="872"/>
      <c r="F194" s="872"/>
      <c r="G194" s="590" t="s">
        <v>44</v>
      </c>
      <c r="H194" s="591">
        <v>0</v>
      </c>
      <c r="I194" s="591">
        <v>0</v>
      </c>
      <c r="J194" s="873"/>
    </row>
    <row r="195" spans="1:11">
      <c r="A195" s="889"/>
      <c r="B195" s="894"/>
      <c r="C195" s="879"/>
      <c r="D195" s="872"/>
      <c r="E195" s="872"/>
      <c r="F195" s="872"/>
      <c r="G195" s="590" t="s">
        <v>45</v>
      </c>
      <c r="H195" s="591">
        <v>0</v>
      </c>
      <c r="I195" s="591">
        <v>0</v>
      </c>
      <c r="J195" s="873"/>
    </row>
    <row r="196" spans="1:11" s="617" customFormat="1" ht="107.25" customHeight="1">
      <c r="A196" s="599"/>
      <c r="B196" s="618" t="s">
        <v>1234</v>
      </c>
      <c r="C196" s="594" t="s">
        <v>1103</v>
      </c>
      <c r="D196" s="594" t="s">
        <v>93</v>
      </c>
      <c r="E196" s="595" t="s">
        <v>1235</v>
      </c>
      <c r="F196" s="595" t="s">
        <v>1236</v>
      </c>
      <c r="G196" s="596" t="s">
        <v>13</v>
      </c>
      <c r="H196" s="596" t="s">
        <v>13</v>
      </c>
      <c r="I196" s="596" t="s">
        <v>13</v>
      </c>
      <c r="J196" s="600"/>
      <c r="K196" s="584"/>
    </row>
    <row r="197" spans="1:11" ht="42.75">
      <c r="A197" s="889" t="s">
        <v>1237</v>
      </c>
      <c r="B197" s="894" t="s">
        <v>1238</v>
      </c>
      <c r="C197" s="877" t="s">
        <v>1103</v>
      </c>
      <c r="D197" s="872" t="s">
        <v>13</v>
      </c>
      <c r="E197" s="872" t="s">
        <v>13</v>
      </c>
      <c r="F197" s="872" t="s">
        <v>13</v>
      </c>
      <c r="G197" s="588" t="s">
        <v>41</v>
      </c>
      <c r="H197" s="589">
        <f>SUM(H198:H201)</f>
        <v>1357449</v>
      </c>
      <c r="I197" s="589">
        <f>SUM(I198:I201)</f>
        <v>271489.7</v>
      </c>
      <c r="J197" s="873" t="s">
        <v>13</v>
      </c>
    </row>
    <row r="198" spans="1:11" ht="30">
      <c r="A198" s="889"/>
      <c r="B198" s="894"/>
      <c r="C198" s="878"/>
      <c r="D198" s="872"/>
      <c r="E198" s="872"/>
      <c r="F198" s="872"/>
      <c r="G198" s="590" t="s">
        <v>1104</v>
      </c>
      <c r="H198" s="591">
        <v>0</v>
      </c>
      <c r="I198" s="591">
        <v>0</v>
      </c>
      <c r="J198" s="873"/>
    </row>
    <row r="199" spans="1:11" ht="30">
      <c r="A199" s="889"/>
      <c r="B199" s="894"/>
      <c r="C199" s="878"/>
      <c r="D199" s="872"/>
      <c r="E199" s="872"/>
      <c r="F199" s="872"/>
      <c r="G199" s="590" t="s">
        <v>1105</v>
      </c>
      <c r="H199" s="591">
        <v>1357449</v>
      </c>
      <c r="I199" s="591">
        <v>271489.7</v>
      </c>
      <c r="J199" s="873"/>
    </row>
    <row r="200" spans="1:11">
      <c r="A200" s="889"/>
      <c r="B200" s="894"/>
      <c r="C200" s="878"/>
      <c r="D200" s="872"/>
      <c r="E200" s="872"/>
      <c r="F200" s="872"/>
      <c r="G200" s="590" t="s">
        <v>44</v>
      </c>
      <c r="H200" s="591">
        <v>0</v>
      </c>
      <c r="I200" s="591">
        <v>0</v>
      </c>
      <c r="J200" s="873"/>
    </row>
    <row r="201" spans="1:11">
      <c r="A201" s="889"/>
      <c r="B201" s="894"/>
      <c r="C201" s="879"/>
      <c r="D201" s="872"/>
      <c r="E201" s="872"/>
      <c r="F201" s="872"/>
      <c r="G201" s="590" t="s">
        <v>45</v>
      </c>
      <c r="H201" s="591">
        <v>0</v>
      </c>
      <c r="I201" s="591">
        <v>0</v>
      </c>
      <c r="J201" s="873"/>
    </row>
    <row r="202" spans="1:11" s="617" customFormat="1" ht="110.25" customHeight="1">
      <c r="A202" s="599"/>
      <c r="B202" s="618" t="s">
        <v>1239</v>
      </c>
      <c r="C202" s="594" t="s">
        <v>1103</v>
      </c>
      <c r="D202" s="594" t="s">
        <v>93</v>
      </c>
      <c r="E202" s="595" t="s">
        <v>1235</v>
      </c>
      <c r="F202" s="595" t="s">
        <v>1240</v>
      </c>
      <c r="G202" s="596" t="s">
        <v>13</v>
      </c>
      <c r="H202" s="596" t="s">
        <v>13</v>
      </c>
      <c r="I202" s="596" t="s">
        <v>13</v>
      </c>
      <c r="J202" s="600"/>
      <c r="K202" s="584"/>
    </row>
    <row r="203" spans="1:11" ht="42.75">
      <c r="A203" s="889" t="s">
        <v>1241</v>
      </c>
      <c r="B203" s="894" t="s">
        <v>1242</v>
      </c>
      <c r="C203" s="877" t="s">
        <v>1103</v>
      </c>
      <c r="D203" s="872" t="s">
        <v>13</v>
      </c>
      <c r="E203" s="872" t="s">
        <v>13</v>
      </c>
      <c r="F203" s="872" t="s">
        <v>13</v>
      </c>
      <c r="G203" s="588" t="s">
        <v>41</v>
      </c>
      <c r="H203" s="589">
        <f>SUM(H204:H207)</f>
        <v>0</v>
      </c>
      <c r="I203" s="589">
        <f>SUM(I204:I207)</f>
        <v>0</v>
      </c>
      <c r="J203" s="873" t="s">
        <v>13</v>
      </c>
    </row>
    <row r="204" spans="1:11" ht="30">
      <c r="A204" s="889"/>
      <c r="B204" s="894"/>
      <c r="C204" s="878"/>
      <c r="D204" s="872"/>
      <c r="E204" s="872"/>
      <c r="F204" s="872"/>
      <c r="G204" s="590" t="s">
        <v>1104</v>
      </c>
      <c r="H204" s="589">
        <v>0</v>
      </c>
      <c r="I204" s="591">
        <v>0</v>
      </c>
      <c r="J204" s="873"/>
    </row>
    <row r="205" spans="1:11" ht="30">
      <c r="A205" s="889"/>
      <c r="B205" s="894"/>
      <c r="C205" s="878"/>
      <c r="D205" s="872"/>
      <c r="E205" s="872"/>
      <c r="F205" s="872"/>
      <c r="G205" s="590" t="s">
        <v>1105</v>
      </c>
      <c r="H205" s="589">
        <v>0</v>
      </c>
      <c r="I205" s="591">
        <v>0</v>
      </c>
      <c r="J205" s="873"/>
    </row>
    <row r="206" spans="1:11">
      <c r="A206" s="889"/>
      <c r="B206" s="894"/>
      <c r="C206" s="878"/>
      <c r="D206" s="872"/>
      <c r="E206" s="872"/>
      <c r="F206" s="872"/>
      <c r="G206" s="590" t="s">
        <v>44</v>
      </c>
      <c r="H206" s="589">
        <v>0</v>
      </c>
      <c r="I206" s="591">
        <v>0</v>
      </c>
      <c r="J206" s="873"/>
    </row>
    <row r="207" spans="1:11">
      <c r="A207" s="889"/>
      <c r="B207" s="894"/>
      <c r="C207" s="879"/>
      <c r="D207" s="872"/>
      <c r="E207" s="872"/>
      <c r="F207" s="872"/>
      <c r="G207" s="590" t="s">
        <v>45</v>
      </c>
      <c r="H207" s="591">
        <v>0</v>
      </c>
      <c r="I207" s="591">
        <v>0</v>
      </c>
      <c r="J207" s="873"/>
    </row>
    <row r="208" spans="1:11" s="617" customFormat="1" ht="141" customHeight="1">
      <c r="A208" s="599"/>
      <c r="B208" s="618" t="s">
        <v>1243</v>
      </c>
      <c r="C208" s="594" t="s">
        <v>1103</v>
      </c>
      <c r="D208" s="594" t="s">
        <v>93</v>
      </c>
      <c r="E208" s="595" t="s">
        <v>1244</v>
      </c>
      <c r="F208" s="595" t="s">
        <v>1245</v>
      </c>
      <c r="G208" s="594"/>
      <c r="H208" s="600"/>
      <c r="I208" s="600"/>
      <c r="J208" s="600"/>
      <c r="K208" s="584"/>
    </row>
    <row r="209" spans="1:14" ht="42.75">
      <c r="A209" s="889" t="s">
        <v>1246</v>
      </c>
      <c r="B209" s="897" t="s">
        <v>1247</v>
      </c>
      <c r="C209" s="877" t="s">
        <v>1103</v>
      </c>
      <c r="D209" s="872" t="s">
        <v>13</v>
      </c>
      <c r="E209" s="872" t="s">
        <v>13</v>
      </c>
      <c r="F209" s="872" t="s">
        <v>13</v>
      </c>
      <c r="G209" s="588" t="s">
        <v>41</v>
      </c>
      <c r="H209" s="589">
        <f>SUM(H210:H213)</f>
        <v>217792.69999999998</v>
      </c>
      <c r="I209" s="589">
        <f>SUM(I210:I213)</f>
        <v>59200.3</v>
      </c>
      <c r="J209" s="873" t="s">
        <v>13</v>
      </c>
    </row>
    <row r="210" spans="1:14" ht="30">
      <c r="A210" s="889"/>
      <c r="B210" s="897"/>
      <c r="C210" s="878"/>
      <c r="D210" s="872"/>
      <c r="E210" s="872"/>
      <c r="F210" s="872"/>
      <c r="G210" s="590" t="s">
        <v>1104</v>
      </c>
      <c r="H210" s="591">
        <f t="shared" ref="H210:I212" si="8">SUM(H215,H220,H225,H230)</f>
        <v>71871.399999999994</v>
      </c>
      <c r="I210" s="591">
        <f t="shared" si="8"/>
        <v>19765.8</v>
      </c>
      <c r="J210" s="873"/>
    </row>
    <row r="211" spans="1:14" ht="30">
      <c r="A211" s="889"/>
      <c r="B211" s="897"/>
      <c r="C211" s="878"/>
      <c r="D211" s="872"/>
      <c r="E211" s="872"/>
      <c r="F211" s="872"/>
      <c r="G211" s="590" t="s">
        <v>1105</v>
      </c>
      <c r="H211" s="591">
        <f t="shared" si="8"/>
        <v>15640.9</v>
      </c>
      <c r="I211" s="591">
        <f t="shared" si="8"/>
        <v>4593.8</v>
      </c>
      <c r="J211" s="873"/>
    </row>
    <row r="212" spans="1:14">
      <c r="A212" s="889"/>
      <c r="B212" s="897"/>
      <c r="C212" s="878"/>
      <c r="D212" s="872"/>
      <c r="E212" s="872"/>
      <c r="F212" s="872"/>
      <c r="G212" s="590" t="s">
        <v>44</v>
      </c>
      <c r="H212" s="591">
        <f t="shared" si="8"/>
        <v>81549.899999999994</v>
      </c>
      <c r="I212" s="591">
        <f t="shared" si="8"/>
        <v>23297</v>
      </c>
      <c r="J212" s="873"/>
    </row>
    <row r="213" spans="1:14">
      <c r="A213" s="889"/>
      <c r="B213" s="897"/>
      <c r="C213" s="879"/>
      <c r="D213" s="872"/>
      <c r="E213" s="872"/>
      <c r="F213" s="872"/>
      <c r="G213" s="590" t="s">
        <v>45</v>
      </c>
      <c r="H213" s="591">
        <f>SUM(H218,H223,H228,H233)</f>
        <v>48730.5</v>
      </c>
      <c r="I213" s="591">
        <f>SUM(I218,I223,I228,I233)</f>
        <v>11543.7</v>
      </c>
      <c r="J213" s="873"/>
    </row>
    <row r="214" spans="1:14" ht="42.75">
      <c r="A214" s="875" t="s">
        <v>1248</v>
      </c>
      <c r="B214" s="895" t="s">
        <v>1249</v>
      </c>
      <c r="C214" s="877" t="s">
        <v>1103</v>
      </c>
      <c r="D214" s="871" t="s">
        <v>93</v>
      </c>
      <c r="E214" s="882" t="s">
        <v>1224</v>
      </c>
      <c r="F214" s="882" t="s">
        <v>1250</v>
      </c>
      <c r="G214" s="588" t="s">
        <v>41</v>
      </c>
      <c r="H214" s="589">
        <f>SUM(H215:H218)</f>
        <v>124151</v>
      </c>
      <c r="I214" s="589">
        <f>SUM(I215:I218)</f>
        <v>33479.4</v>
      </c>
      <c r="J214" s="873"/>
    </row>
    <row r="215" spans="1:14" ht="30">
      <c r="A215" s="875"/>
      <c r="B215" s="895"/>
      <c r="C215" s="878"/>
      <c r="D215" s="871"/>
      <c r="E215" s="871"/>
      <c r="F215" s="871"/>
      <c r="G215" s="590" t="s">
        <v>1104</v>
      </c>
      <c r="H215" s="591">
        <v>0</v>
      </c>
      <c r="I215" s="591">
        <v>0</v>
      </c>
      <c r="J215" s="873"/>
    </row>
    <row r="216" spans="1:14" ht="30">
      <c r="A216" s="875"/>
      <c r="B216" s="895"/>
      <c r="C216" s="878"/>
      <c r="D216" s="871"/>
      <c r="E216" s="871"/>
      <c r="F216" s="871"/>
      <c r="G216" s="590" t="s">
        <v>1105</v>
      </c>
      <c r="H216" s="591">
        <v>578</v>
      </c>
      <c r="I216" s="591">
        <v>128.9</v>
      </c>
      <c r="J216" s="873"/>
      <c r="L216" s="576"/>
      <c r="M216" s="576"/>
      <c r="N216" s="576"/>
    </row>
    <row r="217" spans="1:14">
      <c r="A217" s="875"/>
      <c r="B217" s="895"/>
      <c r="C217" s="878"/>
      <c r="D217" s="871"/>
      <c r="E217" s="871"/>
      <c r="F217" s="871"/>
      <c r="G217" s="590" t="s">
        <v>44</v>
      </c>
      <c r="H217" s="591">
        <f>578+74264.5</f>
        <v>74842.5</v>
      </c>
      <c r="I217" s="591">
        <f>128.8+21678</f>
        <v>21806.799999999999</v>
      </c>
      <c r="J217" s="873"/>
      <c r="L217" s="622"/>
      <c r="M217" s="622"/>
      <c r="N217" s="576"/>
    </row>
    <row r="218" spans="1:14" ht="19.5" customHeight="1">
      <c r="A218" s="875"/>
      <c r="B218" s="895"/>
      <c r="C218" s="879"/>
      <c r="D218" s="871"/>
      <c r="E218" s="871"/>
      <c r="F218" s="871"/>
      <c r="G218" s="590" t="s">
        <v>45</v>
      </c>
      <c r="H218" s="591">
        <v>48730.5</v>
      </c>
      <c r="I218" s="591">
        <v>11543.7</v>
      </c>
      <c r="J218" s="873"/>
      <c r="L218" s="576"/>
      <c r="M218" s="576"/>
      <c r="N218" s="576"/>
    </row>
    <row r="219" spans="1:14" ht="42.75">
      <c r="A219" s="875" t="s">
        <v>1251</v>
      </c>
      <c r="B219" s="895" t="s">
        <v>1252</v>
      </c>
      <c r="C219" s="877" t="s">
        <v>1103</v>
      </c>
      <c r="D219" s="871" t="s">
        <v>93</v>
      </c>
      <c r="E219" s="882" t="s">
        <v>1227</v>
      </c>
      <c r="F219" s="882" t="s">
        <v>1253</v>
      </c>
      <c r="G219" s="588" t="s">
        <v>41</v>
      </c>
      <c r="H219" s="589">
        <f>SUM(H220:H223)</f>
        <v>6311.2</v>
      </c>
      <c r="I219" s="589">
        <f>SUM(I220:I223)</f>
        <v>1366</v>
      </c>
      <c r="J219" s="873"/>
      <c r="L219" s="576"/>
      <c r="M219" s="576"/>
      <c r="N219" s="576"/>
    </row>
    <row r="220" spans="1:14" ht="30">
      <c r="A220" s="875"/>
      <c r="B220" s="895"/>
      <c r="C220" s="878"/>
      <c r="D220" s="871"/>
      <c r="E220" s="871"/>
      <c r="F220" s="871"/>
      <c r="G220" s="590" t="s">
        <v>1104</v>
      </c>
      <c r="H220" s="591">
        <v>0</v>
      </c>
      <c r="I220" s="591">
        <v>0</v>
      </c>
      <c r="J220" s="873"/>
    </row>
    <row r="221" spans="1:14" ht="30">
      <c r="A221" s="875"/>
      <c r="B221" s="895"/>
      <c r="C221" s="878"/>
      <c r="D221" s="871"/>
      <c r="E221" s="871"/>
      <c r="F221" s="871"/>
      <c r="G221" s="590" t="s">
        <v>1105</v>
      </c>
      <c r="H221" s="591">
        <v>0</v>
      </c>
      <c r="I221" s="591">
        <v>0</v>
      </c>
      <c r="J221" s="873"/>
    </row>
    <row r="222" spans="1:14">
      <c r="A222" s="875"/>
      <c r="B222" s="895"/>
      <c r="C222" s="878"/>
      <c r="D222" s="871"/>
      <c r="E222" s="871"/>
      <c r="F222" s="871"/>
      <c r="G222" s="590" t="s">
        <v>44</v>
      </c>
      <c r="H222" s="591">
        <v>6311.2</v>
      </c>
      <c r="I222" s="591">
        <v>1366</v>
      </c>
      <c r="J222" s="873"/>
    </row>
    <row r="223" spans="1:14" ht="20.25" customHeight="1">
      <c r="A223" s="875"/>
      <c r="B223" s="895"/>
      <c r="C223" s="879"/>
      <c r="D223" s="871"/>
      <c r="E223" s="871"/>
      <c r="F223" s="871"/>
      <c r="G223" s="590" t="s">
        <v>45</v>
      </c>
      <c r="H223" s="591">
        <v>0</v>
      </c>
      <c r="I223" s="591">
        <v>0</v>
      </c>
      <c r="J223" s="873"/>
    </row>
    <row r="224" spans="1:14" ht="28.5" customHeight="1">
      <c r="A224" s="875" t="s">
        <v>1254</v>
      </c>
      <c r="B224" s="895" t="s">
        <v>1255</v>
      </c>
      <c r="C224" s="877" t="s">
        <v>1103</v>
      </c>
      <c r="D224" s="871" t="s">
        <v>93</v>
      </c>
      <c r="E224" s="882" t="s">
        <v>1256</v>
      </c>
      <c r="F224" s="882" t="s">
        <v>1257</v>
      </c>
      <c r="G224" s="588" t="s">
        <v>41</v>
      </c>
      <c r="H224" s="589">
        <f>SUM(H225:H228)</f>
        <v>47722.400000000001</v>
      </c>
      <c r="I224" s="589">
        <f>SUM(I225:I228)</f>
        <v>11930.699999999999</v>
      </c>
      <c r="J224" s="873"/>
    </row>
    <row r="225" spans="1:11" ht="14.25" customHeight="1">
      <c r="A225" s="875"/>
      <c r="B225" s="895"/>
      <c r="C225" s="878"/>
      <c r="D225" s="871"/>
      <c r="E225" s="871"/>
      <c r="F225" s="871"/>
      <c r="G225" s="590" t="s">
        <v>1104</v>
      </c>
      <c r="H225" s="591">
        <v>43638.8</v>
      </c>
      <c r="I225" s="591">
        <v>10909.8</v>
      </c>
      <c r="J225" s="873"/>
    </row>
    <row r="226" spans="1:11" ht="30">
      <c r="A226" s="875"/>
      <c r="B226" s="895"/>
      <c r="C226" s="878"/>
      <c r="D226" s="871"/>
      <c r="E226" s="871"/>
      <c r="F226" s="871"/>
      <c r="G226" s="590" t="s">
        <v>1105</v>
      </c>
      <c r="H226" s="591">
        <v>4083.6</v>
      </c>
      <c r="I226" s="591">
        <v>1020.9</v>
      </c>
      <c r="J226" s="873"/>
    </row>
    <row r="227" spans="1:11">
      <c r="A227" s="875"/>
      <c r="B227" s="895"/>
      <c r="C227" s="878"/>
      <c r="D227" s="871"/>
      <c r="E227" s="871"/>
      <c r="F227" s="871"/>
      <c r="G227" s="590" t="s">
        <v>44</v>
      </c>
      <c r="H227" s="591">
        <v>0</v>
      </c>
      <c r="I227" s="591">
        <v>0</v>
      </c>
      <c r="J227" s="873"/>
    </row>
    <row r="228" spans="1:11">
      <c r="A228" s="875"/>
      <c r="B228" s="895"/>
      <c r="C228" s="879"/>
      <c r="D228" s="871"/>
      <c r="E228" s="871"/>
      <c r="F228" s="871"/>
      <c r="G228" s="590" t="s">
        <v>45</v>
      </c>
      <c r="H228" s="591">
        <v>0</v>
      </c>
      <c r="I228" s="591">
        <v>0</v>
      </c>
      <c r="J228" s="873"/>
    </row>
    <row r="229" spans="1:11" ht="30" customHeight="1">
      <c r="A229" s="875" t="s">
        <v>1258</v>
      </c>
      <c r="B229" s="895" t="s">
        <v>1259</v>
      </c>
      <c r="C229" s="877" t="s">
        <v>1103</v>
      </c>
      <c r="D229" s="871" t="s">
        <v>93</v>
      </c>
      <c r="E229" s="877" t="s">
        <v>1260</v>
      </c>
      <c r="F229" s="877" t="s">
        <v>1261</v>
      </c>
      <c r="G229" s="588" t="s">
        <v>41</v>
      </c>
      <c r="H229" s="589">
        <f>SUM(H230:H233)</f>
        <v>39608.099999999991</v>
      </c>
      <c r="I229" s="589">
        <f>SUM(I230:I233)</f>
        <v>12424.2</v>
      </c>
      <c r="J229" s="873"/>
    </row>
    <row r="230" spans="1:11" ht="16.5" customHeight="1">
      <c r="A230" s="875"/>
      <c r="B230" s="895"/>
      <c r="C230" s="878"/>
      <c r="D230" s="871"/>
      <c r="E230" s="878"/>
      <c r="F230" s="878"/>
      <c r="G230" s="590" t="s">
        <v>1104</v>
      </c>
      <c r="H230" s="591">
        <v>28232.6</v>
      </c>
      <c r="I230" s="591">
        <v>8856</v>
      </c>
      <c r="J230" s="873"/>
    </row>
    <row r="231" spans="1:11" ht="30">
      <c r="A231" s="875"/>
      <c r="B231" s="895"/>
      <c r="C231" s="878"/>
      <c r="D231" s="871"/>
      <c r="E231" s="878"/>
      <c r="F231" s="878"/>
      <c r="G231" s="590" t="s">
        <v>1105</v>
      </c>
      <c r="H231" s="591">
        <f>10979.4-0.1</f>
        <v>10979.3</v>
      </c>
      <c r="I231" s="591">
        <v>3444</v>
      </c>
      <c r="J231" s="873"/>
    </row>
    <row r="232" spans="1:11">
      <c r="A232" s="875"/>
      <c r="B232" s="895"/>
      <c r="C232" s="878"/>
      <c r="D232" s="871"/>
      <c r="E232" s="878"/>
      <c r="F232" s="878"/>
      <c r="G232" s="590" t="s">
        <v>44</v>
      </c>
      <c r="H232" s="591">
        <f>396.1+0.1</f>
        <v>396.20000000000005</v>
      </c>
      <c r="I232" s="591">
        <v>124.2</v>
      </c>
      <c r="J232" s="873"/>
    </row>
    <row r="233" spans="1:11" ht="19.5" customHeight="1">
      <c r="A233" s="875"/>
      <c r="B233" s="895"/>
      <c r="C233" s="879"/>
      <c r="D233" s="871"/>
      <c r="E233" s="879"/>
      <c r="F233" s="879"/>
      <c r="G233" s="590" t="s">
        <v>45</v>
      </c>
      <c r="H233" s="591">
        <v>0</v>
      </c>
      <c r="I233" s="591">
        <v>0</v>
      </c>
      <c r="J233" s="873"/>
    </row>
    <row r="234" spans="1:11" s="617" customFormat="1" ht="100.5" customHeight="1">
      <c r="A234" s="599"/>
      <c r="B234" s="618" t="s">
        <v>1262</v>
      </c>
      <c r="C234" s="594" t="s">
        <v>1103</v>
      </c>
      <c r="D234" s="594" t="s">
        <v>93</v>
      </c>
      <c r="E234" s="595" t="s">
        <v>1263</v>
      </c>
      <c r="F234" s="595" t="s">
        <v>1264</v>
      </c>
      <c r="G234" s="596" t="s">
        <v>13</v>
      </c>
      <c r="H234" s="596" t="s">
        <v>13</v>
      </c>
      <c r="I234" s="596" t="s">
        <v>13</v>
      </c>
      <c r="J234" s="600"/>
      <c r="K234" s="584"/>
    </row>
    <row r="235" spans="1:11" s="617" customFormat="1" ht="140.25" customHeight="1">
      <c r="A235" s="599"/>
      <c r="B235" s="618" t="s">
        <v>1265</v>
      </c>
      <c r="C235" s="594" t="s">
        <v>1103</v>
      </c>
      <c r="D235" s="594" t="s">
        <v>93</v>
      </c>
      <c r="E235" s="595" t="s">
        <v>1256</v>
      </c>
      <c r="F235" s="595" t="s">
        <v>1266</v>
      </c>
      <c r="G235" s="596" t="s">
        <v>13</v>
      </c>
      <c r="H235" s="596" t="s">
        <v>13</v>
      </c>
      <c r="I235" s="596" t="s">
        <v>13</v>
      </c>
      <c r="J235" s="600"/>
      <c r="K235" s="584"/>
    </row>
    <row r="236" spans="1:11" s="617" customFormat="1" ht="108" customHeight="1">
      <c r="A236" s="599"/>
      <c r="B236" s="618" t="s">
        <v>1267</v>
      </c>
      <c r="C236" s="594" t="s">
        <v>1103</v>
      </c>
      <c r="D236" s="594" t="s">
        <v>93</v>
      </c>
      <c r="E236" s="595" t="s">
        <v>1260</v>
      </c>
      <c r="F236" s="595" t="s">
        <v>1268</v>
      </c>
      <c r="G236" s="596" t="s">
        <v>13</v>
      </c>
      <c r="H236" s="596" t="s">
        <v>13</v>
      </c>
      <c r="I236" s="596" t="s">
        <v>13</v>
      </c>
      <c r="J236" s="600"/>
      <c r="K236" s="584"/>
    </row>
    <row r="237" spans="1:11" ht="42.75">
      <c r="A237" s="889" t="s">
        <v>1269</v>
      </c>
      <c r="B237" s="894" t="s">
        <v>1270</v>
      </c>
      <c r="C237" s="871" t="s">
        <v>1271</v>
      </c>
      <c r="D237" s="872" t="s">
        <v>13</v>
      </c>
      <c r="E237" s="872" t="s">
        <v>13</v>
      </c>
      <c r="F237" s="872" t="s">
        <v>13</v>
      </c>
      <c r="G237" s="588" t="s">
        <v>41</v>
      </c>
      <c r="H237" s="589">
        <f>SUM(H238:H241)</f>
        <v>85763.400000000009</v>
      </c>
      <c r="I237" s="589">
        <f>SUM(I238:I241)</f>
        <v>21440.9</v>
      </c>
      <c r="J237" s="873" t="s">
        <v>13</v>
      </c>
    </row>
    <row r="238" spans="1:11" ht="30">
      <c r="A238" s="889"/>
      <c r="B238" s="894"/>
      <c r="C238" s="871"/>
      <c r="D238" s="872"/>
      <c r="E238" s="872"/>
      <c r="F238" s="872"/>
      <c r="G238" s="590" t="s">
        <v>1104</v>
      </c>
      <c r="H238" s="591">
        <v>0</v>
      </c>
      <c r="I238" s="591">
        <v>0</v>
      </c>
      <c r="J238" s="873"/>
    </row>
    <row r="239" spans="1:11" ht="30">
      <c r="A239" s="889"/>
      <c r="B239" s="894"/>
      <c r="C239" s="871"/>
      <c r="D239" s="872"/>
      <c r="E239" s="872"/>
      <c r="F239" s="872"/>
      <c r="G239" s="590" t="s">
        <v>1105</v>
      </c>
      <c r="H239" s="591">
        <v>84905.8</v>
      </c>
      <c r="I239" s="591">
        <v>21226.5</v>
      </c>
      <c r="J239" s="873"/>
    </row>
    <row r="240" spans="1:11">
      <c r="A240" s="889"/>
      <c r="B240" s="894"/>
      <c r="C240" s="871"/>
      <c r="D240" s="872"/>
      <c r="E240" s="872"/>
      <c r="F240" s="872"/>
      <c r="G240" s="590" t="s">
        <v>44</v>
      </c>
      <c r="H240" s="591">
        <v>857.6</v>
      </c>
      <c r="I240" s="591">
        <v>214.4</v>
      </c>
      <c r="J240" s="873"/>
    </row>
    <row r="241" spans="1:12" ht="186" customHeight="1">
      <c r="A241" s="889"/>
      <c r="B241" s="894"/>
      <c r="C241" s="871"/>
      <c r="D241" s="872"/>
      <c r="E241" s="872"/>
      <c r="F241" s="872"/>
      <c r="G241" s="590" t="s">
        <v>45</v>
      </c>
      <c r="H241" s="591">
        <v>0</v>
      </c>
      <c r="I241" s="591">
        <v>0</v>
      </c>
      <c r="J241" s="873"/>
    </row>
    <row r="242" spans="1:12" s="617" customFormat="1" ht="305.25" customHeight="1">
      <c r="A242" s="599"/>
      <c r="B242" s="618" t="s">
        <v>1272</v>
      </c>
      <c r="C242" s="623" t="s">
        <v>1271</v>
      </c>
      <c r="D242" s="594" t="s">
        <v>93</v>
      </c>
      <c r="E242" s="595" t="s">
        <v>1273</v>
      </c>
      <c r="F242" s="595" t="s">
        <v>1274</v>
      </c>
      <c r="G242" s="596" t="s">
        <v>13</v>
      </c>
      <c r="H242" s="596" t="s">
        <v>13</v>
      </c>
      <c r="I242" s="596" t="s">
        <v>13</v>
      </c>
      <c r="J242" s="600"/>
      <c r="K242" s="584"/>
    </row>
    <row r="243" spans="1:12" s="617" customFormat="1" ht="300">
      <c r="A243" s="599"/>
      <c r="B243" s="618" t="s">
        <v>1275</v>
      </c>
      <c r="C243" s="623" t="s">
        <v>1271</v>
      </c>
      <c r="D243" s="594" t="s">
        <v>93</v>
      </c>
      <c r="E243" s="595" t="s">
        <v>1276</v>
      </c>
      <c r="F243" s="595" t="s">
        <v>1277</v>
      </c>
      <c r="G243" s="596" t="s">
        <v>13</v>
      </c>
      <c r="H243" s="596" t="s">
        <v>13</v>
      </c>
      <c r="I243" s="596" t="s">
        <v>13</v>
      </c>
      <c r="J243" s="600"/>
      <c r="K243" s="584"/>
    </row>
    <row r="244" spans="1:12" ht="28.5" customHeight="1">
      <c r="A244" s="889" t="s">
        <v>1278</v>
      </c>
      <c r="B244" s="894" t="s">
        <v>1279</v>
      </c>
      <c r="C244" s="877" t="s">
        <v>1103</v>
      </c>
      <c r="D244" s="872" t="s">
        <v>13</v>
      </c>
      <c r="E244" s="872" t="s">
        <v>13</v>
      </c>
      <c r="F244" s="872" t="s">
        <v>13</v>
      </c>
      <c r="G244" s="588" t="s">
        <v>41</v>
      </c>
      <c r="H244" s="589">
        <f>SUM(H245:H248)</f>
        <v>51147.6</v>
      </c>
      <c r="I244" s="589">
        <f>SUM(I245:I248)</f>
        <v>14793.400000000001</v>
      </c>
      <c r="J244" s="873" t="s">
        <v>13</v>
      </c>
    </row>
    <row r="245" spans="1:12" ht="16.5" customHeight="1">
      <c r="A245" s="889"/>
      <c r="B245" s="894"/>
      <c r="C245" s="878"/>
      <c r="D245" s="872"/>
      <c r="E245" s="872"/>
      <c r="F245" s="872"/>
      <c r="G245" s="590" t="s">
        <v>1104</v>
      </c>
      <c r="H245" s="591">
        <f t="shared" ref="H245:I246" si="9">SUM(H250,H255)</f>
        <v>0</v>
      </c>
      <c r="I245" s="591">
        <f t="shared" si="9"/>
        <v>0</v>
      </c>
      <c r="J245" s="873"/>
    </row>
    <row r="246" spans="1:12" ht="30">
      <c r="A246" s="889"/>
      <c r="B246" s="894"/>
      <c r="C246" s="878"/>
      <c r="D246" s="872"/>
      <c r="E246" s="872"/>
      <c r="F246" s="872"/>
      <c r="G246" s="590" t="s">
        <v>1105</v>
      </c>
      <c r="H246" s="591">
        <f t="shared" si="9"/>
        <v>22.5</v>
      </c>
      <c r="I246" s="591">
        <f t="shared" si="9"/>
        <v>10</v>
      </c>
      <c r="J246" s="873"/>
    </row>
    <row r="247" spans="1:12">
      <c r="A247" s="889"/>
      <c r="B247" s="894"/>
      <c r="C247" s="878"/>
      <c r="D247" s="872"/>
      <c r="E247" s="872"/>
      <c r="F247" s="872"/>
      <c r="G247" s="590" t="s">
        <v>44</v>
      </c>
      <c r="H247" s="591">
        <f>SUM(H252,H257)</f>
        <v>50855.1</v>
      </c>
      <c r="I247" s="591">
        <f>SUM(I252,I257)</f>
        <v>14722.400000000001</v>
      </c>
      <c r="J247" s="873"/>
    </row>
    <row r="248" spans="1:12">
      <c r="A248" s="889"/>
      <c r="B248" s="894"/>
      <c r="C248" s="879"/>
      <c r="D248" s="872"/>
      <c r="E248" s="872"/>
      <c r="F248" s="872"/>
      <c r="G248" s="590" t="s">
        <v>45</v>
      </c>
      <c r="H248" s="591">
        <f>SUM(H253,H258)</f>
        <v>270</v>
      </c>
      <c r="I248" s="591">
        <f>SUM(I253,I258)</f>
        <v>61</v>
      </c>
      <c r="J248" s="873"/>
    </row>
    <row r="249" spans="1:12" ht="25.5" customHeight="1">
      <c r="A249" s="875" t="s">
        <v>1280</v>
      </c>
      <c r="B249" s="895" t="s">
        <v>1281</v>
      </c>
      <c r="C249" s="877" t="s">
        <v>1103</v>
      </c>
      <c r="D249" s="871" t="s">
        <v>93</v>
      </c>
      <c r="E249" s="871" t="s">
        <v>1282</v>
      </c>
      <c r="F249" s="871" t="s">
        <v>1283</v>
      </c>
      <c r="G249" s="588" t="s">
        <v>41</v>
      </c>
      <c r="H249" s="589">
        <f>SUM(H250:H253)</f>
        <v>42901.599999999999</v>
      </c>
      <c r="I249" s="589">
        <f>SUM(I250:I253)</f>
        <v>13648.7</v>
      </c>
      <c r="J249" s="873"/>
    </row>
    <row r="250" spans="1:12" ht="13.5" customHeight="1">
      <c r="A250" s="875"/>
      <c r="B250" s="895"/>
      <c r="C250" s="878"/>
      <c r="D250" s="871"/>
      <c r="E250" s="871"/>
      <c r="F250" s="871"/>
      <c r="G250" s="590" t="s">
        <v>1104</v>
      </c>
      <c r="H250" s="591">
        <v>0</v>
      </c>
      <c r="I250" s="591">
        <v>0</v>
      </c>
      <c r="J250" s="873"/>
    </row>
    <row r="251" spans="1:12" ht="25.5" customHeight="1">
      <c r="A251" s="875"/>
      <c r="B251" s="895"/>
      <c r="C251" s="878"/>
      <c r="D251" s="871"/>
      <c r="E251" s="871"/>
      <c r="F251" s="871"/>
      <c r="G251" s="590" t="s">
        <v>1105</v>
      </c>
      <c r="H251" s="591">
        <v>22.5</v>
      </c>
      <c r="I251" s="591">
        <v>10</v>
      </c>
      <c r="J251" s="873"/>
    </row>
    <row r="252" spans="1:12" ht="25.5" customHeight="1">
      <c r="A252" s="875"/>
      <c r="B252" s="896"/>
      <c r="C252" s="878"/>
      <c r="D252" s="871"/>
      <c r="E252" s="871"/>
      <c r="F252" s="871"/>
      <c r="G252" s="590" t="s">
        <v>44</v>
      </c>
      <c r="H252" s="591">
        <f>42631.6-22.5</f>
        <v>42609.1</v>
      </c>
      <c r="I252" s="591">
        <f>13587.7-10</f>
        <v>13577.7</v>
      </c>
      <c r="J252" s="873"/>
    </row>
    <row r="253" spans="1:12" ht="25.5" customHeight="1">
      <c r="A253" s="875"/>
      <c r="B253" s="896"/>
      <c r="C253" s="879"/>
      <c r="D253" s="871"/>
      <c r="E253" s="871"/>
      <c r="F253" s="871"/>
      <c r="G253" s="590" t="s">
        <v>45</v>
      </c>
      <c r="H253" s="591">
        <v>270</v>
      </c>
      <c r="I253" s="591">
        <v>61</v>
      </c>
      <c r="J253" s="873"/>
    </row>
    <row r="254" spans="1:12" ht="27.75" customHeight="1">
      <c r="A254" s="875" t="s">
        <v>1284</v>
      </c>
      <c r="B254" s="895" t="s">
        <v>1285</v>
      </c>
      <c r="C254" s="877" t="s">
        <v>1103</v>
      </c>
      <c r="D254" s="871" t="s">
        <v>93</v>
      </c>
      <c r="E254" s="871" t="s">
        <v>1286</v>
      </c>
      <c r="F254" s="871" t="s">
        <v>1287</v>
      </c>
      <c r="G254" s="588" t="s">
        <v>41</v>
      </c>
      <c r="H254" s="589">
        <f>SUM(H255:H258)</f>
        <v>8246</v>
      </c>
      <c r="I254" s="589">
        <f>SUM(I255:I258)</f>
        <v>1144.7</v>
      </c>
      <c r="J254" s="873"/>
    </row>
    <row r="255" spans="1:12" ht="28.5" customHeight="1">
      <c r="A255" s="875"/>
      <c r="B255" s="895"/>
      <c r="C255" s="878"/>
      <c r="D255" s="871"/>
      <c r="E255" s="871"/>
      <c r="F255" s="871"/>
      <c r="G255" s="590" t="s">
        <v>1104</v>
      </c>
      <c r="H255" s="589">
        <v>0</v>
      </c>
      <c r="I255" s="591">
        <v>0</v>
      </c>
      <c r="J255" s="873"/>
    </row>
    <row r="256" spans="1:12" ht="37.5" customHeight="1">
      <c r="A256" s="875"/>
      <c r="B256" s="895"/>
      <c r="C256" s="878"/>
      <c r="D256" s="871"/>
      <c r="E256" s="871"/>
      <c r="F256" s="871"/>
      <c r="G256" s="590" t="s">
        <v>1105</v>
      </c>
      <c r="H256" s="589">
        <v>0</v>
      </c>
      <c r="I256" s="591">
        <v>0</v>
      </c>
      <c r="J256" s="873"/>
      <c r="L256" s="569"/>
    </row>
    <row r="257" spans="1:11" ht="21.75" customHeight="1">
      <c r="A257" s="875"/>
      <c r="B257" s="896"/>
      <c r="C257" s="878"/>
      <c r="D257" s="871"/>
      <c r="E257" s="871"/>
      <c r="F257" s="871"/>
      <c r="G257" s="590" t="s">
        <v>44</v>
      </c>
      <c r="H257" s="591">
        <v>8246</v>
      </c>
      <c r="I257" s="591">
        <v>1144.7</v>
      </c>
      <c r="J257" s="873"/>
    </row>
    <row r="258" spans="1:11" ht="21.75" customHeight="1">
      <c r="A258" s="875"/>
      <c r="B258" s="896"/>
      <c r="C258" s="879"/>
      <c r="D258" s="871"/>
      <c r="E258" s="871"/>
      <c r="F258" s="871"/>
      <c r="G258" s="590" t="s">
        <v>45</v>
      </c>
      <c r="H258" s="591">
        <v>0</v>
      </c>
      <c r="I258" s="591">
        <v>0</v>
      </c>
      <c r="J258" s="873"/>
    </row>
    <row r="259" spans="1:11" s="617" customFormat="1" ht="105" customHeight="1">
      <c r="A259" s="599"/>
      <c r="B259" s="618" t="s">
        <v>1288</v>
      </c>
      <c r="C259" s="594" t="s">
        <v>1103</v>
      </c>
      <c r="D259" s="594" t="s">
        <v>93</v>
      </c>
      <c r="E259" s="595" t="s">
        <v>1282</v>
      </c>
      <c r="F259" s="595" t="s">
        <v>1289</v>
      </c>
      <c r="G259" s="596" t="s">
        <v>13</v>
      </c>
      <c r="H259" s="596" t="s">
        <v>13</v>
      </c>
      <c r="I259" s="596" t="s">
        <v>13</v>
      </c>
      <c r="J259" s="600"/>
      <c r="K259" s="584"/>
    </row>
    <row r="260" spans="1:11" s="617" customFormat="1" ht="109.5" customHeight="1">
      <c r="A260" s="599"/>
      <c r="B260" s="618" t="s">
        <v>1290</v>
      </c>
      <c r="C260" s="594" t="s">
        <v>1103</v>
      </c>
      <c r="D260" s="594" t="s">
        <v>93</v>
      </c>
      <c r="E260" s="595" t="s">
        <v>1286</v>
      </c>
      <c r="F260" s="595" t="s">
        <v>1291</v>
      </c>
      <c r="G260" s="596" t="s">
        <v>13</v>
      </c>
      <c r="H260" s="596" t="s">
        <v>13</v>
      </c>
      <c r="I260" s="596" t="s">
        <v>13</v>
      </c>
      <c r="J260" s="600"/>
      <c r="K260" s="572"/>
    </row>
    <row r="261" spans="1:11" ht="30.75" customHeight="1">
      <c r="A261" s="889" t="s">
        <v>1292</v>
      </c>
      <c r="B261" s="894" t="s">
        <v>1293</v>
      </c>
      <c r="C261" s="877" t="s">
        <v>1103</v>
      </c>
      <c r="D261" s="872" t="s">
        <v>13</v>
      </c>
      <c r="E261" s="872" t="s">
        <v>13</v>
      </c>
      <c r="F261" s="872" t="s">
        <v>13</v>
      </c>
      <c r="G261" s="588" t="s">
        <v>41</v>
      </c>
      <c r="H261" s="589">
        <f>SUM(H262:H265)</f>
        <v>8669.0999999999985</v>
      </c>
      <c r="I261" s="589">
        <f>SUM(I262:I265)</f>
        <v>2003.7</v>
      </c>
      <c r="J261" s="873" t="s">
        <v>13</v>
      </c>
    </row>
    <row r="262" spans="1:11" ht="16.5" customHeight="1">
      <c r="A262" s="889"/>
      <c r="B262" s="894"/>
      <c r="C262" s="878"/>
      <c r="D262" s="872"/>
      <c r="E262" s="872"/>
      <c r="F262" s="872"/>
      <c r="G262" s="590" t="s">
        <v>1104</v>
      </c>
      <c r="H262" s="591">
        <v>0</v>
      </c>
      <c r="I262" s="591">
        <v>0</v>
      </c>
      <c r="J262" s="873"/>
    </row>
    <row r="263" spans="1:11" ht="32.25" customHeight="1">
      <c r="A263" s="889"/>
      <c r="B263" s="894"/>
      <c r="C263" s="878"/>
      <c r="D263" s="872"/>
      <c r="E263" s="872"/>
      <c r="F263" s="872"/>
      <c r="G263" s="590" t="s">
        <v>1105</v>
      </c>
      <c r="H263" s="591">
        <v>8.1999999999989086</v>
      </c>
      <c r="I263" s="591">
        <v>3.4</v>
      </c>
      <c r="J263" s="873"/>
    </row>
    <row r="264" spans="1:11" ht="21.75" customHeight="1">
      <c r="A264" s="889"/>
      <c r="B264" s="894"/>
      <c r="C264" s="878"/>
      <c r="D264" s="872"/>
      <c r="E264" s="872"/>
      <c r="F264" s="872"/>
      <c r="G264" s="590" t="s">
        <v>44</v>
      </c>
      <c r="H264" s="591">
        <f>8253-8.2</f>
        <v>8244.7999999999993</v>
      </c>
      <c r="I264" s="591">
        <f>2003.7-3.4</f>
        <v>2000.3</v>
      </c>
      <c r="J264" s="873"/>
    </row>
    <row r="265" spans="1:11" ht="21.75" customHeight="1">
      <c r="A265" s="889"/>
      <c r="B265" s="894"/>
      <c r="C265" s="879"/>
      <c r="D265" s="872"/>
      <c r="E265" s="872"/>
      <c r="F265" s="872"/>
      <c r="G265" s="590" t="s">
        <v>45</v>
      </c>
      <c r="H265" s="591">
        <v>416.1</v>
      </c>
      <c r="I265" s="591">
        <v>0</v>
      </c>
      <c r="J265" s="873"/>
    </row>
    <row r="266" spans="1:11" s="617" customFormat="1" ht="103.5" customHeight="1">
      <c r="A266" s="599"/>
      <c r="B266" s="618" t="s">
        <v>1294</v>
      </c>
      <c r="C266" s="594" t="s">
        <v>1103</v>
      </c>
      <c r="D266" s="594" t="s">
        <v>93</v>
      </c>
      <c r="E266" s="595" t="s">
        <v>1295</v>
      </c>
      <c r="F266" s="595" t="s">
        <v>1296</v>
      </c>
      <c r="G266" s="596" t="s">
        <v>13</v>
      </c>
      <c r="H266" s="596" t="s">
        <v>13</v>
      </c>
      <c r="I266" s="596" t="s">
        <v>13</v>
      </c>
      <c r="J266" s="600"/>
      <c r="K266" s="584"/>
    </row>
    <row r="267" spans="1:11" ht="30" customHeight="1">
      <c r="A267" s="889" t="s">
        <v>1297</v>
      </c>
      <c r="B267" s="894" t="s">
        <v>1298</v>
      </c>
      <c r="C267" s="877" t="s">
        <v>1103</v>
      </c>
      <c r="D267" s="872" t="s">
        <v>13</v>
      </c>
      <c r="E267" s="872" t="s">
        <v>13</v>
      </c>
      <c r="F267" s="872" t="s">
        <v>13</v>
      </c>
      <c r="G267" s="588" t="s">
        <v>41</v>
      </c>
      <c r="H267" s="589">
        <f>SUM(H268:H271)</f>
        <v>36035.1</v>
      </c>
      <c r="I267" s="589">
        <f>SUM(I268:I271)</f>
        <v>6307.6</v>
      </c>
      <c r="J267" s="873" t="s">
        <v>13</v>
      </c>
    </row>
    <row r="268" spans="1:11" ht="17.25" customHeight="1">
      <c r="A268" s="889"/>
      <c r="B268" s="894"/>
      <c r="C268" s="878"/>
      <c r="D268" s="872"/>
      <c r="E268" s="872"/>
      <c r="F268" s="872"/>
      <c r="G268" s="590" t="s">
        <v>1104</v>
      </c>
      <c r="H268" s="589">
        <v>0</v>
      </c>
      <c r="I268" s="591">
        <v>0</v>
      </c>
      <c r="J268" s="873"/>
    </row>
    <row r="269" spans="1:11" ht="30" customHeight="1">
      <c r="A269" s="889"/>
      <c r="B269" s="894"/>
      <c r="C269" s="878"/>
      <c r="D269" s="872"/>
      <c r="E269" s="872"/>
      <c r="F269" s="872"/>
      <c r="G269" s="590" t="s">
        <v>1105</v>
      </c>
      <c r="H269" s="589">
        <v>0</v>
      </c>
      <c r="I269" s="591">
        <v>0</v>
      </c>
      <c r="J269" s="873"/>
    </row>
    <row r="270" spans="1:11" ht="16.5" customHeight="1">
      <c r="A270" s="889"/>
      <c r="B270" s="894"/>
      <c r="C270" s="878"/>
      <c r="D270" s="872"/>
      <c r="E270" s="872"/>
      <c r="F270" s="872"/>
      <c r="G270" s="590" t="s">
        <v>44</v>
      </c>
      <c r="H270" s="591">
        <v>36035.1</v>
      </c>
      <c r="I270" s="591">
        <v>6307.6</v>
      </c>
      <c r="J270" s="873"/>
    </row>
    <row r="271" spans="1:11" ht="21" customHeight="1">
      <c r="A271" s="889"/>
      <c r="B271" s="894"/>
      <c r="C271" s="879"/>
      <c r="D271" s="872"/>
      <c r="E271" s="872"/>
      <c r="F271" s="872"/>
      <c r="G271" s="590" t="s">
        <v>45</v>
      </c>
      <c r="H271" s="591">
        <v>0</v>
      </c>
      <c r="I271" s="591">
        <v>0</v>
      </c>
      <c r="J271" s="873"/>
    </row>
    <row r="272" spans="1:11" s="617" customFormat="1" ht="144.75" customHeight="1">
      <c r="A272" s="599"/>
      <c r="B272" s="618" t="s">
        <v>1299</v>
      </c>
      <c r="C272" s="594" t="s">
        <v>1103</v>
      </c>
      <c r="D272" s="594" t="s">
        <v>93</v>
      </c>
      <c r="E272" s="595" t="s">
        <v>1300</v>
      </c>
      <c r="F272" s="595" t="s">
        <v>1301</v>
      </c>
      <c r="G272" s="595"/>
      <c r="H272" s="600"/>
      <c r="I272" s="600"/>
      <c r="J272" s="600"/>
      <c r="K272" s="584"/>
    </row>
    <row r="273" spans="1:21" ht="30" customHeight="1">
      <c r="A273" s="889" t="s">
        <v>1302</v>
      </c>
      <c r="B273" s="894" t="s">
        <v>1303</v>
      </c>
      <c r="C273" s="877" t="s">
        <v>1103</v>
      </c>
      <c r="D273" s="872" t="s">
        <v>13</v>
      </c>
      <c r="E273" s="872" t="s">
        <v>13</v>
      </c>
      <c r="F273" s="872" t="s">
        <v>13</v>
      </c>
      <c r="G273" s="588" t="s">
        <v>41</v>
      </c>
      <c r="H273" s="589">
        <f>SUM(H274:H277)</f>
        <v>56979</v>
      </c>
      <c r="I273" s="589">
        <f>SUM(I274:I277)</f>
        <v>11399.8</v>
      </c>
      <c r="J273" s="873" t="s">
        <v>13</v>
      </c>
    </row>
    <row r="274" spans="1:21" ht="14.25" customHeight="1">
      <c r="A274" s="889"/>
      <c r="B274" s="894"/>
      <c r="C274" s="878"/>
      <c r="D274" s="872"/>
      <c r="E274" s="872"/>
      <c r="F274" s="872"/>
      <c r="G274" s="590" t="s">
        <v>1104</v>
      </c>
      <c r="H274" s="589">
        <v>0</v>
      </c>
      <c r="I274" s="591">
        <v>0</v>
      </c>
      <c r="J274" s="873"/>
    </row>
    <row r="275" spans="1:21" ht="35.25" customHeight="1">
      <c r="A275" s="889"/>
      <c r="B275" s="894"/>
      <c r="C275" s="878"/>
      <c r="D275" s="872"/>
      <c r="E275" s="872"/>
      <c r="F275" s="872"/>
      <c r="G275" s="590" t="s">
        <v>1105</v>
      </c>
      <c r="H275" s="589">
        <v>0</v>
      </c>
      <c r="I275" s="591">
        <v>0</v>
      </c>
      <c r="J275" s="873"/>
    </row>
    <row r="276" spans="1:21" ht="15" customHeight="1">
      <c r="A276" s="889"/>
      <c r="B276" s="894"/>
      <c r="C276" s="878"/>
      <c r="D276" s="872"/>
      <c r="E276" s="872"/>
      <c r="F276" s="872"/>
      <c r="G276" s="590" t="s">
        <v>44</v>
      </c>
      <c r="H276" s="591">
        <v>56979</v>
      </c>
      <c r="I276" s="591">
        <v>11399.8</v>
      </c>
      <c r="J276" s="873"/>
    </row>
    <row r="277" spans="1:21" ht="13.5" customHeight="1">
      <c r="A277" s="889"/>
      <c r="B277" s="894"/>
      <c r="C277" s="879"/>
      <c r="D277" s="872"/>
      <c r="E277" s="872"/>
      <c r="F277" s="872"/>
      <c r="G277" s="590" t="s">
        <v>45</v>
      </c>
      <c r="H277" s="591">
        <v>0</v>
      </c>
      <c r="I277" s="591">
        <v>0</v>
      </c>
      <c r="J277" s="873"/>
    </row>
    <row r="278" spans="1:21" s="617" customFormat="1" ht="96.75" customHeight="1">
      <c r="A278" s="599"/>
      <c r="B278" s="618" t="s">
        <v>1304</v>
      </c>
      <c r="C278" s="594" t="s">
        <v>1103</v>
      </c>
      <c r="D278" s="594" t="s">
        <v>93</v>
      </c>
      <c r="E278" s="595" t="s">
        <v>1305</v>
      </c>
      <c r="F278" s="595" t="s">
        <v>1306</v>
      </c>
      <c r="G278" s="596" t="s">
        <v>13</v>
      </c>
      <c r="H278" s="596" t="s">
        <v>13</v>
      </c>
      <c r="I278" s="596" t="s">
        <v>13</v>
      </c>
      <c r="J278" s="600"/>
      <c r="K278" s="584"/>
    </row>
    <row r="279" spans="1:21" ht="27.75" customHeight="1">
      <c r="A279" s="889" t="s">
        <v>1307</v>
      </c>
      <c r="B279" s="894" t="s">
        <v>1308</v>
      </c>
      <c r="C279" s="877" t="s">
        <v>1103</v>
      </c>
      <c r="D279" s="872" t="s">
        <v>13</v>
      </c>
      <c r="E279" s="872" t="s">
        <v>13</v>
      </c>
      <c r="F279" s="872" t="s">
        <v>13</v>
      </c>
      <c r="G279" s="588" t="s">
        <v>41</v>
      </c>
      <c r="H279" s="589">
        <f>SUM(H280:H283)</f>
        <v>126</v>
      </c>
      <c r="I279" s="589">
        <f>SUM(I280:I283)</f>
        <v>70.5</v>
      </c>
      <c r="J279" s="873" t="s">
        <v>13</v>
      </c>
    </row>
    <row r="280" spans="1:21" ht="17.25" customHeight="1">
      <c r="A280" s="889"/>
      <c r="B280" s="894"/>
      <c r="C280" s="878"/>
      <c r="D280" s="872"/>
      <c r="E280" s="872"/>
      <c r="F280" s="872"/>
      <c r="G280" s="590" t="s">
        <v>1104</v>
      </c>
      <c r="H280" s="591">
        <v>0</v>
      </c>
      <c r="I280" s="591">
        <v>0</v>
      </c>
      <c r="J280" s="873"/>
    </row>
    <row r="281" spans="1:21" ht="33" customHeight="1">
      <c r="A281" s="889"/>
      <c r="B281" s="894"/>
      <c r="C281" s="878"/>
      <c r="D281" s="872"/>
      <c r="E281" s="872"/>
      <c r="F281" s="872"/>
      <c r="G281" s="590" t="s">
        <v>1105</v>
      </c>
      <c r="H281" s="591">
        <v>0</v>
      </c>
      <c r="I281" s="591">
        <v>0</v>
      </c>
      <c r="J281" s="873"/>
    </row>
    <row r="282" spans="1:21" ht="16.5" customHeight="1">
      <c r="A282" s="889"/>
      <c r="B282" s="894"/>
      <c r="C282" s="878"/>
      <c r="D282" s="872"/>
      <c r="E282" s="872"/>
      <c r="F282" s="872"/>
      <c r="G282" s="590" t="s">
        <v>44</v>
      </c>
      <c r="H282" s="591">
        <v>126</v>
      </c>
      <c r="I282" s="591">
        <v>70.5</v>
      </c>
      <c r="J282" s="873"/>
    </row>
    <row r="283" spans="1:21" ht="13.5" customHeight="1">
      <c r="A283" s="889"/>
      <c r="B283" s="894"/>
      <c r="C283" s="879"/>
      <c r="D283" s="872"/>
      <c r="E283" s="872"/>
      <c r="F283" s="872"/>
      <c r="G283" s="590" t="s">
        <v>45</v>
      </c>
      <c r="H283" s="591">
        <v>0</v>
      </c>
      <c r="I283" s="591">
        <v>0</v>
      </c>
      <c r="J283" s="873"/>
    </row>
    <row r="284" spans="1:21" s="617" customFormat="1" ht="90">
      <c r="A284" s="599"/>
      <c r="B284" s="618" t="s">
        <v>1309</v>
      </c>
      <c r="C284" s="594" t="s">
        <v>1103</v>
      </c>
      <c r="D284" s="594" t="s">
        <v>67</v>
      </c>
      <c r="E284" s="595" t="s">
        <v>1310</v>
      </c>
      <c r="F284" s="595" t="s">
        <v>1311</v>
      </c>
      <c r="G284" s="596" t="s">
        <v>13</v>
      </c>
      <c r="H284" s="596" t="s">
        <v>13</v>
      </c>
      <c r="I284" s="596" t="s">
        <v>13</v>
      </c>
      <c r="J284" s="600"/>
      <c r="K284" s="584"/>
    </row>
    <row r="285" spans="1:21" s="621" customFormat="1" ht="30" customHeight="1">
      <c r="A285" s="886"/>
      <c r="B285" s="899" t="s">
        <v>1312</v>
      </c>
      <c r="C285" s="868" t="s">
        <v>13</v>
      </c>
      <c r="D285" s="868" t="s">
        <v>13</v>
      </c>
      <c r="E285" s="868" t="s">
        <v>13</v>
      </c>
      <c r="F285" s="868" t="s">
        <v>13</v>
      </c>
      <c r="G285" s="603" t="s">
        <v>41</v>
      </c>
      <c r="H285" s="604">
        <f>SUM(H286:H289)</f>
        <v>1967318.2999999998</v>
      </c>
      <c r="I285" s="604">
        <f>SUM(I286:I289)</f>
        <v>424546.80000000005</v>
      </c>
      <c r="J285" s="883" t="s">
        <v>13</v>
      </c>
      <c r="K285" s="619"/>
      <c r="L285" s="620"/>
      <c r="M285" s="620"/>
      <c r="N285" s="620"/>
      <c r="O285" s="620"/>
      <c r="P285" s="620"/>
      <c r="Q285" s="620"/>
      <c r="R285" s="620"/>
      <c r="S285" s="620"/>
      <c r="T285" s="620"/>
      <c r="U285" s="620"/>
    </row>
    <row r="286" spans="1:21" s="621" customFormat="1" ht="21.75" customHeight="1">
      <c r="A286" s="886"/>
      <c r="B286" s="899"/>
      <c r="C286" s="868"/>
      <c r="D286" s="868"/>
      <c r="E286" s="868"/>
      <c r="F286" s="868"/>
      <c r="G286" s="603" t="s">
        <v>1104</v>
      </c>
      <c r="H286" s="604">
        <f>SUM(H176,H192,H198,H204,H210,H238,H245,H262,H268,H274,H280)</f>
        <v>71871.399999999994</v>
      </c>
      <c r="I286" s="604">
        <f t="shared" ref="I286" si="10">SUM(I176,I192,I198,I204,I210,I238,I245,I262,I268,I274,I280)</f>
        <v>19765.8</v>
      </c>
      <c r="J286" s="883"/>
      <c r="K286" s="619"/>
      <c r="L286" s="620"/>
      <c r="M286" s="620"/>
      <c r="N286" s="620"/>
      <c r="O286" s="620"/>
      <c r="P286" s="620"/>
      <c r="Q286" s="620"/>
      <c r="R286" s="620"/>
      <c r="S286" s="620"/>
      <c r="T286" s="620"/>
      <c r="U286" s="620"/>
    </row>
    <row r="287" spans="1:21" s="621" customFormat="1" ht="32.25" customHeight="1">
      <c r="A287" s="886"/>
      <c r="B287" s="899"/>
      <c r="C287" s="868"/>
      <c r="D287" s="868"/>
      <c r="E287" s="868"/>
      <c r="F287" s="868"/>
      <c r="G287" s="603" t="s">
        <v>1105</v>
      </c>
      <c r="H287" s="604">
        <f t="shared" ref="H287:I289" si="11">SUM(H177,H193,H199,H205,H211,H239,H246,H263,H269,H275,H281)</f>
        <v>1465525.2999999998</v>
      </c>
      <c r="I287" s="604">
        <f t="shared" si="11"/>
        <v>298347.2</v>
      </c>
      <c r="J287" s="883"/>
      <c r="K287" s="619"/>
      <c r="L287" s="620"/>
      <c r="M287" s="620"/>
      <c r="N287" s="620"/>
      <c r="O287" s="620"/>
      <c r="P287" s="620"/>
      <c r="Q287" s="620"/>
      <c r="R287" s="620"/>
      <c r="S287" s="620"/>
      <c r="T287" s="620"/>
      <c r="U287" s="620"/>
    </row>
    <row r="288" spans="1:21" s="621" customFormat="1" ht="18" customHeight="1">
      <c r="A288" s="886"/>
      <c r="B288" s="899"/>
      <c r="C288" s="868"/>
      <c r="D288" s="868"/>
      <c r="E288" s="868"/>
      <c r="F288" s="868"/>
      <c r="G288" s="603" t="s">
        <v>44</v>
      </c>
      <c r="H288" s="604">
        <f t="shared" si="11"/>
        <v>312730</v>
      </c>
      <c r="I288" s="604">
        <f t="shared" si="11"/>
        <v>77740.900000000009</v>
      </c>
      <c r="J288" s="883"/>
      <c r="K288" s="619"/>
      <c r="L288" s="620"/>
      <c r="M288" s="620"/>
      <c r="N288" s="620"/>
      <c r="O288" s="620"/>
      <c r="P288" s="620"/>
      <c r="Q288" s="620"/>
      <c r="R288" s="620"/>
      <c r="S288" s="620"/>
      <c r="T288" s="620"/>
      <c r="U288" s="620"/>
    </row>
    <row r="289" spans="1:21" s="621" customFormat="1" ht="16.5" customHeight="1">
      <c r="A289" s="886"/>
      <c r="B289" s="899"/>
      <c r="C289" s="868"/>
      <c r="D289" s="868"/>
      <c r="E289" s="868"/>
      <c r="F289" s="868"/>
      <c r="G289" s="603" t="s">
        <v>45</v>
      </c>
      <c r="H289" s="604">
        <f t="shared" si="11"/>
        <v>117191.6</v>
      </c>
      <c r="I289" s="604">
        <f t="shared" si="11"/>
        <v>28692.9</v>
      </c>
      <c r="J289" s="883"/>
      <c r="K289" s="619"/>
      <c r="L289" s="620"/>
      <c r="M289" s="620"/>
      <c r="N289" s="620"/>
      <c r="O289" s="620"/>
      <c r="P289" s="620"/>
      <c r="Q289" s="620"/>
      <c r="R289" s="620"/>
      <c r="S289" s="620"/>
      <c r="T289" s="620"/>
      <c r="U289" s="620"/>
    </row>
    <row r="290" spans="1:21" ht="29.25" customHeight="1">
      <c r="A290" s="886"/>
      <c r="B290" s="899" t="s">
        <v>1313</v>
      </c>
      <c r="C290" s="868" t="s">
        <v>13</v>
      </c>
      <c r="D290" s="868" t="s">
        <v>13</v>
      </c>
      <c r="E290" s="868" t="s">
        <v>13</v>
      </c>
      <c r="F290" s="868" t="s">
        <v>13</v>
      </c>
      <c r="G290" s="603" t="s">
        <v>41</v>
      </c>
      <c r="H290" s="604">
        <f>SUM(H291:H294)</f>
        <v>2019295.9</v>
      </c>
      <c r="I290" s="604">
        <f>SUM(I291:I294)</f>
        <v>436070.9</v>
      </c>
      <c r="J290" s="883" t="s">
        <v>13</v>
      </c>
      <c r="K290" s="572">
        <f>I290/H290</f>
        <v>0.2159519563229936</v>
      </c>
    </row>
    <row r="291" spans="1:21" ht="16.5" customHeight="1">
      <c r="A291" s="886"/>
      <c r="B291" s="899"/>
      <c r="C291" s="868"/>
      <c r="D291" s="868"/>
      <c r="E291" s="868"/>
      <c r="F291" s="868"/>
      <c r="G291" s="603" t="s">
        <v>1104</v>
      </c>
      <c r="H291" s="604">
        <f t="shared" ref="H291:I294" si="12">SUM(H88,H116,H170,H286)</f>
        <v>77875.099999999991</v>
      </c>
      <c r="I291" s="604">
        <f t="shared" si="12"/>
        <v>20910.3</v>
      </c>
      <c r="J291" s="883"/>
    </row>
    <row r="292" spans="1:21" ht="35.25" customHeight="1">
      <c r="A292" s="886"/>
      <c r="B292" s="899"/>
      <c r="C292" s="868"/>
      <c r="D292" s="868"/>
      <c r="E292" s="868"/>
      <c r="F292" s="868"/>
      <c r="G292" s="603" t="s">
        <v>1105</v>
      </c>
      <c r="H292" s="604">
        <f t="shared" si="12"/>
        <v>1482960.2999999998</v>
      </c>
      <c r="I292" s="604">
        <f t="shared" si="12"/>
        <v>299068.7</v>
      </c>
      <c r="J292" s="883"/>
    </row>
    <row r="293" spans="1:21">
      <c r="A293" s="886"/>
      <c r="B293" s="899"/>
      <c r="C293" s="868"/>
      <c r="D293" s="868"/>
      <c r="E293" s="868"/>
      <c r="F293" s="868"/>
      <c r="G293" s="603" t="s">
        <v>44</v>
      </c>
      <c r="H293" s="604">
        <f t="shared" si="12"/>
        <v>339493.4</v>
      </c>
      <c r="I293" s="604">
        <f t="shared" si="12"/>
        <v>87399.000000000015</v>
      </c>
      <c r="J293" s="883"/>
    </row>
    <row r="294" spans="1:21" ht="19.5" customHeight="1">
      <c r="A294" s="886"/>
      <c r="B294" s="899"/>
      <c r="C294" s="868"/>
      <c r="D294" s="868"/>
      <c r="E294" s="868"/>
      <c r="F294" s="868"/>
      <c r="G294" s="603" t="s">
        <v>45</v>
      </c>
      <c r="H294" s="604">
        <f t="shared" si="12"/>
        <v>118967.1</v>
      </c>
      <c r="I294" s="604">
        <f t="shared" si="12"/>
        <v>28692.9</v>
      </c>
      <c r="J294" s="883"/>
    </row>
    <row r="295" spans="1:21">
      <c r="A295" s="898" t="s">
        <v>1314</v>
      </c>
      <c r="B295" s="898"/>
      <c r="C295" s="898"/>
      <c r="D295" s="898"/>
      <c r="E295" s="898"/>
      <c r="F295" s="898"/>
      <c r="G295" s="898"/>
      <c r="H295" s="898"/>
      <c r="I295" s="898"/>
      <c r="J295" s="898"/>
    </row>
    <row r="299" spans="1:21">
      <c r="A299" s="624"/>
      <c r="I299" s="625"/>
    </row>
    <row r="300" spans="1:21">
      <c r="H300" s="571"/>
    </row>
    <row r="302" spans="1:21">
      <c r="H302" s="571"/>
    </row>
    <row r="303" spans="1:21">
      <c r="H303" s="571"/>
    </row>
    <row r="304" spans="1:21">
      <c r="A304" s="624" t="s">
        <v>1315</v>
      </c>
    </row>
    <row r="305" spans="1:21">
      <c r="A305" s="624" t="s">
        <v>1316</v>
      </c>
    </row>
    <row r="319" spans="1:21" s="569" customFormat="1">
      <c r="A319" s="624" t="s">
        <v>1317</v>
      </c>
      <c r="B319" s="568"/>
      <c r="H319" s="568"/>
      <c r="I319" s="626"/>
      <c r="J319" s="568"/>
      <c r="K319" s="572"/>
      <c r="L319" s="568"/>
      <c r="M319" s="568"/>
      <c r="N319" s="568"/>
      <c r="O319" s="568"/>
      <c r="P319" s="568"/>
      <c r="Q319" s="568"/>
      <c r="R319" s="568"/>
      <c r="S319" s="568"/>
      <c r="T319" s="568"/>
      <c r="U319" s="568"/>
    </row>
    <row r="320" spans="1:21" s="569" customFormat="1">
      <c r="A320" s="624" t="s">
        <v>1318</v>
      </c>
      <c r="B320" s="568"/>
      <c r="H320" s="568"/>
      <c r="I320" s="626"/>
      <c r="J320" s="568"/>
      <c r="K320" s="572"/>
      <c r="L320" s="568"/>
      <c r="M320" s="568"/>
      <c r="N320" s="568"/>
      <c r="O320" s="568"/>
      <c r="P320" s="568"/>
      <c r="Q320" s="568"/>
      <c r="R320" s="568"/>
      <c r="S320" s="568"/>
      <c r="T320" s="568"/>
      <c r="U320" s="568"/>
    </row>
    <row r="321" spans="1:21" s="569" customFormat="1">
      <c r="A321" s="624" t="s">
        <v>1319</v>
      </c>
      <c r="B321" s="568"/>
      <c r="H321" s="568"/>
      <c r="I321" s="626"/>
      <c r="J321" s="568"/>
      <c r="K321" s="572"/>
      <c r="L321" s="568"/>
      <c r="M321" s="568"/>
      <c r="N321" s="568"/>
      <c r="O321" s="568"/>
      <c r="P321" s="568"/>
      <c r="Q321" s="568"/>
      <c r="R321" s="568"/>
      <c r="S321" s="568"/>
      <c r="T321" s="568"/>
      <c r="U321" s="568"/>
    </row>
    <row r="322" spans="1:21" s="569" customFormat="1">
      <c r="A322" s="624"/>
      <c r="B322" s="568"/>
      <c r="H322" s="568"/>
      <c r="I322" s="626"/>
      <c r="J322" s="568"/>
      <c r="K322" s="572"/>
      <c r="L322" s="568"/>
      <c r="M322" s="568"/>
      <c r="N322" s="568"/>
      <c r="O322" s="568"/>
      <c r="P322" s="568"/>
      <c r="Q322" s="568"/>
      <c r="R322" s="568"/>
      <c r="S322" s="568"/>
      <c r="T322" s="568"/>
      <c r="U322" s="568"/>
    </row>
    <row r="323" spans="1:21" s="569" customFormat="1">
      <c r="A323" s="624"/>
      <c r="B323" s="568"/>
      <c r="H323" s="568"/>
      <c r="I323" s="626"/>
      <c r="J323" s="568"/>
      <c r="K323" s="572"/>
      <c r="L323" s="568"/>
      <c r="M323" s="568"/>
      <c r="N323" s="568"/>
      <c r="O323" s="568"/>
      <c r="P323" s="568"/>
      <c r="Q323" s="568"/>
      <c r="R323" s="568"/>
      <c r="S323" s="568"/>
      <c r="T323" s="568"/>
      <c r="U323" s="568"/>
    </row>
    <row r="324" spans="1:21" s="569" customFormat="1">
      <c r="A324" s="624"/>
      <c r="B324" s="568"/>
      <c r="H324" s="568"/>
      <c r="I324" s="626"/>
      <c r="J324" s="568"/>
      <c r="K324" s="572"/>
      <c r="L324" s="568"/>
      <c r="M324" s="568"/>
      <c r="N324" s="568"/>
      <c r="O324" s="568"/>
      <c r="P324" s="568"/>
      <c r="Q324" s="568"/>
      <c r="R324" s="568"/>
      <c r="S324" s="568"/>
      <c r="T324" s="568"/>
      <c r="U324" s="568"/>
    </row>
  </sheetData>
  <autoFilter ref="A7:U295"/>
  <mergeCells count="364">
    <mergeCell ref="A295:J295"/>
    <mergeCell ref="J285:J289"/>
    <mergeCell ref="A290:A294"/>
    <mergeCell ref="B290:B294"/>
    <mergeCell ref="C290:C294"/>
    <mergeCell ref="D290:D294"/>
    <mergeCell ref="E290:E294"/>
    <mergeCell ref="F290:F294"/>
    <mergeCell ref="J290:J294"/>
    <mergeCell ref="A285:A289"/>
    <mergeCell ref="B285:B289"/>
    <mergeCell ref="C285:C289"/>
    <mergeCell ref="D285:D289"/>
    <mergeCell ref="E285:E289"/>
    <mergeCell ref="F285:F289"/>
    <mergeCell ref="J273:J277"/>
    <mergeCell ref="A279:A283"/>
    <mergeCell ref="B279:B283"/>
    <mergeCell ref="C279:C283"/>
    <mergeCell ref="D279:D283"/>
    <mergeCell ref="E279:E283"/>
    <mergeCell ref="F279:F283"/>
    <mergeCell ref="J279:J283"/>
    <mergeCell ref="A273:A277"/>
    <mergeCell ref="B273:B277"/>
    <mergeCell ref="C273:C277"/>
    <mergeCell ref="D273:D277"/>
    <mergeCell ref="E273:E277"/>
    <mergeCell ref="F273:F277"/>
    <mergeCell ref="J261:J265"/>
    <mergeCell ref="A267:A271"/>
    <mergeCell ref="B267:B271"/>
    <mergeCell ref="C267:C271"/>
    <mergeCell ref="D267:D271"/>
    <mergeCell ref="E267:E271"/>
    <mergeCell ref="F267:F271"/>
    <mergeCell ref="J267:J271"/>
    <mergeCell ref="A261:A265"/>
    <mergeCell ref="B261:B265"/>
    <mergeCell ref="C261:C265"/>
    <mergeCell ref="D261:D265"/>
    <mergeCell ref="E261:E265"/>
    <mergeCell ref="F261:F265"/>
    <mergeCell ref="J249:J253"/>
    <mergeCell ref="A254:A258"/>
    <mergeCell ref="B254:B258"/>
    <mergeCell ref="C254:C258"/>
    <mergeCell ref="D254:D258"/>
    <mergeCell ref="E254:E258"/>
    <mergeCell ref="F254:F258"/>
    <mergeCell ref="J254:J258"/>
    <mergeCell ref="A249:A253"/>
    <mergeCell ref="B249:B253"/>
    <mergeCell ref="C249:C253"/>
    <mergeCell ref="D249:D253"/>
    <mergeCell ref="E249:E253"/>
    <mergeCell ref="F249:F253"/>
    <mergeCell ref="J237:J241"/>
    <mergeCell ref="A244:A248"/>
    <mergeCell ref="B244:B248"/>
    <mergeCell ref="C244:C248"/>
    <mergeCell ref="D244:D248"/>
    <mergeCell ref="E244:E248"/>
    <mergeCell ref="F244:F248"/>
    <mergeCell ref="J244:J248"/>
    <mergeCell ref="A237:A241"/>
    <mergeCell ref="B237:B241"/>
    <mergeCell ref="C237:C241"/>
    <mergeCell ref="D237:D241"/>
    <mergeCell ref="E237:E241"/>
    <mergeCell ref="F237:F241"/>
    <mergeCell ref="J224:J228"/>
    <mergeCell ref="A229:A233"/>
    <mergeCell ref="B229:B233"/>
    <mergeCell ref="C229:C233"/>
    <mergeCell ref="D229:D233"/>
    <mergeCell ref="E229:E233"/>
    <mergeCell ref="F229:F233"/>
    <mergeCell ref="J229:J233"/>
    <mergeCell ref="A224:A228"/>
    <mergeCell ref="B224:B228"/>
    <mergeCell ref="C224:C228"/>
    <mergeCell ref="D224:D228"/>
    <mergeCell ref="E224:E228"/>
    <mergeCell ref="F224:F228"/>
    <mergeCell ref="J214:J218"/>
    <mergeCell ref="A219:A223"/>
    <mergeCell ref="B219:B223"/>
    <mergeCell ref="C219:C223"/>
    <mergeCell ref="D219:D223"/>
    <mergeCell ref="E219:E223"/>
    <mergeCell ref="F219:F223"/>
    <mergeCell ref="J219:J223"/>
    <mergeCell ref="A214:A218"/>
    <mergeCell ref="B214:B218"/>
    <mergeCell ref="C214:C218"/>
    <mergeCell ref="D214:D218"/>
    <mergeCell ref="E214:E218"/>
    <mergeCell ref="F214:F218"/>
    <mergeCell ref="J203:J207"/>
    <mergeCell ref="A209:A213"/>
    <mergeCell ref="B209:B213"/>
    <mergeCell ref="C209:C213"/>
    <mergeCell ref="D209:D213"/>
    <mergeCell ref="E209:E213"/>
    <mergeCell ref="F209:F213"/>
    <mergeCell ref="J209:J213"/>
    <mergeCell ref="A203:A207"/>
    <mergeCell ref="B203:B207"/>
    <mergeCell ref="C203:C207"/>
    <mergeCell ref="D203:D207"/>
    <mergeCell ref="E203:E207"/>
    <mergeCell ref="F203:F207"/>
    <mergeCell ref="J191:J195"/>
    <mergeCell ref="A197:A201"/>
    <mergeCell ref="B197:B201"/>
    <mergeCell ref="C197:C201"/>
    <mergeCell ref="D197:D201"/>
    <mergeCell ref="E197:E201"/>
    <mergeCell ref="F197:F201"/>
    <mergeCell ref="J197:J201"/>
    <mergeCell ref="A191:A195"/>
    <mergeCell ref="B191:B195"/>
    <mergeCell ref="C191:C195"/>
    <mergeCell ref="D191:D195"/>
    <mergeCell ref="E191:E195"/>
    <mergeCell ref="F191:F195"/>
    <mergeCell ref="J180:J184"/>
    <mergeCell ref="A185:A189"/>
    <mergeCell ref="B185:B189"/>
    <mergeCell ref="C185:C189"/>
    <mergeCell ref="D185:D189"/>
    <mergeCell ref="E185:E189"/>
    <mergeCell ref="F185:F189"/>
    <mergeCell ref="J185:J189"/>
    <mergeCell ref="A180:A184"/>
    <mergeCell ref="B180:B184"/>
    <mergeCell ref="C180:C184"/>
    <mergeCell ref="D180:D184"/>
    <mergeCell ref="E180:E184"/>
    <mergeCell ref="F180:F184"/>
    <mergeCell ref="J169:J173"/>
    <mergeCell ref="B174:J174"/>
    <mergeCell ref="A175:A179"/>
    <mergeCell ref="B175:B179"/>
    <mergeCell ref="C175:C179"/>
    <mergeCell ref="D175:D179"/>
    <mergeCell ref="E175:E179"/>
    <mergeCell ref="F175:F179"/>
    <mergeCell ref="J175:J179"/>
    <mergeCell ref="A169:A173"/>
    <mergeCell ref="B169:B173"/>
    <mergeCell ref="C169:C173"/>
    <mergeCell ref="D169:D173"/>
    <mergeCell ref="E169:E173"/>
    <mergeCell ref="F169:F173"/>
    <mergeCell ref="J157:J161"/>
    <mergeCell ref="A163:A167"/>
    <mergeCell ref="B163:B167"/>
    <mergeCell ref="C163:C167"/>
    <mergeCell ref="D163:D167"/>
    <mergeCell ref="E163:E167"/>
    <mergeCell ref="F163:F167"/>
    <mergeCell ref="J163:J167"/>
    <mergeCell ref="A157:A161"/>
    <mergeCell ref="B157:B161"/>
    <mergeCell ref="C157:C161"/>
    <mergeCell ref="D157:D161"/>
    <mergeCell ref="E157:E161"/>
    <mergeCell ref="F157:F161"/>
    <mergeCell ref="J147:J151"/>
    <mergeCell ref="A152:A156"/>
    <mergeCell ref="B152:B156"/>
    <mergeCell ref="C152:C156"/>
    <mergeCell ref="D152:D156"/>
    <mergeCell ref="E152:E156"/>
    <mergeCell ref="F152:F156"/>
    <mergeCell ref="J152:J156"/>
    <mergeCell ref="A147:A151"/>
    <mergeCell ref="B147:B151"/>
    <mergeCell ref="C147:C151"/>
    <mergeCell ref="D147:D151"/>
    <mergeCell ref="E147:E151"/>
    <mergeCell ref="F147:F151"/>
    <mergeCell ref="J136:J140"/>
    <mergeCell ref="A142:A146"/>
    <mergeCell ref="B142:B146"/>
    <mergeCell ref="C142:C146"/>
    <mergeCell ref="D142:D146"/>
    <mergeCell ref="E142:E146"/>
    <mergeCell ref="F142:F146"/>
    <mergeCell ref="J142:J146"/>
    <mergeCell ref="A136:A140"/>
    <mergeCell ref="B136:B140"/>
    <mergeCell ref="C136:C140"/>
    <mergeCell ref="D136:D140"/>
    <mergeCell ref="E136:E140"/>
    <mergeCell ref="F136:F140"/>
    <mergeCell ref="J126:J130"/>
    <mergeCell ref="A131:A135"/>
    <mergeCell ref="B131:B135"/>
    <mergeCell ref="C131:C135"/>
    <mergeCell ref="D131:D135"/>
    <mergeCell ref="E131:E135"/>
    <mergeCell ref="F131:F135"/>
    <mergeCell ref="J131:J135"/>
    <mergeCell ref="A126:A130"/>
    <mergeCell ref="B126:B130"/>
    <mergeCell ref="C126:C130"/>
    <mergeCell ref="D126:D130"/>
    <mergeCell ref="E126:E130"/>
    <mergeCell ref="F126:F130"/>
    <mergeCell ref="B120:J120"/>
    <mergeCell ref="A121:A125"/>
    <mergeCell ref="B121:B125"/>
    <mergeCell ref="C121:C125"/>
    <mergeCell ref="D121:D125"/>
    <mergeCell ref="E121:E125"/>
    <mergeCell ref="F121:F125"/>
    <mergeCell ref="J121:J125"/>
    <mergeCell ref="J109:J113"/>
    <mergeCell ref="A115:A119"/>
    <mergeCell ref="B115:B119"/>
    <mergeCell ref="C115:C119"/>
    <mergeCell ref="D115:D119"/>
    <mergeCell ref="E115:E119"/>
    <mergeCell ref="F115:F119"/>
    <mergeCell ref="J115:J119"/>
    <mergeCell ref="A109:A113"/>
    <mergeCell ref="B109:B113"/>
    <mergeCell ref="C109:C113"/>
    <mergeCell ref="D109:D113"/>
    <mergeCell ref="E109:E113"/>
    <mergeCell ref="F109:F113"/>
    <mergeCell ref="J98:J102"/>
    <mergeCell ref="A103:A107"/>
    <mergeCell ref="B103:B107"/>
    <mergeCell ref="C103:C107"/>
    <mergeCell ref="D103:D107"/>
    <mergeCell ref="E103:E107"/>
    <mergeCell ref="F103:F107"/>
    <mergeCell ref="J103:J107"/>
    <mergeCell ref="A98:A102"/>
    <mergeCell ref="B98:B102"/>
    <mergeCell ref="C98:C102"/>
    <mergeCell ref="D98:D102"/>
    <mergeCell ref="E98:E102"/>
    <mergeCell ref="F98:F102"/>
    <mergeCell ref="J87:J91"/>
    <mergeCell ref="B92:J92"/>
    <mergeCell ref="A93:A97"/>
    <mergeCell ref="B93:B97"/>
    <mergeCell ref="C93:C97"/>
    <mergeCell ref="D93:D97"/>
    <mergeCell ref="E93:E97"/>
    <mergeCell ref="F93:F97"/>
    <mergeCell ref="J93:J97"/>
    <mergeCell ref="A87:A91"/>
    <mergeCell ref="B87:B91"/>
    <mergeCell ref="C87:C91"/>
    <mergeCell ref="D87:D91"/>
    <mergeCell ref="E87:E91"/>
    <mergeCell ref="F87:F91"/>
    <mergeCell ref="J75:J79"/>
    <mergeCell ref="A81:A85"/>
    <mergeCell ref="B81:B85"/>
    <mergeCell ref="C81:C85"/>
    <mergeCell ref="D81:D85"/>
    <mergeCell ref="E81:E85"/>
    <mergeCell ref="F81:F85"/>
    <mergeCell ref="J81:J85"/>
    <mergeCell ref="A75:A79"/>
    <mergeCell ref="B75:B79"/>
    <mergeCell ref="C75:C79"/>
    <mergeCell ref="D75:D79"/>
    <mergeCell ref="E75:E79"/>
    <mergeCell ref="F75:F79"/>
    <mergeCell ref="J61:J65"/>
    <mergeCell ref="A67:A71"/>
    <mergeCell ref="B67:B71"/>
    <mergeCell ref="C67:C71"/>
    <mergeCell ref="D67:D71"/>
    <mergeCell ref="E67:E71"/>
    <mergeCell ref="F67:F71"/>
    <mergeCell ref="J67:J71"/>
    <mergeCell ref="A61:A65"/>
    <mergeCell ref="B61:B65"/>
    <mergeCell ref="C61:C65"/>
    <mergeCell ref="D61:D65"/>
    <mergeCell ref="E61:E65"/>
    <mergeCell ref="F61:F65"/>
    <mergeCell ref="J51:J55"/>
    <mergeCell ref="A56:A60"/>
    <mergeCell ref="B56:B60"/>
    <mergeCell ref="C56:C60"/>
    <mergeCell ref="D56:D60"/>
    <mergeCell ref="E56:E60"/>
    <mergeCell ref="F56:F60"/>
    <mergeCell ref="J56:J60"/>
    <mergeCell ref="A51:A55"/>
    <mergeCell ref="B51:B55"/>
    <mergeCell ref="C51:C55"/>
    <mergeCell ref="D51:D55"/>
    <mergeCell ref="E51:E55"/>
    <mergeCell ref="F51:F55"/>
    <mergeCell ref="J39:J43"/>
    <mergeCell ref="A45:A49"/>
    <mergeCell ref="B45:B49"/>
    <mergeCell ref="C45:C49"/>
    <mergeCell ref="D45:D49"/>
    <mergeCell ref="E45:E49"/>
    <mergeCell ref="F45:F49"/>
    <mergeCell ref="J45:J49"/>
    <mergeCell ref="A39:A43"/>
    <mergeCell ref="B39:B43"/>
    <mergeCell ref="C39:C43"/>
    <mergeCell ref="D39:D43"/>
    <mergeCell ref="E39:E43"/>
    <mergeCell ref="F39:F43"/>
    <mergeCell ref="J27:J31"/>
    <mergeCell ref="A33:A37"/>
    <mergeCell ref="B33:B37"/>
    <mergeCell ref="C33:C37"/>
    <mergeCell ref="D33:D37"/>
    <mergeCell ref="E33:E37"/>
    <mergeCell ref="F33:F37"/>
    <mergeCell ref="J33:J37"/>
    <mergeCell ref="A27:A31"/>
    <mergeCell ref="B27:B31"/>
    <mergeCell ref="C27:C31"/>
    <mergeCell ref="D27:D31"/>
    <mergeCell ref="E27:E31"/>
    <mergeCell ref="F27:F31"/>
    <mergeCell ref="J15:J19"/>
    <mergeCell ref="A21:A25"/>
    <mergeCell ref="B21:B25"/>
    <mergeCell ref="C21:C25"/>
    <mergeCell ref="D21:D25"/>
    <mergeCell ref="E21:E25"/>
    <mergeCell ref="F21:F25"/>
    <mergeCell ref="J21:J25"/>
    <mergeCell ref="A15:A19"/>
    <mergeCell ref="B15:B19"/>
    <mergeCell ref="C15:C19"/>
    <mergeCell ref="D15:D19"/>
    <mergeCell ref="E15:E19"/>
    <mergeCell ref="F15:F19"/>
    <mergeCell ref="B8:J8"/>
    <mergeCell ref="A9:A13"/>
    <mergeCell ref="B9:B13"/>
    <mergeCell ref="C9:C13"/>
    <mergeCell ref="D9:D13"/>
    <mergeCell ref="E9:E13"/>
    <mergeCell ref="F9:F13"/>
    <mergeCell ref="J9:J13"/>
    <mergeCell ref="A2:J2"/>
    <mergeCell ref="A3:J3"/>
    <mergeCell ref="A5:A6"/>
    <mergeCell ref="B5:B6"/>
    <mergeCell ref="C5:C6"/>
    <mergeCell ref="D5:D6"/>
    <mergeCell ref="E5:F5"/>
    <mergeCell ref="G5:I5"/>
    <mergeCell ref="J5:J6"/>
  </mergeCells>
  <pageMargins left="0" right="0" top="0.39370078740157483" bottom="0.19685039370078741" header="0" footer="0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91"/>
  <sheetViews>
    <sheetView topLeftCell="A4" zoomScale="90" zoomScaleNormal="90" workbookViewId="0">
      <pane ySplit="3" topLeftCell="A9" activePane="bottomLeft" state="frozen"/>
      <selection activeCell="A4" sqref="A4"/>
      <selection pane="bottomLeft" activeCell="G15" sqref="G15"/>
    </sheetView>
  </sheetViews>
  <sheetFormatPr defaultRowHeight="15"/>
  <cols>
    <col min="1" max="1" width="7" style="356" customWidth="1"/>
    <col min="2" max="2" width="38.7109375" style="45" customWidth="1"/>
    <col min="3" max="3" width="16.140625" style="45" customWidth="1"/>
    <col min="4" max="4" width="18.5703125" style="366" hidden="1" customWidth="1"/>
    <col min="5" max="5" width="21.85546875" style="367" customWidth="1"/>
    <col min="6" max="6" width="10.7109375" style="45" customWidth="1"/>
    <col min="7" max="7" width="21" style="45" customWidth="1"/>
    <col min="8" max="8" width="16.140625" style="359" customWidth="1"/>
    <col min="9" max="9" width="15.140625" style="360" customWidth="1"/>
    <col min="10" max="10" width="14.42578125" style="360" customWidth="1"/>
    <col min="11" max="11" width="28.85546875" style="45" customWidth="1"/>
    <col min="12" max="256" width="9.140625" style="45"/>
    <col min="257" max="257" width="7" style="45" customWidth="1"/>
    <col min="258" max="258" width="38.7109375" style="45" customWidth="1"/>
    <col min="259" max="259" width="16.140625" style="45" customWidth="1"/>
    <col min="260" max="260" width="0" style="45" hidden="1" customWidth="1"/>
    <col min="261" max="261" width="21.85546875" style="45" customWidth="1"/>
    <col min="262" max="262" width="10.7109375" style="45" customWidth="1"/>
    <col min="263" max="263" width="21" style="45" customWidth="1"/>
    <col min="264" max="264" width="16.140625" style="45" customWidth="1"/>
    <col min="265" max="265" width="15.140625" style="45" customWidth="1"/>
    <col min="266" max="266" width="14.42578125" style="45" customWidth="1"/>
    <col min="267" max="267" width="28.85546875" style="45" customWidth="1"/>
    <col min="268" max="512" width="9.140625" style="45"/>
    <col min="513" max="513" width="7" style="45" customWidth="1"/>
    <col min="514" max="514" width="38.7109375" style="45" customWidth="1"/>
    <col min="515" max="515" width="16.140625" style="45" customWidth="1"/>
    <col min="516" max="516" width="0" style="45" hidden="1" customWidth="1"/>
    <col min="517" max="517" width="21.85546875" style="45" customWidth="1"/>
    <col min="518" max="518" width="10.7109375" style="45" customWidth="1"/>
    <col min="519" max="519" width="21" style="45" customWidth="1"/>
    <col min="520" max="520" width="16.140625" style="45" customWidth="1"/>
    <col min="521" max="521" width="15.140625" style="45" customWidth="1"/>
    <col min="522" max="522" width="14.42578125" style="45" customWidth="1"/>
    <col min="523" max="523" width="28.85546875" style="45" customWidth="1"/>
    <col min="524" max="768" width="9.140625" style="45"/>
    <col min="769" max="769" width="7" style="45" customWidth="1"/>
    <col min="770" max="770" width="38.7109375" style="45" customWidth="1"/>
    <col min="771" max="771" width="16.140625" style="45" customWidth="1"/>
    <col min="772" max="772" width="0" style="45" hidden="1" customWidth="1"/>
    <col min="773" max="773" width="21.85546875" style="45" customWidth="1"/>
    <col min="774" max="774" width="10.7109375" style="45" customWidth="1"/>
    <col min="775" max="775" width="21" style="45" customWidth="1"/>
    <col min="776" max="776" width="16.140625" style="45" customWidth="1"/>
    <col min="777" max="777" width="15.140625" style="45" customWidth="1"/>
    <col min="778" max="778" width="14.42578125" style="45" customWidth="1"/>
    <col min="779" max="779" width="28.85546875" style="45" customWidth="1"/>
    <col min="780" max="1024" width="9.140625" style="45"/>
    <col min="1025" max="1025" width="7" style="45" customWidth="1"/>
    <col min="1026" max="1026" width="38.7109375" style="45" customWidth="1"/>
    <col min="1027" max="1027" width="16.140625" style="45" customWidth="1"/>
    <col min="1028" max="1028" width="0" style="45" hidden="1" customWidth="1"/>
    <col min="1029" max="1029" width="21.85546875" style="45" customWidth="1"/>
    <col min="1030" max="1030" width="10.7109375" style="45" customWidth="1"/>
    <col min="1031" max="1031" width="21" style="45" customWidth="1"/>
    <col min="1032" max="1032" width="16.140625" style="45" customWidth="1"/>
    <col min="1033" max="1033" width="15.140625" style="45" customWidth="1"/>
    <col min="1034" max="1034" width="14.42578125" style="45" customWidth="1"/>
    <col min="1035" max="1035" width="28.85546875" style="45" customWidth="1"/>
    <col min="1036" max="1280" width="9.140625" style="45"/>
    <col min="1281" max="1281" width="7" style="45" customWidth="1"/>
    <col min="1282" max="1282" width="38.7109375" style="45" customWidth="1"/>
    <col min="1283" max="1283" width="16.140625" style="45" customWidth="1"/>
    <col min="1284" max="1284" width="0" style="45" hidden="1" customWidth="1"/>
    <col min="1285" max="1285" width="21.85546875" style="45" customWidth="1"/>
    <col min="1286" max="1286" width="10.7109375" style="45" customWidth="1"/>
    <col min="1287" max="1287" width="21" style="45" customWidth="1"/>
    <col min="1288" max="1288" width="16.140625" style="45" customWidth="1"/>
    <col min="1289" max="1289" width="15.140625" style="45" customWidth="1"/>
    <col min="1290" max="1290" width="14.42578125" style="45" customWidth="1"/>
    <col min="1291" max="1291" width="28.85546875" style="45" customWidth="1"/>
    <col min="1292" max="1536" width="9.140625" style="45"/>
    <col min="1537" max="1537" width="7" style="45" customWidth="1"/>
    <col min="1538" max="1538" width="38.7109375" style="45" customWidth="1"/>
    <col min="1539" max="1539" width="16.140625" style="45" customWidth="1"/>
    <col min="1540" max="1540" width="0" style="45" hidden="1" customWidth="1"/>
    <col min="1541" max="1541" width="21.85546875" style="45" customWidth="1"/>
    <col min="1542" max="1542" width="10.7109375" style="45" customWidth="1"/>
    <col min="1543" max="1543" width="21" style="45" customWidth="1"/>
    <col min="1544" max="1544" width="16.140625" style="45" customWidth="1"/>
    <col min="1545" max="1545" width="15.140625" style="45" customWidth="1"/>
    <col min="1546" max="1546" width="14.42578125" style="45" customWidth="1"/>
    <col min="1547" max="1547" width="28.85546875" style="45" customWidth="1"/>
    <col min="1548" max="1792" width="9.140625" style="45"/>
    <col min="1793" max="1793" width="7" style="45" customWidth="1"/>
    <col min="1794" max="1794" width="38.7109375" style="45" customWidth="1"/>
    <col min="1795" max="1795" width="16.140625" style="45" customWidth="1"/>
    <col min="1796" max="1796" width="0" style="45" hidden="1" customWidth="1"/>
    <col min="1797" max="1797" width="21.85546875" style="45" customWidth="1"/>
    <col min="1798" max="1798" width="10.7109375" style="45" customWidth="1"/>
    <col min="1799" max="1799" width="21" style="45" customWidth="1"/>
    <col min="1800" max="1800" width="16.140625" style="45" customWidth="1"/>
    <col min="1801" max="1801" width="15.140625" style="45" customWidth="1"/>
    <col min="1802" max="1802" width="14.42578125" style="45" customWidth="1"/>
    <col min="1803" max="1803" width="28.85546875" style="45" customWidth="1"/>
    <col min="1804" max="2048" width="9.140625" style="45"/>
    <col min="2049" max="2049" width="7" style="45" customWidth="1"/>
    <col min="2050" max="2050" width="38.7109375" style="45" customWidth="1"/>
    <col min="2051" max="2051" width="16.140625" style="45" customWidth="1"/>
    <col min="2052" max="2052" width="0" style="45" hidden="1" customWidth="1"/>
    <col min="2053" max="2053" width="21.85546875" style="45" customWidth="1"/>
    <col min="2054" max="2054" width="10.7109375" style="45" customWidth="1"/>
    <col min="2055" max="2055" width="21" style="45" customWidth="1"/>
    <col min="2056" max="2056" width="16.140625" style="45" customWidth="1"/>
    <col min="2057" max="2057" width="15.140625" style="45" customWidth="1"/>
    <col min="2058" max="2058" width="14.42578125" style="45" customWidth="1"/>
    <col min="2059" max="2059" width="28.85546875" style="45" customWidth="1"/>
    <col min="2060" max="2304" width="9.140625" style="45"/>
    <col min="2305" max="2305" width="7" style="45" customWidth="1"/>
    <col min="2306" max="2306" width="38.7109375" style="45" customWidth="1"/>
    <col min="2307" max="2307" width="16.140625" style="45" customWidth="1"/>
    <col min="2308" max="2308" width="0" style="45" hidden="1" customWidth="1"/>
    <col min="2309" max="2309" width="21.85546875" style="45" customWidth="1"/>
    <col min="2310" max="2310" width="10.7109375" style="45" customWidth="1"/>
    <col min="2311" max="2311" width="21" style="45" customWidth="1"/>
    <col min="2312" max="2312" width="16.140625" style="45" customWidth="1"/>
    <col min="2313" max="2313" width="15.140625" style="45" customWidth="1"/>
    <col min="2314" max="2314" width="14.42578125" style="45" customWidth="1"/>
    <col min="2315" max="2315" width="28.85546875" style="45" customWidth="1"/>
    <col min="2316" max="2560" width="9.140625" style="45"/>
    <col min="2561" max="2561" width="7" style="45" customWidth="1"/>
    <col min="2562" max="2562" width="38.7109375" style="45" customWidth="1"/>
    <col min="2563" max="2563" width="16.140625" style="45" customWidth="1"/>
    <col min="2564" max="2564" width="0" style="45" hidden="1" customWidth="1"/>
    <col min="2565" max="2565" width="21.85546875" style="45" customWidth="1"/>
    <col min="2566" max="2566" width="10.7109375" style="45" customWidth="1"/>
    <col min="2567" max="2567" width="21" style="45" customWidth="1"/>
    <col min="2568" max="2568" width="16.140625" style="45" customWidth="1"/>
    <col min="2569" max="2569" width="15.140625" style="45" customWidth="1"/>
    <col min="2570" max="2570" width="14.42578125" style="45" customWidth="1"/>
    <col min="2571" max="2571" width="28.85546875" style="45" customWidth="1"/>
    <col min="2572" max="2816" width="9.140625" style="45"/>
    <col min="2817" max="2817" width="7" style="45" customWidth="1"/>
    <col min="2818" max="2818" width="38.7109375" style="45" customWidth="1"/>
    <col min="2819" max="2819" width="16.140625" style="45" customWidth="1"/>
    <col min="2820" max="2820" width="0" style="45" hidden="1" customWidth="1"/>
    <col min="2821" max="2821" width="21.85546875" style="45" customWidth="1"/>
    <col min="2822" max="2822" width="10.7109375" style="45" customWidth="1"/>
    <col min="2823" max="2823" width="21" style="45" customWidth="1"/>
    <col min="2824" max="2824" width="16.140625" style="45" customWidth="1"/>
    <col min="2825" max="2825" width="15.140625" style="45" customWidth="1"/>
    <col min="2826" max="2826" width="14.42578125" style="45" customWidth="1"/>
    <col min="2827" max="2827" width="28.85546875" style="45" customWidth="1"/>
    <col min="2828" max="3072" width="9.140625" style="45"/>
    <col min="3073" max="3073" width="7" style="45" customWidth="1"/>
    <col min="3074" max="3074" width="38.7109375" style="45" customWidth="1"/>
    <col min="3075" max="3075" width="16.140625" style="45" customWidth="1"/>
    <col min="3076" max="3076" width="0" style="45" hidden="1" customWidth="1"/>
    <col min="3077" max="3077" width="21.85546875" style="45" customWidth="1"/>
    <col min="3078" max="3078" width="10.7109375" style="45" customWidth="1"/>
    <col min="3079" max="3079" width="21" style="45" customWidth="1"/>
    <col min="3080" max="3080" width="16.140625" style="45" customWidth="1"/>
    <col min="3081" max="3081" width="15.140625" style="45" customWidth="1"/>
    <col min="3082" max="3082" width="14.42578125" style="45" customWidth="1"/>
    <col min="3083" max="3083" width="28.85546875" style="45" customWidth="1"/>
    <col min="3084" max="3328" width="9.140625" style="45"/>
    <col min="3329" max="3329" width="7" style="45" customWidth="1"/>
    <col min="3330" max="3330" width="38.7109375" style="45" customWidth="1"/>
    <col min="3331" max="3331" width="16.140625" style="45" customWidth="1"/>
    <col min="3332" max="3332" width="0" style="45" hidden="1" customWidth="1"/>
    <col min="3333" max="3333" width="21.85546875" style="45" customWidth="1"/>
    <col min="3334" max="3334" width="10.7109375" style="45" customWidth="1"/>
    <col min="3335" max="3335" width="21" style="45" customWidth="1"/>
    <col min="3336" max="3336" width="16.140625" style="45" customWidth="1"/>
    <col min="3337" max="3337" width="15.140625" style="45" customWidth="1"/>
    <col min="3338" max="3338" width="14.42578125" style="45" customWidth="1"/>
    <col min="3339" max="3339" width="28.85546875" style="45" customWidth="1"/>
    <col min="3340" max="3584" width="9.140625" style="45"/>
    <col min="3585" max="3585" width="7" style="45" customWidth="1"/>
    <col min="3586" max="3586" width="38.7109375" style="45" customWidth="1"/>
    <col min="3587" max="3587" width="16.140625" style="45" customWidth="1"/>
    <col min="3588" max="3588" width="0" style="45" hidden="1" customWidth="1"/>
    <col min="3589" max="3589" width="21.85546875" style="45" customWidth="1"/>
    <col min="3590" max="3590" width="10.7109375" style="45" customWidth="1"/>
    <col min="3591" max="3591" width="21" style="45" customWidth="1"/>
    <col min="3592" max="3592" width="16.140625" style="45" customWidth="1"/>
    <col min="3593" max="3593" width="15.140625" style="45" customWidth="1"/>
    <col min="3594" max="3594" width="14.42578125" style="45" customWidth="1"/>
    <col min="3595" max="3595" width="28.85546875" style="45" customWidth="1"/>
    <col min="3596" max="3840" width="9.140625" style="45"/>
    <col min="3841" max="3841" width="7" style="45" customWidth="1"/>
    <col min="3842" max="3842" width="38.7109375" style="45" customWidth="1"/>
    <col min="3843" max="3843" width="16.140625" style="45" customWidth="1"/>
    <col min="3844" max="3844" width="0" style="45" hidden="1" customWidth="1"/>
    <col min="3845" max="3845" width="21.85546875" style="45" customWidth="1"/>
    <col min="3846" max="3846" width="10.7109375" style="45" customWidth="1"/>
    <col min="3847" max="3847" width="21" style="45" customWidth="1"/>
    <col min="3848" max="3848" width="16.140625" style="45" customWidth="1"/>
    <col min="3849" max="3849" width="15.140625" style="45" customWidth="1"/>
    <col min="3850" max="3850" width="14.42578125" style="45" customWidth="1"/>
    <col min="3851" max="3851" width="28.85546875" style="45" customWidth="1"/>
    <col min="3852" max="4096" width="9.140625" style="45"/>
    <col min="4097" max="4097" width="7" style="45" customWidth="1"/>
    <col min="4098" max="4098" width="38.7109375" style="45" customWidth="1"/>
    <col min="4099" max="4099" width="16.140625" style="45" customWidth="1"/>
    <col min="4100" max="4100" width="0" style="45" hidden="1" customWidth="1"/>
    <col min="4101" max="4101" width="21.85546875" style="45" customWidth="1"/>
    <col min="4102" max="4102" width="10.7109375" style="45" customWidth="1"/>
    <col min="4103" max="4103" width="21" style="45" customWidth="1"/>
    <col min="4104" max="4104" width="16.140625" style="45" customWidth="1"/>
    <col min="4105" max="4105" width="15.140625" style="45" customWidth="1"/>
    <col min="4106" max="4106" width="14.42578125" style="45" customWidth="1"/>
    <col min="4107" max="4107" width="28.85546875" style="45" customWidth="1"/>
    <col min="4108" max="4352" width="9.140625" style="45"/>
    <col min="4353" max="4353" width="7" style="45" customWidth="1"/>
    <col min="4354" max="4354" width="38.7109375" style="45" customWidth="1"/>
    <col min="4355" max="4355" width="16.140625" style="45" customWidth="1"/>
    <col min="4356" max="4356" width="0" style="45" hidden="1" customWidth="1"/>
    <col min="4357" max="4357" width="21.85546875" style="45" customWidth="1"/>
    <col min="4358" max="4358" width="10.7109375" style="45" customWidth="1"/>
    <col min="4359" max="4359" width="21" style="45" customWidth="1"/>
    <col min="4360" max="4360" width="16.140625" style="45" customWidth="1"/>
    <col min="4361" max="4361" width="15.140625" style="45" customWidth="1"/>
    <col min="4362" max="4362" width="14.42578125" style="45" customWidth="1"/>
    <col min="4363" max="4363" width="28.85546875" style="45" customWidth="1"/>
    <col min="4364" max="4608" width="9.140625" style="45"/>
    <col min="4609" max="4609" width="7" style="45" customWidth="1"/>
    <col min="4610" max="4610" width="38.7109375" style="45" customWidth="1"/>
    <col min="4611" max="4611" width="16.140625" style="45" customWidth="1"/>
    <col min="4612" max="4612" width="0" style="45" hidden="1" customWidth="1"/>
    <col min="4613" max="4613" width="21.85546875" style="45" customWidth="1"/>
    <col min="4614" max="4614" width="10.7109375" style="45" customWidth="1"/>
    <col min="4615" max="4615" width="21" style="45" customWidth="1"/>
    <col min="4616" max="4616" width="16.140625" style="45" customWidth="1"/>
    <col min="4617" max="4617" width="15.140625" style="45" customWidth="1"/>
    <col min="4618" max="4618" width="14.42578125" style="45" customWidth="1"/>
    <col min="4619" max="4619" width="28.85546875" style="45" customWidth="1"/>
    <col min="4620" max="4864" width="9.140625" style="45"/>
    <col min="4865" max="4865" width="7" style="45" customWidth="1"/>
    <col min="4866" max="4866" width="38.7109375" style="45" customWidth="1"/>
    <col min="4867" max="4867" width="16.140625" style="45" customWidth="1"/>
    <col min="4868" max="4868" width="0" style="45" hidden="1" customWidth="1"/>
    <col min="4869" max="4869" width="21.85546875" style="45" customWidth="1"/>
    <col min="4870" max="4870" width="10.7109375" style="45" customWidth="1"/>
    <col min="4871" max="4871" width="21" style="45" customWidth="1"/>
    <col min="4872" max="4872" width="16.140625" style="45" customWidth="1"/>
    <col min="4873" max="4873" width="15.140625" style="45" customWidth="1"/>
    <col min="4874" max="4874" width="14.42578125" style="45" customWidth="1"/>
    <col min="4875" max="4875" width="28.85546875" style="45" customWidth="1"/>
    <col min="4876" max="5120" width="9.140625" style="45"/>
    <col min="5121" max="5121" width="7" style="45" customWidth="1"/>
    <col min="5122" max="5122" width="38.7109375" style="45" customWidth="1"/>
    <col min="5123" max="5123" width="16.140625" style="45" customWidth="1"/>
    <col min="5124" max="5124" width="0" style="45" hidden="1" customWidth="1"/>
    <col min="5125" max="5125" width="21.85546875" style="45" customWidth="1"/>
    <col min="5126" max="5126" width="10.7109375" style="45" customWidth="1"/>
    <col min="5127" max="5127" width="21" style="45" customWidth="1"/>
    <col min="5128" max="5128" width="16.140625" style="45" customWidth="1"/>
    <col min="5129" max="5129" width="15.140625" style="45" customWidth="1"/>
    <col min="5130" max="5130" width="14.42578125" style="45" customWidth="1"/>
    <col min="5131" max="5131" width="28.85546875" style="45" customWidth="1"/>
    <col min="5132" max="5376" width="9.140625" style="45"/>
    <col min="5377" max="5377" width="7" style="45" customWidth="1"/>
    <col min="5378" max="5378" width="38.7109375" style="45" customWidth="1"/>
    <col min="5379" max="5379" width="16.140625" style="45" customWidth="1"/>
    <col min="5380" max="5380" width="0" style="45" hidden="1" customWidth="1"/>
    <col min="5381" max="5381" width="21.85546875" style="45" customWidth="1"/>
    <col min="5382" max="5382" width="10.7109375" style="45" customWidth="1"/>
    <col min="5383" max="5383" width="21" style="45" customWidth="1"/>
    <col min="5384" max="5384" width="16.140625" style="45" customWidth="1"/>
    <col min="5385" max="5385" width="15.140625" style="45" customWidth="1"/>
    <col min="5386" max="5386" width="14.42578125" style="45" customWidth="1"/>
    <col min="5387" max="5387" width="28.85546875" style="45" customWidth="1"/>
    <col min="5388" max="5632" width="9.140625" style="45"/>
    <col min="5633" max="5633" width="7" style="45" customWidth="1"/>
    <col min="5634" max="5634" width="38.7109375" style="45" customWidth="1"/>
    <col min="5635" max="5635" width="16.140625" style="45" customWidth="1"/>
    <col min="5636" max="5636" width="0" style="45" hidden="1" customWidth="1"/>
    <col min="5637" max="5637" width="21.85546875" style="45" customWidth="1"/>
    <col min="5638" max="5638" width="10.7109375" style="45" customWidth="1"/>
    <col min="5639" max="5639" width="21" style="45" customWidth="1"/>
    <col min="5640" max="5640" width="16.140625" style="45" customWidth="1"/>
    <col min="5641" max="5641" width="15.140625" style="45" customWidth="1"/>
    <col min="5642" max="5642" width="14.42578125" style="45" customWidth="1"/>
    <col min="5643" max="5643" width="28.85546875" style="45" customWidth="1"/>
    <col min="5644" max="5888" width="9.140625" style="45"/>
    <col min="5889" max="5889" width="7" style="45" customWidth="1"/>
    <col min="5890" max="5890" width="38.7109375" style="45" customWidth="1"/>
    <col min="5891" max="5891" width="16.140625" style="45" customWidth="1"/>
    <col min="5892" max="5892" width="0" style="45" hidden="1" customWidth="1"/>
    <col min="5893" max="5893" width="21.85546875" style="45" customWidth="1"/>
    <col min="5894" max="5894" width="10.7109375" style="45" customWidth="1"/>
    <col min="5895" max="5895" width="21" style="45" customWidth="1"/>
    <col min="5896" max="5896" width="16.140625" style="45" customWidth="1"/>
    <col min="5897" max="5897" width="15.140625" style="45" customWidth="1"/>
    <col min="5898" max="5898" width="14.42578125" style="45" customWidth="1"/>
    <col min="5899" max="5899" width="28.85546875" style="45" customWidth="1"/>
    <col min="5900" max="6144" width="9.140625" style="45"/>
    <col min="6145" max="6145" width="7" style="45" customWidth="1"/>
    <col min="6146" max="6146" width="38.7109375" style="45" customWidth="1"/>
    <col min="6147" max="6147" width="16.140625" style="45" customWidth="1"/>
    <col min="6148" max="6148" width="0" style="45" hidden="1" customWidth="1"/>
    <col min="6149" max="6149" width="21.85546875" style="45" customWidth="1"/>
    <col min="6150" max="6150" width="10.7109375" style="45" customWidth="1"/>
    <col min="6151" max="6151" width="21" style="45" customWidth="1"/>
    <col min="6152" max="6152" width="16.140625" style="45" customWidth="1"/>
    <col min="6153" max="6153" width="15.140625" style="45" customWidth="1"/>
    <col min="6154" max="6154" width="14.42578125" style="45" customWidth="1"/>
    <col min="6155" max="6155" width="28.85546875" style="45" customWidth="1"/>
    <col min="6156" max="6400" width="9.140625" style="45"/>
    <col min="6401" max="6401" width="7" style="45" customWidth="1"/>
    <col min="6402" max="6402" width="38.7109375" style="45" customWidth="1"/>
    <col min="6403" max="6403" width="16.140625" style="45" customWidth="1"/>
    <col min="6404" max="6404" width="0" style="45" hidden="1" customWidth="1"/>
    <col min="6405" max="6405" width="21.85546875" style="45" customWidth="1"/>
    <col min="6406" max="6406" width="10.7109375" style="45" customWidth="1"/>
    <col min="6407" max="6407" width="21" style="45" customWidth="1"/>
    <col min="6408" max="6408" width="16.140625" style="45" customWidth="1"/>
    <col min="6409" max="6409" width="15.140625" style="45" customWidth="1"/>
    <col min="6410" max="6410" width="14.42578125" style="45" customWidth="1"/>
    <col min="6411" max="6411" width="28.85546875" style="45" customWidth="1"/>
    <col min="6412" max="6656" width="9.140625" style="45"/>
    <col min="6657" max="6657" width="7" style="45" customWidth="1"/>
    <col min="6658" max="6658" width="38.7109375" style="45" customWidth="1"/>
    <col min="6659" max="6659" width="16.140625" style="45" customWidth="1"/>
    <col min="6660" max="6660" width="0" style="45" hidden="1" customWidth="1"/>
    <col min="6661" max="6661" width="21.85546875" style="45" customWidth="1"/>
    <col min="6662" max="6662" width="10.7109375" style="45" customWidth="1"/>
    <col min="6663" max="6663" width="21" style="45" customWidth="1"/>
    <col min="6664" max="6664" width="16.140625" style="45" customWidth="1"/>
    <col min="6665" max="6665" width="15.140625" style="45" customWidth="1"/>
    <col min="6666" max="6666" width="14.42578125" style="45" customWidth="1"/>
    <col min="6667" max="6667" width="28.85546875" style="45" customWidth="1"/>
    <col min="6668" max="6912" width="9.140625" style="45"/>
    <col min="6913" max="6913" width="7" style="45" customWidth="1"/>
    <col min="6914" max="6914" width="38.7109375" style="45" customWidth="1"/>
    <col min="6915" max="6915" width="16.140625" style="45" customWidth="1"/>
    <col min="6916" max="6916" width="0" style="45" hidden="1" customWidth="1"/>
    <col min="6917" max="6917" width="21.85546875" style="45" customWidth="1"/>
    <col min="6918" max="6918" width="10.7109375" style="45" customWidth="1"/>
    <col min="6919" max="6919" width="21" style="45" customWidth="1"/>
    <col min="6920" max="6920" width="16.140625" style="45" customWidth="1"/>
    <col min="6921" max="6921" width="15.140625" style="45" customWidth="1"/>
    <col min="6922" max="6922" width="14.42578125" style="45" customWidth="1"/>
    <col min="6923" max="6923" width="28.85546875" style="45" customWidth="1"/>
    <col min="6924" max="7168" width="9.140625" style="45"/>
    <col min="7169" max="7169" width="7" style="45" customWidth="1"/>
    <col min="7170" max="7170" width="38.7109375" style="45" customWidth="1"/>
    <col min="7171" max="7171" width="16.140625" style="45" customWidth="1"/>
    <col min="7172" max="7172" width="0" style="45" hidden="1" customWidth="1"/>
    <col min="7173" max="7173" width="21.85546875" style="45" customWidth="1"/>
    <col min="7174" max="7174" width="10.7109375" style="45" customWidth="1"/>
    <col min="7175" max="7175" width="21" style="45" customWidth="1"/>
    <col min="7176" max="7176" width="16.140625" style="45" customWidth="1"/>
    <col min="7177" max="7177" width="15.140625" style="45" customWidth="1"/>
    <col min="7178" max="7178" width="14.42578125" style="45" customWidth="1"/>
    <col min="7179" max="7179" width="28.85546875" style="45" customWidth="1"/>
    <col min="7180" max="7424" width="9.140625" style="45"/>
    <col min="7425" max="7425" width="7" style="45" customWidth="1"/>
    <col min="7426" max="7426" width="38.7109375" style="45" customWidth="1"/>
    <col min="7427" max="7427" width="16.140625" style="45" customWidth="1"/>
    <col min="7428" max="7428" width="0" style="45" hidden="1" customWidth="1"/>
    <col min="7429" max="7429" width="21.85546875" style="45" customWidth="1"/>
    <col min="7430" max="7430" width="10.7109375" style="45" customWidth="1"/>
    <col min="7431" max="7431" width="21" style="45" customWidth="1"/>
    <col min="7432" max="7432" width="16.140625" style="45" customWidth="1"/>
    <col min="7433" max="7433" width="15.140625" style="45" customWidth="1"/>
    <col min="7434" max="7434" width="14.42578125" style="45" customWidth="1"/>
    <col min="7435" max="7435" width="28.85546875" style="45" customWidth="1"/>
    <col min="7436" max="7680" width="9.140625" style="45"/>
    <col min="7681" max="7681" width="7" style="45" customWidth="1"/>
    <col min="7682" max="7682" width="38.7109375" style="45" customWidth="1"/>
    <col min="7683" max="7683" width="16.140625" style="45" customWidth="1"/>
    <col min="7684" max="7684" width="0" style="45" hidden="1" customWidth="1"/>
    <col min="7685" max="7685" width="21.85546875" style="45" customWidth="1"/>
    <col min="7686" max="7686" width="10.7109375" style="45" customWidth="1"/>
    <col min="7687" max="7687" width="21" style="45" customWidth="1"/>
    <col min="7688" max="7688" width="16.140625" style="45" customWidth="1"/>
    <col min="7689" max="7689" width="15.140625" style="45" customWidth="1"/>
    <col min="7690" max="7690" width="14.42578125" style="45" customWidth="1"/>
    <col min="7691" max="7691" width="28.85546875" style="45" customWidth="1"/>
    <col min="7692" max="7936" width="9.140625" style="45"/>
    <col min="7937" max="7937" width="7" style="45" customWidth="1"/>
    <col min="7938" max="7938" width="38.7109375" style="45" customWidth="1"/>
    <col min="7939" max="7939" width="16.140625" style="45" customWidth="1"/>
    <col min="7940" max="7940" width="0" style="45" hidden="1" customWidth="1"/>
    <col min="7941" max="7941" width="21.85546875" style="45" customWidth="1"/>
    <col min="7942" max="7942" width="10.7109375" style="45" customWidth="1"/>
    <col min="7943" max="7943" width="21" style="45" customWidth="1"/>
    <col min="7944" max="7944" width="16.140625" style="45" customWidth="1"/>
    <col min="7945" max="7945" width="15.140625" style="45" customWidth="1"/>
    <col min="7946" max="7946" width="14.42578125" style="45" customWidth="1"/>
    <col min="7947" max="7947" width="28.85546875" style="45" customWidth="1"/>
    <col min="7948" max="8192" width="9.140625" style="45"/>
    <col min="8193" max="8193" width="7" style="45" customWidth="1"/>
    <col min="8194" max="8194" width="38.7109375" style="45" customWidth="1"/>
    <col min="8195" max="8195" width="16.140625" style="45" customWidth="1"/>
    <col min="8196" max="8196" width="0" style="45" hidden="1" customWidth="1"/>
    <col min="8197" max="8197" width="21.85546875" style="45" customWidth="1"/>
    <col min="8198" max="8198" width="10.7109375" style="45" customWidth="1"/>
    <col min="8199" max="8199" width="21" style="45" customWidth="1"/>
    <col min="8200" max="8200" width="16.140625" style="45" customWidth="1"/>
    <col min="8201" max="8201" width="15.140625" style="45" customWidth="1"/>
    <col min="8202" max="8202" width="14.42578125" style="45" customWidth="1"/>
    <col min="8203" max="8203" width="28.85546875" style="45" customWidth="1"/>
    <col min="8204" max="8448" width="9.140625" style="45"/>
    <col min="8449" max="8449" width="7" style="45" customWidth="1"/>
    <col min="8450" max="8450" width="38.7109375" style="45" customWidth="1"/>
    <col min="8451" max="8451" width="16.140625" style="45" customWidth="1"/>
    <col min="8452" max="8452" width="0" style="45" hidden="1" customWidth="1"/>
    <col min="8453" max="8453" width="21.85546875" style="45" customWidth="1"/>
    <col min="8454" max="8454" width="10.7109375" style="45" customWidth="1"/>
    <col min="8455" max="8455" width="21" style="45" customWidth="1"/>
    <col min="8456" max="8456" width="16.140625" style="45" customWidth="1"/>
    <col min="8457" max="8457" width="15.140625" style="45" customWidth="1"/>
    <col min="8458" max="8458" width="14.42578125" style="45" customWidth="1"/>
    <col min="8459" max="8459" width="28.85546875" style="45" customWidth="1"/>
    <col min="8460" max="8704" width="9.140625" style="45"/>
    <col min="8705" max="8705" width="7" style="45" customWidth="1"/>
    <col min="8706" max="8706" width="38.7109375" style="45" customWidth="1"/>
    <col min="8707" max="8707" width="16.140625" style="45" customWidth="1"/>
    <col min="8708" max="8708" width="0" style="45" hidden="1" customWidth="1"/>
    <col min="8709" max="8709" width="21.85546875" style="45" customWidth="1"/>
    <col min="8710" max="8710" width="10.7109375" style="45" customWidth="1"/>
    <col min="8711" max="8711" width="21" style="45" customWidth="1"/>
    <col min="8712" max="8712" width="16.140625" style="45" customWidth="1"/>
    <col min="8713" max="8713" width="15.140625" style="45" customWidth="1"/>
    <col min="8714" max="8714" width="14.42578125" style="45" customWidth="1"/>
    <col min="8715" max="8715" width="28.85546875" style="45" customWidth="1"/>
    <col min="8716" max="8960" width="9.140625" style="45"/>
    <col min="8961" max="8961" width="7" style="45" customWidth="1"/>
    <col min="8962" max="8962" width="38.7109375" style="45" customWidth="1"/>
    <col min="8963" max="8963" width="16.140625" style="45" customWidth="1"/>
    <col min="8964" max="8964" width="0" style="45" hidden="1" customWidth="1"/>
    <col min="8965" max="8965" width="21.85546875" style="45" customWidth="1"/>
    <col min="8966" max="8966" width="10.7109375" style="45" customWidth="1"/>
    <col min="8967" max="8967" width="21" style="45" customWidth="1"/>
    <col min="8968" max="8968" width="16.140625" style="45" customWidth="1"/>
    <col min="8969" max="8969" width="15.140625" style="45" customWidth="1"/>
    <col min="8970" max="8970" width="14.42578125" style="45" customWidth="1"/>
    <col min="8971" max="8971" width="28.85546875" style="45" customWidth="1"/>
    <col min="8972" max="9216" width="9.140625" style="45"/>
    <col min="9217" max="9217" width="7" style="45" customWidth="1"/>
    <col min="9218" max="9218" width="38.7109375" style="45" customWidth="1"/>
    <col min="9219" max="9219" width="16.140625" style="45" customWidth="1"/>
    <col min="9220" max="9220" width="0" style="45" hidden="1" customWidth="1"/>
    <col min="9221" max="9221" width="21.85546875" style="45" customWidth="1"/>
    <col min="9222" max="9222" width="10.7109375" style="45" customWidth="1"/>
    <col min="9223" max="9223" width="21" style="45" customWidth="1"/>
    <col min="9224" max="9224" width="16.140625" style="45" customWidth="1"/>
    <col min="9225" max="9225" width="15.140625" style="45" customWidth="1"/>
    <col min="9226" max="9226" width="14.42578125" style="45" customWidth="1"/>
    <col min="9227" max="9227" width="28.85546875" style="45" customWidth="1"/>
    <col min="9228" max="9472" width="9.140625" style="45"/>
    <col min="9473" max="9473" width="7" style="45" customWidth="1"/>
    <col min="9474" max="9474" width="38.7109375" style="45" customWidth="1"/>
    <col min="9475" max="9475" width="16.140625" style="45" customWidth="1"/>
    <col min="9476" max="9476" width="0" style="45" hidden="1" customWidth="1"/>
    <col min="9477" max="9477" width="21.85546875" style="45" customWidth="1"/>
    <col min="9478" max="9478" width="10.7109375" style="45" customWidth="1"/>
    <col min="9479" max="9479" width="21" style="45" customWidth="1"/>
    <col min="9480" max="9480" width="16.140625" style="45" customWidth="1"/>
    <col min="9481" max="9481" width="15.140625" style="45" customWidth="1"/>
    <col min="9482" max="9482" width="14.42578125" style="45" customWidth="1"/>
    <col min="9483" max="9483" width="28.85546875" style="45" customWidth="1"/>
    <col min="9484" max="9728" width="9.140625" style="45"/>
    <col min="9729" max="9729" width="7" style="45" customWidth="1"/>
    <col min="9730" max="9730" width="38.7109375" style="45" customWidth="1"/>
    <col min="9731" max="9731" width="16.140625" style="45" customWidth="1"/>
    <col min="9732" max="9732" width="0" style="45" hidden="1" customWidth="1"/>
    <col min="9733" max="9733" width="21.85546875" style="45" customWidth="1"/>
    <col min="9734" max="9734" width="10.7109375" style="45" customWidth="1"/>
    <col min="9735" max="9735" width="21" style="45" customWidth="1"/>
    <col min="9736" max="9736" width="16.140625" style="45" customWidth="1"/>
    <col min="9737" max="9737" width="15.140625" style="45" customWidth="1"/>
    <col min="9738" max="9738" width="14.42578125" style="45" customWidth="1"/>
    <col min="9739" max="9739" width="28.85546875" style="45" customWidth="1"/>
    <col min="9740" max="9984" width="9.140625" style="45"/>
    <col min="9985" max="9985" width="7" style="45" customWidth="1"/>
    <col min="9986" max="9986" width="38.7109375" style="45" customWidth="1"/>
    <col min="9987" max="9987" width="16.140625" style="45" customWidth="1"/>
    <col min="9988" max="9988" width="0" style="45" hidden="1" customWidth="1"/>
    <col min="9989" max="9989" width="21.85546875" style="45" customWidth="1"/>
    <col min="9990" max="9990" width="10.7109375" style="45" customWidth="1"/>
    <col min="9991" max="9991" width="21" style="45" customWidth="1"/>
    <col min="9992" max="9992" width="16.140625" style="45" customWidth="1"/>
    <col min="9993" max="9993" width="15.140625" style="45" customWidth="1"/>
    <col min="9994" max="9994" width="14.42578125" style="45" customWidth="1"/>
    <col min="9995" max="9995" width="28.85546875" style="45" customWidth="1"/>
    <col min="9996" max="10240" width="9.140625" style="45"/>
    <col min="10241" max="10241" width="7" style="45" customWidth="1"/>
    <col min="10242" max="10242" width="38.7109375" style="45" customWidth="1"/>
    <col min="10243" max="10243" width="16.140625" style="45" customWidth="1"/>
    <col min="10244" max="10244" width="0" style="45" hidden="1" customWidth="1"/>
    <col min="10245" max="10245" width="21.85546875" style="45" customWidth="1"/>
    <col min="10246" max="10246" width="10.7109375" style="45" customWidth="1"/>
    <col min="10247" max="10247" width="21" style="45" customWidth="1"/>
    <col min="10248" max="10248" width="16.140625" style="45" customWidth="1"/>
    <col min="10249" max="10249" width="15.140625" style="45" customWidth="1"/>
    <col min="10250" max="10250" width="14.42578125" style="45" customWidth="1"/>
    <col min="10251" max="10251" width="28.85546875" style="45" customWidth="1"/>
    <col min="10252" max="10496" width="9.140625" style="45"/>
    <col min="10497" max="10497" width="7" style="45" customWidth="1"/>
    <col min="10498" max="10498" width="38.7109375" style="45" customWidth="1"/>
    <col min="10499" max="10499" width="16.140625" style="45" customWidth="1"/>
    <col min="10500" max="10500" width="0" style="45" hidden="1" customWidth="1"/>
    <col min="10501" max="10501" width="21.85546875" style="45" customWidth="1"/>
    <col min="10502" max="10502" width="10.7109375" style="45" customWidth="1"/>
    <col min="10503" max="10503" width="21" style="45" customWidth="1"/>
    <col min="10504" max="10504" width="16.140625" style="45" customWidth="1"/>
    <col min="10505" max="10505" width="15.140625" style="45" customWidth="1"/>
    <col min="10506" max="10506" width="14.42578125" style="45" customWidth="1"/>
    <col min="10507" max="10507" width="28.85546875" style="45" customWidth="1"/>
    <col min="10508" max="10752" width="9.140625" style="45"/>
    <col min="10753" max="10753" width="7" style="45" customWidth="1"/>
    <col min="10754" max="10754" width="38.7109375" style="45" customWidth="1"/>
    <col min="10755" max="10755" width="16.140625" style="45" customWidth="1"/>
    <col min="10756" max="10756" width="0" style="45" hidden="1" customWidth="1"/>
    <col min="10757" max="10757" width="21.85546875" style="45" customWidth="1"/>
    <col min="10758" max="10758" width="10.7109375" style="45" customWidth="1"/>
    <col min="10759" max="10759" width="21" style="45" customWidth="1"/>
    <col min="10760" max="10760" width="16.140625" style="45" customWidth="1"/>
    <col min="10761" max="10761" width="15.140625" style="45" customWidth="1"/>
    <col min="10762" max="10762" width="14.42578125" style="45" customWidth="1"/>
    <col min="10763" max="10763" width="28.85546875" style="45" customWidth="1"/>
    <col min="10764" max="11008" width="9.140625" style="45"/>
    <col min="11009" max="11009" width="7" style="45" customWidth="1"/>
    <col min="11010" max="11010" width="38.7109375" style="45" customWidth="1"/>
    <col min="11011" max="11011" width="16.140625" style="45" customWidth="1"/>
    <col min="11012" max="11012" width="0" style="45" hidden="1" customWidth="1"/>
    <col min="11013" max="11013" width="21.85546875" style="45" customWidth="1"/>
    <col min="11014" max="11014" width="10.7109375" style="45" customWidth="1"/>
    <col min="11015" max="11015" width="21" style="45" customWidth="1"/>
    <col min="11016" max="11016" width="16.140625" style="45" customWidth="1"/>
    <col min="11017" max="11017" width="15.140625" style="45" customWidth="1"/>
    <col min="11018" max="11018" width="14.42578125" style="45" customWidth="1"/>
    <col min="11019" max="11019" width="28.85546875" style="45" customWidth="1"/>
    <col min="11020" max="11264" width="9.140625" style="45"/>
    <col min="11265" max="11265" width="7" style="45" customWidth="1"/>
    <col min="11266" max="11266" width="38.7109375" style="45" customWidth="1"/>
    <col min="11267" max="11267" width="16.140625" style="45" customWidth="1"/>
    <col min="11268" max="11268" width="0" style="45" hidden="1" customWidth="1"/>
    <col min="11269" max="11269" width="21.85546875" style="45" customWidth="1"/>
    <col min="11270" max="11270" width="10.7109375" style="45" customWidth="1"/>
    <col min="11271" max="11271" width="21" style="45" customWidth="1"/>
    <col min="11272" max="11272" width="16.140625" style="45" customWidth="1"/>
    <col min="11273" max="11273" width="15.140625" style="45" customWidth="1"/>
    <col min="11274" max="11274" width="14.42578125" style="45" customWidth="1"/>
    <col min="11275" max="11275" width="28.85546875" style="45" customWidth="1"/>
    <col min="11276" max="11520" width="9.140625" style="45"/>
    <col min="11521" max="11521" width="7" style="45" customWidth="1"/>
    <col min="11522" max="11522" width="38.7109375" style="45" customWidth="1"/>
    <col min="11523" max="11523" width="16.140625" style="45" customWidth="1"/>
    <col min="11524" max="11524" width="0" style="45" hidden="1" customWidth="1"/>
    <col min="11525" max="11525" width="21.85546875" style="45" customWidth="1"/>
    <col min="11526" max="11526" width="10.7109375" style="45" customWidth="1"/>
    <col min="11527" max="11527" width="21" style="45" customWidth="1"/>
    <col min="11528" max="11528" width="16.140625" style="45" customWidth="1"/>
    <col min="11529" max="11529" width="15.140625" style="45" customWidth="1"/>
    <col min="11530" max="11530" width="14.42578125" style="45" customWidth="1"/>
    <col min="11531" max="11531" width="28.85546875" style="45" customWidth="1"/>
    <col min="11532" max="11776" width="9.140625" style="45"/>
    <col min="11777" max="11777" width="7" style="45" customWidth="1"/>
    <col min="11778" max="11778" width="38.7109375" style="45" customWidth="1"/>
    <col min="11779" max="11779" width="16.140625" style="45" customWidth="1"/>
    <col min="11780" max="11780" width="0" style="45" hidden="1" customWidth="1"/>
    <col min="11781" max="11781" width="21.85546875" style="45" customWidth="1"/>
    <col min="11782" max="11782" width="10.7109375" style="45" customWidth="1"/>
    <col min="11783" max="11783" width="21" style="45" customWidth="1"/>
    <col min="11784" max="11784" width="16.140625" style="45" customWidth="1"/>
    <col min="11785" max="11785" width="15.140625" style="45" customWidth="1"/>
    <col min="11786" max="11786" width="14.42578125" style="45" customWidth="1"/>
    <col min="11787" max="11787" width="28.85546875" style="45" customWidth="1"/>
    <col min="11788" max="12032" width="9.140625" style="45"/>
    <col min="12033" max="12033" width="7" style="45" customWidth="1"/>
    <col min="12034" max="12034" width="38.7109375" style="45" customWidth="1"/>
    <col min="12035" max="12035" width="16.140625" style="45" customWidth="1"/>
    <col min="12036" max="12036" width="0" style="45" hidden="1" customWidth="1"/>
    <col min="12037" max="12037" width="21.85546875" style="45" customWidth="1"/>
    <col min="12038" max="12038" width="10.7109375" style="45" customWidth="1"/>
    <col min="12039" max="12039" width="21" style="45" customWidth="1"/>
    <col min="12040" max="12040" width="16.140625" style="45" customWidth="1"/>
    <col min="12041" max="12041" width="15.140625" style="45" customWidth="1"/>
    <col min="12042" max="12042" width="14.42578125" style="45" customWidth="1"/>
    <col min="12043" max="12043" width="28.85546875" style="45" customWidth="1"/>
    <col min="12044" max="12288" width="9.140625" style="45"/>
    <col min="12289" max="12289" width="7" style="45" customWidth="1"/>
    <col min="12290" max="12290" width="38.7109375" style="45" customWidth="1"/>
    <col min="12291" max="12291" width="16.140625" style="45" customWidth="1"/>
    <col min="12292" max="12292" width="0" style="45" hidden="1" customWidth="1"/>
    <col min="12293" max="12293" width="21.85546875" style="45" customWidth="1"/>
    <col min="12294" max="12294" width="10.7109375" style="45" customWidth="1"/>
    <col min="12295" max="12295" width="21" style="45" customWidth="1"/>
    <col min="12296" max="12296" width="16.140625" style="45" customWidth="1"/>
    <col min="12297" max="12297" width="15.140625" style="45" customWidth="1"/>
    <col min="12298" max="12298" width="14.42578125" style="45" customWidth="1"/>
    <col min="12299" max="12299" width="28.85546875" style="45" customWidth="1"/>
    <col min="12300" max="12544" width="9.140625" style="45"/>
    <col min="12545" max="12545" width="7" style="45" customWidth="1"/>
    <col min="12546" max="12546" width="38.7109375" style="45" customWidth="1"/>
    <col min="12547" max="12547" width="16.140625" style="45" customWidth="1"/>
    <col min="12548" max="12548" width="0" style="45" hidden="1" customWidth="1"/>
    <col min="12549" max="12549" width="21.85546875" style="45" customWidth="1"/>
    <col min="12550" max="12550" width="10.7109375" style="45" customWidth="1"/>
    <col min="12551" max="12551" width="21" style="45" customWidth="1"/>
    <col min="12552" max="12552" width="16.140625" style="45" customWidth="1"/>
    <col min="12553" max="12553" width="15.140625" style="45" customWidth="1"/>
    <col min="12554" max="12554" width="14.42578125" style="45" customWidth="1"/>
    <col min="12555" max="12555" width="28.85546875" style="45" customWidth="1"/>
    <col min="12556" max="12800" width="9.140625" style="45"/>
    <col min="12801" max="12801" width="7" style="45" customWidth="1"/>
    <col min="12802" max="12802" width="38.7109375" style="45" customWidth="1"/>
    <col min="12803" max="12803" width="16.140625" style="45" customWidth="1"/>
    <col min="12804" max="12804" width="0" style="45" hidden="1" customWidth="1"/>
    <col min="12805" max="12805" width="21.85546875" style="45" customWidth="1"/>
    <col min="12806" max="12806" width="10.7109375" style="45" customWidth="1"/>
    <col min="12807" max="12807" width="21" style="45" customWidth="1"/>
    <col min="12808" max="12808" width="16.140625" style="45" customWidth="1"/>
    <col min="12809" max="12809" width="15.140625" style="45" customWidth="1"/>
    <col min="12810" max="12810" width="14.42578125" style="45" customWidth="1"/>
    <col min="12811" max="12811" width="28.85546875" style="45" customWidth="1"/>
    <col min="12812" max="13056" width="9.140625" style="45"/>
    <col min="13057" max="13057" width="7" style="45" customWidth="1"/>
    <col min="13058" max="13058" width="38.7109375" style="45" customWidth="1"/>
    <col min="13059" max="13059" width="16.140625" style="45" customWidth="1"/>
    <col min="13060" max="13060" width="0" style="45" hidden="1" customWidth="1"/>
    <col min="13061" max="13061" width="21.85546875" style="45" customWidth="1"/>
    <col min="13062" max="13062" width="10.7109375" style="45" customWidth="1"/>
    <col min="13063" max="13063" width="21" style="45" customWidth="1"/>
    <col min="13064" max="13064" width="16.140625" style="45" customWidth="1"/>
    <col min="13065" max="13065" width="15.140625" style="45" customWidth="1"/>
    <col min="13066" max="13066" width="14.42578125" style="45" customWidth="1"/>
    <col min="13067" max="13067" width="28.85546875" style="45" customWidth="1"/>
    <col min="13068" max="13312" width="9.140625" style="45"/>
    <col min="13313" max="13313" width="7" style="45" customWidth="1"/>
    <col min="13314" max="13314" width="38.7109375" style="45" customWidth="1"/>
    <col min="13315" max="13315" width="16.140625" style="45" customWidth="1"/>
    <col min="13316" max="13316" width="0" style="45" hidden="1" customWidth="1"/>
    <col min="13317" max="13317" width="21.85546875" style="45" customWidth="1"/>
    <col min="13318" max="13318" width="10.7109375" style="45" customWidth="1"/>
    <col min="13319" max="13319" width="21" style="45" customWidth="1"/>
    <col min="13320" max="13320" width="16.140625" style="45" customWidth="1"/>
    <col min="13321" max="13321" width="15.140625" style="45" customWidth="1"/>
    <col min="13322" max="13322" width="14.42578125" style="45" customWidth="1"/>
    <col min="13323" max="13323" width="28.85546875" style="45" customWidth="1"/>
    <col min="13324" max="13568" width="9.140625" style="45"/>
    <col min="13569" max="13569" width="7" style="45" customWidth="1"/>
    <col min="13570" max="13570" width="38.7109375" style="45" customWidth="1"/>
    <col min="13571" max="13571" width="16.140625" style="45" customWidth="1"/>
    <col min="13572" max="13572" width="0" style="45" hidden="1" customWidth="1"/>
    <col min="13573" max="13573" width="21.85546875" style="45" customWidth="1"/>
    <col min="13574" max="13574" width="10.7109375" style="45" customWidth="1"/>
    <col min="13575" max="13575" width="21" style="45" customWidth="1"/>
    <col min="13576" max="13576" width="16.140625" style="45" customWidth="1"/>
    <col min="13577" max="13577" width="15.140625" style="45" customWidth="1"/>
    <col min="13578" max="13578" width="14.42578125" style="45" customWidth="1"/>
    <col min="13579" max="13579" width="28.85546875" style="45" customWidth="1"/>
    <col min="13580" max="13824" width="9.140625" style="45"/>
    <col min="13825" max="13825" width="7" style="45" customWidth="1"/>
    <col min="13826" max="13826" width="38.7109375" style="45" customWidth="1"/>
    <col min="13827" max="13827" width="16.140625" style="45" customWidth="1"/>
    <col min="13828" max="13828" width="0" style="45" hidden="1" customWidth="1"/>
    <col min="13829" max="13829" width="21.85546875" style="45" customWidth="1"/>
    <col min="13830" max="13830" width="10.7109375" style="45" customWidth="1"/>
    <col min="13831" max="13831" width="21" style="45" customWidth="1"/>
    <col min="13832" max="13832" width="16.140625" style="45" customWidth="1"/>
    <col min="13833" max="13833" width="15.140625" style="45" customWidth="1"/>
    <col min="13834" max="13834" width="14.42578125" style="45" customWidth="1"/>
    <col min="13835" max="13835" width="28.85546875" style="45" customWidth="1"/>
    <col min="13836" max="14080" width="9.140625" style="45"/>
    <col min="14081" max="14081" width="7" style="45" customWidth="1"/>
    <col min="14082" max="14082" width="38.7109375" style="45" customWidth="1"/>
    <col min="14083" max="14083" width="16.140625" style="45" customWidth="1"/>
    <col min="14084" max="14084" width="0" style="45" hidden="1" customWidth="1"/>
    <col min="14085" max="14085" width="21.85546875" style="45" customWidth="1"/>
    <col min="14086" max="14086" width="10.7109375" style="45" customWidth="1"/>
    <col min="14087" max="14087" width="21" style="45" customWidth="1"/>
    <col min="14088" max="14088" width="16.140625" style="45" customWidth="1"/>
    <col min="14089" max="14089" width="15.140625" style="45" customWidth="1"/>
    <col min="14090" max="14090" width="14.42578125" style="45" customWidth="1"/>
    <col min="14091" max="14091" width="28.85546875" style="45" customWidth="1"/>
    <col min="14092" max="14336" width="9.140625" style="45"/>
    <col min="14337" max="14337" width="7" style="45" customWidth="1"/>
    <col min="14338" max="14338" width="38.7109375" style="45" customWidth="1"/>
    <col min="14339" max="14339" width="16.140625" style="45" customWidth="1"/>
    <col min="14340" max="14340" width="0" style="45" hidden="1" customWidth="1"/>
    <col min="14341" max="14341" width="21.85546875" style="45" customWidth="1"/>
    <col min="14342" max="14342" width="10.7109375" style="45" customWidth="1"/>
    <col min="14343" max="14343" width="21" style="45" customWidth="1"/>
    <col min="14344" max="14344" width="16.140625" style="45" customWidth="1"/>
    <col min="14345" max="14345" width="15.140625" style="45" customWidth="1"/>
    <col min="14346" max="14346" width="14.42578125" style="45" customWidth="1"/>
    <col min="14347" max="14347" width="28.85546875" style="45" customWidth="1"/>
    <col min="14348" max="14592" width="9.140625" style="45"/>
    <col min="14593" max="14593" width="7" style="45" customWidth="1"/>
    <col min="14594" max="14594" width="38.7109375" style="45" customWidth="1"/>
    <col min="14595" max="14595" width="16.140625" style="45" customWidth="1"/>
    <col min="14596" max="14596" width="0" style="45" hidden="1" customWidth="1"/>
    <col min="14597" max="14597" width="21.85546875" style="45" customWidth="1"/>
    <col min="14598" max="14598" width="10.7109375" style="45" customWidth="1"/>
    <col min="14599" max="14599" width="21" style="45" customWidth="1"/>
    <col min="14600" max="14600" width="16.140625" style="45" customWidth="1"/>
    <col min="14601" max="14601" width="15.140625" style="45" customWidth="1"/>
    <col min="14602" max="14602" width="14.42578125" style="45" customWidth="1"/>
    <col min="14603" max="14603" width="28.85546875" style="45" customWidth="1"/>
    <col min="14604" max="14848" width="9.140625" style="45"/>
    <col min="14849" max="14849" width="7" style="45" customWidth="1"/>
    <col min="14850" max="14850" width="38.7109375" style="45" customWidth="1"/>
    <col min="14851" max="14851" width="16.140625" style="45" customWidth="1"/>
    <col min="14852" max="14852" width="0" style="45" hidden="1" customWidth="1"/>
    <col min="14853" max="14853" width="21.85546875" style="45" customWidth="1"/>
    <col min="14854" max="14854" width="10.7109375" style="45" customWidth="1"/>
    <col min="14855" max="14855" width="21" style="45" customWidth="1"/>
    <col min="14856" max="14856" width="16.140625" style="45" customWidth="1"/>
    <col min="14857" max="14857" width="15.140625" style="45" customWidth="1"/>
    <col min="14858" max="14858" width="14.42578125" style="45" customWidth="1"/>
    <col min="14859" max="14859" width="28.85546875" style="45" customWidth="1"/>
    <col min="14860" max="15104" width="9.140625" style="45"/>
    <col min="15105" max="15105" width="7" style="45" customWidth="1"/>
    <col min="15106" max="15106" width="38.7109375" style="45" customWidth="1"/>
    <col min="15107" max="15107" width="16.140625" style="45" customWidth="1"/>
    <col min="15108" max="15108" width="0" style="45" hidden="1" customWidth="1"/>
    <col min="15109" max="15109" width="21.85546875" style="45" customWidth="1"/>
    <col min="15110" max="15110" width="10.7109375" style="45" customWidth="1"/>
    <col min="15111" max="15111" width="21" style="45" customWidth="1"/>
    <col min="15112" max="15112" width="16.140625" style="45" customWidth="1"/>
    <col min="15113" max="15113" width="15.140625" style="45" customWidth="1"/>
    <col min="15114" max="15114" width="14.42578125" style="45" customWidth="1"/>
    <col min="15115" max="15115" width="28.85546875" style="45" customWidth="1"/>
    <col min="15116" max="15360" width="9.140625" style="45"/>
    <col min="15361" max="15361" width="7" style="45" customWidth="1"/>
    <col min="15362" max="15362" width="38.7109375" style="45" customWidth="1"/>
    <col min="15363" max="15363" width="16.140625" style="45" customWidth="1"/>
    <col min="15364" max="15364" width="0" style="45" hidden="1" customWidth="1"/>
    <col min="15365" max="15365" width="21.85546875" style="45" customWidth="1"/>
    <col min="15366" max="15366" width="10.7109375" style="45" customWidth="1"/>
    <col min="15367" max="15367" width="21" style="45" customWidth="1"/>
    <col min="15368" max="15368" width="16.140625" style="45" customWidth="1"/>
    <col min="15369" max="15369" width="15.140625" style="45" customWidth="1"/>
    <col min="15370" max="15370" width="14.42578125" style="45" customWidth="1"/>
    <col min="15371" max="15371" width="28.85546875" style="45" customWidth="1"/>
    <col min="15372" max="15616" width="9.140625" style="45"/>
    <col min="15617" max="15617" width="7" style="45" customWidth="1"/>
    <col min="15618" max="15618" width="38.7109375" style="45" customWidth="1"/>
    <col min="15619" max="15619" width="16.140625" style="45" customWidth="1"/>
    <col min="15620" max="15620" width="0" style="45" hidden="1" customWidth="1"/>
    <col min="15621" max="15621" width="21.85546875" style="45" customWidth="1"/>
    <col min="15622" max="15622" width="10.7109375" style="45" customWidth="1"/>
    <col min="15623" max="15623" width="21" style="45" customWidth="1"/>
    <col min="15624" max="15624" width="16.140625" style="45" customWidth="1"/>
    <col min="15625" max="15625" width="15.140625" style="45" customWidth="1"/>
    <col min="15626" max="15626" width="14.42578125" style="45" customWidth="1"/>
    <col min="15627" max="15627" width="28.85546875" style="45" customWidth="1"/>
    <col min="15628" max="15872" width="9.140625" style="45"/>
    <col min="15873" max="15873" width="7" style="45" customWidth="1"/>
    <col min="15874" max="15874" width="38.7109375" style="45" customWidth="1"/>
    <col min="15875" max="15875" width="16.140625" style="45" customWidth="1"/>
    <col min="15876" max="15876" width="0" style="45" hidden="1" customWidth="1"/>
    <col min="15877" max="15877" width="21.85546875" style="45" customWidth="1"/>
    <col min="15878" max="15878" width="10.7109375" style="45" customWidth="1"/>
    <col min="15879" max="15879" width="21" style="45" customWidth="1"/>
    <col min="15880" max="15880" width="16.140625" style="45" customWidth="1"/>
    <col min="15881" max="15881" width="15.140625" style="45" customWidth="1"/>
    <col min="15882" max="15882" width="14.42578125" style="45" customWidth="1"/>
    <col min="15883" max="15883" width="28.85546875" style="45" customWidth="1"/>
    <col min="15884" max="16128" width="9.140625" style="45"/>
    <col min="16129" max="16129" width="7" style="45" customWidth="1"/>
    <col min="16130" max="16130" width="38.7109375" style="45" customWidth="1"/>
    <col min="16131" max="16131" width="16.140625" style="45" customWidth="1"/>
    <col min="16132" max="16132" width="0" style="45" hidden="1" customWidth="1"/>
    <col min="16133" max="16133" width="21.85546875" style="45" customWidth="1"/>
    <col min="16134" max="16134" width="10.7109375" style="45" customWidth="1"/>
    <col min="16135" max="16135" width="21" style="45" customWidth="1"/>
    <col min="16136" max="16136" width="16.140625" style="45" customWidth="1"/>
    <col min="16137" max="16137" width="15.140625" style="45" customWidth="1"/>
    <col min="16138" max="16138" width="14.42578125" style="45" customWidth="1"/>
    <col min="16139" max="16139" width="28.85546875" style="45" customWidth="1"/>
    <col min="16140" max="16384" width="9.140625" style="45"/>
  </cols>
  <sheetData>
    <row r="1" spans="1:11" ht="18.75">
      <c r="A1" s="900" t="s">
        <v>579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</row>
    <row r="2" spans="1:11" ht="18.75">
      <c r="A2" s="901" t="s">
        <v>580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</row>
    <row r="3" spans="1:11" ht="18.75">
      <c r="A3" s="901" t="s">
        <v>581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</row>
    <row r="4" spans="1:11" ht="60" customHeight="1">
      <c r="A4" s="903" t="s">
        <v>306</v>
      </c>
      <c r="B4" s="903" t="s">
        <v>307</v>
      </c>
      <c r="C4" s="903" t="s">
        <v>29</v>
      </c>
      <c r="D4" s="904" t="s">
        <v>1</v>
      </c>
      <c r="E4" s="905" t="s">
        <v>309</v>
      </c>
      <c r="F4" s="906" t="s">
        <v>107</v>
      </c>
      <c r="G4" s="907"/>
      <c r="H4" s="908" t="s">
        <v>310</v>
      </c>
      <c r="I4" s="909"/>
      <c r="J4" s="909"/>
      <c r="K4" s="851" t="s">
        <v>23</v>
      </c>
    </row>
    <row r="5" spans="1:11" ht="36" customHeight="1">
      <c r="A5" s="903"/>
      <c r="B5" s="903"/>
      <c r="C5" s="903"/>
      <c r="D5" s="904"/>
      <c r="E5" s="905"/>
      <c r="F5" s="851" t="s">
        <v>109</v>
      </c>
      <c r="G5" s="851" t="s">
        <v>110</v>
      </c>
      <c r="H5" s="911" t="s">
        <v>111</v>
      </c>
      <c r="I5" s="905" t="s">
        <v>37</v>
      </c>
      <c r="J5" s="905" t="s">
        <v>35</v>
      </c>
      <c r="K5" s="852"/>
    </row>
    <row r="6" spans="1:11">
      <c r="A6" s="903"/>
      <c r="B6" s="903"/>
      <c r="C6" s="903"/>
      <c r="D6" s="904"/>
      <c r="E6" s="905"/>
      <c r="F6" s="853"/>
      <c r="G6" s="853"/>
      <c r="H6" s="911"/>
      <c r="I6" s="905"/>
      <c r="J6" s="905"/>
      <c r="K6" s="910"/>
    </row>
    <row r="7" spans="1:11">
      <c r="A7" s="264">
        <v>1</v>
      </c>
      <c r="B7" s="264">
        <v>2</v>
      </c>
      <c r="C7" s="264">
        <v>3</v>
      </c>
      <c r="D7" s="294">
        <v>4</v>
      </c>
      <c r="E7" s="295">
        <v>4</v>
      </c>
      <c r="F7" s="295">
        <v>5</v>
      </c>
      <c r="G7" s="264">
        <v>6</v>
      </c>
      <c r="H7" s="264">
        <v>7</v>
      </c>
      <c r="I7" s="295"/>
      <c r="J7" s="295"/>
      <c r="K7" s="296">
        <v>8</v>
      </c>
    </row>
    <row r="8" spans="1:11" ht="33" customHeight="1">
      <c r="A8" s="297"/>
      <c r="B8" s="912" t="s">
        <v>582</v>
      </c>
      <c r="C8" s="912"/>
      <c r="D8" s="912"/>
      <c r="E8" s="912"/>
      <c r="F8" s="912"/>
      <c r="G8" s="912"/>
      <c r="H8" s="912"/>
      <c r="I8" s="912"/>
      <c r="J8" s="912"/>
      <c r="K8" s="912"/>
    </row>
    <row r="9" spans="1:11" ht="63.75" customHeight="1">
      <c r="A9" s="264" t="s">
        <v>38</v>
      </c>
      <c r="B9" s="298" t="s">
        <v>583</v>
      </c>
      <c r="C9" s="255" t="s">
        <v>584</v>
      </c>
      <c r="D9" s="294" t="s">
        <v>585</v>
      </c>
      <c r="E9" s="299" t="s">
        <v>13</v>
      </c>
      <c r="F9" s="255" t="s">
        <v>13</v>
      </c>
      <c r="G9" s="255" t="s">
        <v>13</v>
      </c>
      <c r="H9" s="300" t="s">
        <v>586</v>
      </c>
      <c r="I9" s="301">
        <f>I10+I12+I14</f>
        <v>3760</v>
      </c>
      <c r="J9" s="301">
        <f>J10+J12+J14</f>
        <v>698.64350000000002</v>
      </c>
      <c r="K9" s="302" t="s">
        <v>12</v>
      </c>
    </row>
    <row r="10" spans="1:11" ht="45" customHeight="1">
      <c r="A10" s="303" t="s">
        <v>587</v>
      </c>
      <c r="B10" s="304" t="s">
        <v>588</v>
      </c>
      <c r="C10" s="303" t="s">
        <v>584</v>
      </c>
      <c r="D10" s="305"/>
      <c r="E10" s="306" t="s">
        <v>13</v>
      </c>
      <c r="F10" s="303" t="s">
        <v>13</v>
      </c>
      <c r="G10" s="303" t="s">
        <v>13</v>
      </c>
      <c r="H10" s="307" t="s">
        <v>586</v>
      </c>
      <c r="I10" s="307">
        <v>3660</v>
      </c>
      <c r="J10" s="307">
        <v>658.64350000000002</v>
      </c>
      <c r="K10" s="302" t="s">
        <v>12</v>
      </c>
    </row>
    <row r="11" spans="1:11" s="160" customFormat="1" ht="57" customHeight="1">
      <c r="A11" s="264"/>
      <c r="B11" s="308" t="s">
        <v>589</v>
      </c>
      <c r="C11" s="264" t="s">
        <v>13</v>
      </c>
      <c r="D11" s="294" t="s">
        <v>585</v>
      </c>
      <c r="E11" s="299" t="s">
        <v>410</v>
      </c>
      <c r="F11" s="264" t="s">
        <v>590</v>
      </c>
      <c r="G11" s="264" t="s">
        <v>591</v>
      </c>
      <c r="H11" s="295" t="s">
        <v>12</v>
      </c>
      <c r="I11" s="309" t="s">
        <v>13</v>
      </c>
      <c r="J11" s="309" t="s">
        <v>12</v>
      </c>
      <c r="K11" s="310"/>
    </row>
    <row r="12" spans="1:11" s="160" customFormat="1" ht="44.25" customHeight="1">
      <c r="A12" s="264" t="s">
        <v>592</v>
      </c>
      <c r="B12" s="263" t="s">
        <v>593</v>
      </c>
      <c r="C12" s="264" t="s">
        <v>584</v>
      </c>
      <c r="D12" s="294"/>
      <c r="E12" s="295" t="s">
        <v>13</v>
      </c>
      <c r="F12" s="264" t="s">
        <v>13</v>
      </c>
      <c r="G12" s="264" t="s">
        <v>13</v>
      </c>
      <c r="H12" s="307" t="s">
        <v>586</v>
      </c>
      <c r="I12" s="307">
        <v>100</v>
      </c>
      <c r="J12" s="307">
        <v>40</v>
      </c>
      <c r="K12" s="302" t="s">
        <v>12</v>
      </c>
    </row>
    <row r="13" spans="1:11" s="160" customFormat="1" ht="58.5" customHeight="1">
      <c r="A13" s="264"/>
      <c r="B13" s="308" t="s">
        <v>594</v>
      </c>
      <c r="C13" s="295" t="s">
        <v>12</v>
      </c>
      <c r="D13" s="294" t="s">
        <v>585</v>
      </c>
      <c r="E13" s="299" t="s">
        <v>403</v>
      </c>
      <c r="F13" s="264" t="s">
        <v>590</v>
      </c>
      <c r="G13" s="264" t="s">
        <v>595</v>
      </c>
      <c r="H13" s="302" t="s">
        <v>12</v>
      </c>
      <c r="I13" s="309" t="s">
        <v>13</v>
      </c>
      <c r="J13" s="309" t="s">
        <v>12</v>
      </c>
      <c r="K13" s="310"/>
    </row>
    <row r="14" spans="1:11" s="160" customFormat="1" ht="87" customHeight="1">
      <c r="A14" s="264" t="s">
        <v>596</v>
      </c>
      <c r="B14" s="263" t="s">
        <v>597</v>
      </c>
      <c r="C14" s="264" t="s">
        <v>584</v>
      </c>
      <c r="D14" s="294"/>
      <c r="E14" s="302" t="s">
        <v>12</v>
      </c>
      <c r="F14" s="302" t="s">
        <v>12</v>
      </c>
      <c r="G14" s="302" t="s">
        <v>12</v>
      </c>
      <c r="H14" s="307" t="s">
        <v>586</v>
      </c>
      <c r="I14" s="307">
        <v>0</v>
      </c>
      <c r="J14" s="307">
        <v>0</v>
      </c>
      <c r="K14" s="302" t="s">
        <v>12</v>
      </c>
    </row>
    <row r="15" spans="1:11" s="160" customFormat="1" ht="59.25" customHeight="1">
      <c r="A15" s="264"/>
      <c r="B15" s="308" t="s">
        <v>598</v>
      </c>
      <c r="C15" s="295" t="s">
        <v>12</v>
      </c>
      <c r="D15" s="294" t="s">
        <v>585</v>
      </c>
      <c r="E15" s="295" t="s">
        <v>67</v>
      </c>
      <c r="F15" s="264" t="s">
        <v>590</v>
      </c>
      <c r="G15" s="264" t="s">
        <v>599</v>
      </c>
      <c r="H15" s="302" t="s">
        <v>12</v>
      </c>
      <c r="I15" s="309" t="s">
        <v>13</v>
      </c>
      <c r="J15" s="309" t="s">
        <v>12</v>
      </c>
      <c r="K15" s="310"/>
    </row>
    <row r="16" spans="1:11" ht="61.5" customHeight="1">
      <c r="A16" s="264">
        <v>2</v>
      </c>
      <c r="B16" s="298" t="s">
        <v>600</v>
      </c>
      <c r="C16" s="264" t="s">
        <v>601</v>
      </c>
      <c r="D16" s="294"/>
      <c r="E16" s="299" t="s">
        <v>13</v>
      </c>
      <c r="F16" s="299" t="s">
        <v>13</v>
      </c>
      <c r="G16" s="299" t="s">
        <v>13</v>
      </c>
      <c r="H16" s="300" t="s">
        <v>586</v>
      </c>
      <c r="I16" s="301">
        <f>I17+I19+I21+I23</f>
        <v>971.15</v>
      </c>
      <c r="J16" s="301">
        <f>J17+J19+J21+J23</f>
        <v>155.93431000000001</v>
      </c>
      <c r="K16" s="311" t="s">
        <v>12</v>
      </c>
    </row>
    <row r="17" spans="1:11" s="314" customFormat="1" ht="59.25" customHeight="1">
      <c r="A17" s="303" t="s">
        <v>602</v>
      </c>
      <c r="B17" s="304" t="s">
        <v>603</v>
      </c>
      <c r="C17" s="303" t="s">
        <v>604</v>
      </c>
      <c r="D17" s="312"/>
      <c r="E17" s="295" t="s">
        <v>12</v>
      </c>
      <c r="F17" s="295" t="s">
        <v>12</v>
      </c>
      <c r="G17" s="295" t="s">
        <v>12</v>
      </c>
      <c r="H17" s="307" t="s">
        <v>586</v>
      </c>
      <c r="I17" s="313">
        <v>473.9</v>
      </c>
      <c r="J17" s="313">
        <v>73.360960000000006</v>
      </c>
      <c r="K17" s="295" t="s">
        <v>12</v>
      </c>
    </row>
    <row r="18" spans="1:11" s="160" customFormat="1" ht="49.5" customHeight="1">
      <c r="A18" s="264"/>
      <c r="B18" s="308" t="s">
        <v>605</v>
      </c>
      <c r="C18" s="295" t="s">
        <v>12</v>
      </c>
      <c r="D18" s="294" t="s">
        <v>606</v>
      </c>
      <c r="E18" s="299" t="s">
        <v>403</v>
      </c>
      <c r="F18" s="303" t="s">
        <v>590</v>
      </c>
      <c r="G18" s="264" t="s">
        <v>607</v>
      </c>
      <c r="H18" s="296" t="s">
        <v>12</v>
      </c>
      <c r="I18" s="295" t="s">
        <v>13</v>
      </c>
      <c r="J18" s="295" t="s">
        <v>12</v>
      </c>
      <c r="K18" s="310"/>
    </row>
    <row r="19" spans="1:11" s="160" customFormat="1" ht="49.5" customHeight="1">
      <c r="A19" s="315" t="s">
        <v>608</v>
      </c>
      <c r="B19" s="275" t="s">
        <v>609</v>
      </c>
      <c r="C19" s="264" t="s">
        <v>610</v>
      </c>
      <c r="D19" s="294"/>
      <c r="E19" s="295" t="s">
        <v>12</v>
      </c>
      <c r="F19" s="295" t="s">
        <v>12</v>
      </c>
      <c r="G19" s="295" t="s">
        <v>12</v>
      </c>
      <c r="H19" s="307" t="s">
        <v>586</v>
      </c>
      <c r="I19" s="313">
        <v>60</v>
      </c>
      <c r="J19" s="313">
        <v>8.8551699999999993</v>
      </c>
      <c r="K19" s="295" t="s">
        <v>12</v>
      </c>
    </row>
    <row r="20" spans="1:11" s="318" customFormat="1" ht="65.25" customHeight="1">
      <c r="A20" s="296"/>
      <c r="B20" s="316" t="s">
        <v>611</v>
      </c>
      <c r="C20" s="295" t="s">
        <v>12</v>
      </c>
      <c r="D20" s="294" t="s">
        <v>612</v>
      </c>
      <c r="E20" s="299" t="s">
        <v>403</v>
      </c>
      <c r="F20" s="303" t="s">
        <v>590</v>
      </c>
      <c r="G20" s="264" t="s">
        <v>613</v>
      </c>
      <c r="H20" s="296" t="s">
        <v>12</v>
      </c>
      <c r="I20" s="295" t="s">
        <v>13</v>
      </c>
      <c r="J20" s="295" t="s">
        <v>12</v>
      </c>
      <c r="K20" s="317"/>
    </row>
    <row r="21" spans="1:11" s="318" customFormat="1" ht="76.5" customHeight="1">
      <c r="A21" s="296" t="s">
        <v>614</v>
      </c>
      <c r="B21" s="275" t="s">
        <v>615</v>
      </c>
      <c r="C21" s="264" t="s">
        <v>584</v>
      </c>
      <c r="D21" s="294"/>
      <c r="E21" s="295" t="s">
        <v>12</v>
      </c>
      <c r="F21" s="295" t="s">
        <v>12</v>
      </c>
      <c r="G21" s="295" t="s">
        <v>12</v>
      </c>
      <c r="H21" s="307" t="s">
        <v>586</v>
      </c>
      <c r="I21" s="319">
        <v>405.25</v>
      </c>
      <c r="J21" s="313">
        <v>62.15607</v>
      </c>
      <c r="K21" s="295" t="s">
        <v>12</v>
      </c>
    </row>
    <row r="22" spans="1:11" s="160" customFormat="1" ht="66.75" customHeight="1">
      <c r="A22" s="264"/>
      <c r="B22" s="308" t="s">
        <v>616</v>
      </c>
      <c r="C22" s="295" t="s">
        <v>12</v>
      </c>
      <c r="D22" s="294" t="s">
        <v>585</v>
      </c>
      <c r="E22" s="320" t="s">
        <v>403</v>
      </c>
      <c r="F22" s="303" t="s">
        <v>590</v>
      </c>
      <c r="G22" s="264" t="s">
        <v>617</v>
      </c>
      <c r="H22" s="296" t="s">
        <v>12</v>
      </c>
      <c r="I22" s="295" t="s">
        <v>13</v>
      </c>
      <c r="J22" s="295" t="s">
        <v>12</v>
      </c>
      <c r="K22" s="310"/>
    </row>
    <row r="23" spans="1:11" s="160" customFormat="1" ht="66.75" customHeight="1">
      <c r="A23" s="264" t="s">
        <v>618</v>
      </c>
      <c r="B23" s="263" t="s">
        <v>619</v>
      </c>
      <c r="C23" s="264" t="s">
        <v>584</v>
      </c>
      <c r="D23" s="294"/>
      <c r="E23" s="295" t="s">
        <v>12</v>
      </c>
      <c r="F23" s="295" t="s">
        <v>12</v>
      </c>
      <c r="G23" s="295" t="s">
        <v>12</v>
      </c>
      <c r="H23" s="307" t="s">
        <v>586</v>
      </c>
      <c r="I23" s="313">
        <v>32</v>
      </c>
      <c r="J23" s="313">
        <v>11.562110000000001</v>
      </c>
      <c r="K23" s="295" t="s">
        <v>12</v>
      </c>
    </row>
    <row r="24" spans="1:11" s="160" customFormat="1" ht="59.25" customHeight="1">
      <c r="A24" s="264"/>
      <c r="B24" s="308" t="s">
        <v>620</v>
      </c>
      <c r="C24" s="295" t="s">
        <v>12</v>
      </c>
      <c r="D24" s="294" t="s">
        <v>585</v>
      </c>
      <c r="E24" s="320" t="s">
        <v>403</v>
      </c>
      <c r="F24" s="303" t="s">
        <v>590</v>
      </c>
      <c r="G24" s="264" t="s">
        <v>621</v>
      </c>
      <c r="H24" s="296" t="s">
        <v>12</v>
      </c>
      <c r="I24" s="295" t="s">
        <v>13</v>
      </c>
      <c r="J24" s="295" t="s">
        <v>12</v>
      </c>
      <c r="K24" s="310"/>
    </row>
    <row r="25" spans="1:11" ht="62.25" customHeight="1">
      <c r="A25" s="264">
        <v>3</v>
      </c>
      <c r="B25" s="298" t="s">
        <v>622</v>
      </c>
      <c r="C25" s="255" t="s">
        <v>584</v>
      </c>
      <c r="D25" s="294" t="s">
        <v>585</v>
      </c>
      <c r="E25" s="299" t="s">
        <v>13</v>
      </c>
      <c r="F25" s="299" t="s">
        <v>13</v>
      </c>
      <c r="G25" s="299" t="s">
        <v>13</v>
      </c>
      <c r="H25" s="321" t="s">
        <v>586</v>
      </c>
      <c r="I25" s="301">
        <f>I26</f>
        <v>11.2</v>
      </c>
      <c r="J25" s="301">
        <f>J26</f>
        <v>0</v>
      </c>
      <c r="K25" s="299" t="s">
        <v>13</v>
      </c>
    </row>
    <row r="26" spans="1:11" ht="112.5" customHeight="1">
      <c r="A26" s="322" t="s">
        <v>623</v>
      </c>
      <c r="B26" s="263" t="s">
        <v>624</v>
      </c>
      <c r="C26" s="264" t="s">
        <v>584</v>
      </c>
      <c r="D26" s="294"/>
      <c r="E26" s="295" t="s">
        <v>12</v>
      </c>
      <c r="F26" s="295" t="s">
        <v>12</v>
      </c>
      <c r="G26" s="295" t="s">
        <v>12</v>
      </c>
      <c r="H26" s="307" t="s">
        <v>586</v>
      </c>
      <c r="I26" s="323">
        <v>11.2</v>
      </c>
      <c r="J26" s="323">
        <v>0</v>
      </c>
      <c r="K26" s="295" t="s">
        <v>13</v>
      </c>
    </row>
    <row r="27" spans="1:11" ht="70.5" customHeight="1">
      <c r="A27" s="322"/>
      <c r="B27" s="308" t="s">
        <v>625</v>
      </c>
      <c r="C27" s="295" t="s">
        <v>12</v>
      </c>
      <c r="D27" s="294" t="s">
        <v>12</v>
      </c>
      <c r="E27" s="295" t="s">
        <v>626</v>
      </c>
      <c r="F27" s="264" t="s">
        <v>590</v>
      </c>
      <c r="G27" s="264" t="s">
        <v>627</v>
      </c>
      <c r="H27" s="296" t="s">
        <v>12</v>
      </c>
      <c r="I27" s="295" t="s">
        <v>13</v>
      </c>
      <c r="J27" s="295" t="s">
        <v>12</v>
      </c>
      <c r="K27" s="310"/>
    </row>
    <row r="28" spans="1:11" ht="46.5" customHeight="1">
      <c r="A28" s="322"/>
      <c r="B28" s="308" t="s">
        <v>628</v>
      </c>
      <c r="C28" s="295" t="s">
        <v>12</v>
      </c>
      <c r="D28" s="294" t="s">
        <v>585</v>
      </c>
      <c r="E28" s="295" t="s">
        <v>626</v>
      </c>
      <c r="F28" s="264" t="s">
        <v>590</v>
      </c>
      <c r="G28" s="264" t="s">
        <v>629</v>
      </c>
      <c r="H28" s="296" t="s">
        <v>12</v>
      </c>
      <c r="I28" s="295" t="s">
        <v>12</v>
      </c>
      <c r="J28" s="295" t="s">
        <v>12</v>
      </c>
      <c r="K28" s="310"/>
    </row>
    <row r="29" spans="1:11" ht="38.25" customHeight="1">
      <c r="A29" s="322"/>
      <c r="B29" s="308" t="s">
        <v>630</v>
      </c>
      <c r="C29" s="295" t="s">
        <v>12</v>
      </c>
      <c r="D29" s="294" t="s">
        <v>585</v>
      </c>
      <c r="E29" s="295" t="s">
        <v>626</v>
      </c>
      <c r="F29" s="264" t="s">
        <v>590</v>
      </c>
      <c r="G29" s="264" t="s">
        <v>631</v>
      </c>
      <c r="H29" s="296" t="s">
        <v>12</v>
      </c>
      <c r="I29" s="295" t="s">
        <v>12</v>
      </c>
      <c r="J29" s="295" t="s">
        <v>12</v>
      </c>
      <c r="K29" s="310"/>
    </row>
    <row r="30" spans="1:11" ht="56.25" customHeight="1">
      <c r="A30" s="324">
        <v>4</v>
      </c>
      <c r="B30" s="298" t="s">
        <v>632</v>
      </c>
      <c r="C30" s="255" t="s">
        <v>584</v>
      </c>
      <c r="D30" s="294" t="s">
        <v>585</v>
      </c>
      <c r="E30" s="299" t="s">
        <v>13</v>
      </c>
      <c r="F30" s="299" t="s">
        <v>13</v>
      </c>
      <c r="G30" s="299" t="s">
        <v>13</v>
      </c>
      <c r="H30" s="321" t="s">
        <v>586</v>
      </c>
      <c r="I30" s="301">
        <v>0</v>
      </c>
      <c r="J30" s="301">
        <v>0</v>
      </c>
      <c r="K30" s="299" t="s">
        <v>13</v>
      </c>
    </row>
    <row r="31" spans="1:11" ht="73.5" customHeight="1">
      <c r="A31" s="322"/>
      <c r="B31" s="308" t="s">
        <v>633</v>
      </c>
      <c r="C31" s="295" t="s">
        <v>12</v>
      </c>
      <c r="D31" s="294" t="s">
        <v>585</v>
      </c>
      <c r="E31" s="299" t="s">
        <v>403</v>
      </c>
      <c r="F31" s="264" t="s">
        <v>590</v>
      </c>
      <c r="G31" s="264" t="s">
        <v>634</v>
      </c>
      <c r="H31" s="296" t="s">
        <v>12</v>
      </c>
      <c r="I31" s="295" t="s">
        <v>13</v>
      </c>
      <c r="J31" s="295" t="s">
        <v>12</v>
      </c>
      <c r="K31" s="310"/>
    </row>
    <row r="32" spans="1:11" ht="53.25" customHeight="1">
      <c r="A32" s="322"/>
      <c r="B32" s="308" t="s">
        <v>635</v>
      </c>
      <c r="C32" s="295" t="s">
        <v>12</v>
      </c>
      <c r="D32" s="294" t="s">
        <v>585</v>
      </c>
      <c r="E32" s="295" t="s">
        <v>626</v>
      </c>
      <c r="F32" s="264" t="s">
        <v>590</v>
      </c>
      <c r="G32" s="264" t="s">
        <v>636</v>
      </c>
      <c r="H32" s="296" t="s">
        <v>12</v>
      </c>
      <c r="I32" s="295" t="s">
        <v>13</v>
      </c>
      <c r="J32" s="295" t="s">
        <v>12</v>
      </c>
      <c r="K32" s="310"/>
    </row>
    <row r="33" spans="1:11" ht="67.5" customHeight="1">
      <c r="A33" s="913" t="s">
        <v>136</v>
      </c>
      <c r="B33" s="915" t="s">
        <v>637</v>
      </c>
      <c r="C33" s="843" t="s">
        <v>638</v>
      </c>
      <c r="D33" s="294" t="s">
        <v>639</v>
      </c>
      <c r="E33" s="843" t="s">
        <v>13</v>
      </c>
      <c r="F33" s="843" t="s">
        <v>13</v>
      </c>
      <c r="G33" s="843" t="s">
        <v>13</v>
      </c>
      <c r="H33" s="325" t="s">
        <v>640</v>
      </c>
      <c r="I33" s="301">
        <v>2085.69</v>
      </c>
      <c r="J33" s="301">
        <v>1586.62743</v>
      </c>
      <c r="K33" s="843" t="s">
        <v>13</v>
      </c>
    </row>
    <row r="34" spans="1:11" ht="60.75" customHeight="1">
      <c r="A34" s="914"/>
      <c r="B34" s="916"/>
      <c r="C34" s="910"/>
      <c r="D34" s="294"/>
      <c r="E34" s="910"/>
      <c r="F34" s="910"/>
      <c r="G34" s="910"/>
      <c r="H34" s="325" t="s">
        <v>641</v>
      </c>
      <c r="I34" s="301">
        <f>7393.358+811.105</f>
        <v>8204.4629999999997</v>
      </c>
      <c r="J34" s="301">
        <v>0</v>
      </c>
      <c r="K34" s="910"/>
    </row>
    <row r="35" spans="1:11" ht="90" customHeight="1">
      <c r="A35" s="322"/>
      <c r="B35" s="308" t="s">
        <v>642</v>
      </c>
      <c r="C35" s="295" t="s">
        <v>12</v>
      </c>
      <c r="D35" s="294" t="s">
        <v>12</v>
      </c>
      <c r="E35" s="295" t="s">
        <v>626</v>
      </c>
      <c r="F35" s="264" t="s">
        <v>590</v>
      </c>
      <c r="G35" s="265" t="s">
        <v>643</v>
      </c>
      <c r="H35" s="296" t="s">
        <v>12</v>
      </c>
      <c r="I35" s="295" t="s">
        <v>13</v>
      </c>
      <c r="J35" s="295" t="s">
        <v>12</v>
      </c>
      <c r="K35" s="310"/>
    </row>
    <row r="36" spans="1:11" ht="113.25" customHeight="1">
      <c r="A36" s="322" t="s">
        <v>233</v>
      </c>
      <c r="B36" s="298" t="s">
        <v>644</v>
      </c>
      <c r="C36" s="255" t="s">
        <v>645</v>
      </c>
      <c r="D36" s="294" t="s">
        <v>646</v>
      </c>
      <c r="E36" s="299" t="s">
        <v>13</v>
      </c>
      <c r="F36" s="255" t="s">
        <v>13</v>
      </c>
      <c r="G36" s="255" t="s">
        <v>13</v>
      </c>
      <c r="H36" s="325" t="s">
        <v>641</v>
      </c>
      <c r="I36" s="301">
        <v>83.3</v>
      </c>
      <c r="J36" s="301">
        <v>20.824999999999999</v>
      </c>
      <c r="K36" s="255" t="s">
        <v>13</v>
      </c>
    </row>
    <row r="37" spans="1:11" ht="63.75" customHeight="1">
      <c r="A37" s="322"/>
      <c r="B37" s="308" t="s">
        <v>647</v>
      </c>
      <c r="C37" s="295" t="s">
        <v>12</v>
      </c>
      <c r="D37" s="294" t="s">
        <v>12</v>
      </c>
      <c r="E37" s="299" t="s">
        <v>403</v>
      </c>
      <c r="F37" s="264" t="s">
        <v>590</v>
      </c>
      <c r="G37" s="295" t="s">
        <v>648</v>
      </c>
      <c r="H37" s="296" t="s">
        <v>12</v>
      </c>
      <c r="I37" s="295" t="s">
        <v>13</v>
      </c>
      <c r="J37" s="295" t="s">
        <v>12</v>
      </c>
      <c r="K37" s="310"/>
    </row>
    <row r="38" spans="1:11" ht="120.75" customHeight="1">
      <c r="A38" s="326"/>
      <c r="B38" s="308" t="s">
        <v>649</v>
      </c>
      <c r="C38" s="295" t="s">
        <v>12</v>
      </c>
      <c r="D38" s="294" t="s">
        <v>12</v>
      </c>
      <c r="E38" s="299" t="s">
        <v>403</v>
      </c>
      <c r="F38" s="264" t="s">
        <v>590</v>
      </c>
      <c r="G38" s="295" t="s">
        <v>650</v>
      </c>
      <c r="H38" s="296" t="s">
        <v>12</v>
      </c>
      <c r="I38" s="295" t="s">
        <v>13</v>
      </c>
      <c r="J38" s="295" t="s">
        <v>12</v>
      </c>
      <c r="K38" s="310"/>
    </row>
    <row r="39" spans="1:11" ht="127.5" customHeight="1">
      <c r="A39" s="326" t="s">
        <v>238</v>
      </c>
      <c r="B39" s="327" t="s">
        <v>651</v>
      </c>
      <c r="C39" s="311" t="s">
        <v>610</v>
      </c>
      <c r="D39" s="328" t="s">
        <v>652</v>
      </c>
      <c r="E39" s="299" t="s">
        <v>13</v>
      </c>
      <c r="F39" s="299" t="s">
        <v>13</v>
      </c>
      <c r="G39" s="299" t="s">
        <v>13</v>
      </c>
      <c r="H39" s="329" t="s">
        <v>641</v>
      </c>
      <c r="I39" s="330">
        <v>5500</v>
      </c>
      <c r="J39" s="330">
        <v>1253.4939999999999</v>
      </c>
      <c r="K39" s="299" t="s">
        <v>12</v>
      </c>
    </row>
    <row r="40" spans="1:11" s="116" customFormat="1" ht="60" customHeight="1">
      <c r="A40" s="331"/>
      <c r="B40" s="316" t="s">
        <v>653</v>
      </c>
      <c r="C40" s="295" t="s">
        <v>12</v>
      </c>
      <c r="D40" s="294" t="s">
        <v>12</v>
      </c>
      <c r="E40" s="299" t="s">
        <v>403</v>
      </c>
      <c r="F40" s="264" t="s">
        <v>590</v>
      </c>
      <c r="G40" s="271" t="s">
        <v>654</v>
      </c>
      <c r="H40" s="296" t="s">
        <v>13</v>
      </c>
      <c r="I40" s="295" t="s">
        <v>13</v>
      </c>
      <c r="J40" s="295" t="s">
        <v>12</v>
      </c>
      <c r="K40" s="317"/>
    </row>
    <row r="41" spans="1:11" s="116" customFormat="1" ht="130.5" customHeight="1">
      <c r="A41" s="331"/>
      <c r="B41" s="308" t="s">
        <v>655</v>
      </c>
      <c r="C41" s="295" t="s">
        <v>12</v>
      </c>
      <c r="D41" s="294" t="s">
        <v>12</v>
      </c>
      <c r="E41" s="299" t="s">
        <v>403</v>
      </c>
      <c r="F41" s="264" t="s">
        <v>590</v>
      </c>
      <c r="G41" s="265" t="s">
        <v>656</v>
      </c>
      <c r="H41" s="296" t="s">
        <v>13</v>
      </c>
      <c r="I41" s="295" t="s">
        <v>13</v>
      </c>
      <c r="J41" s="295" t="s">
        <v>13</v>
      </c>
      <c r="K41" s="317"/>
    </row>
    <row r="42" spans="1:11" s="116" customFormat="1" ht="120" customHeight="1">
      <c r="A42" s="331" t="s">
        <v>224</v>
      </c>
      <c r="B42" s="332" t="s">
        <v>657</v>
      </c>
      <c r="C42" s="264" t="s">
        <v>645</v>
      </c>
      <c r="D42" s="294" t="s">
        <v>658</v>
      </c>
      <c r="E42" s="299" t="s">
        <v>12</v>
      </c>
      <c r="F42" s="299" t="s">
        <v>12</v>
      </c>
      <c r="G42" s="299" t="s">
        <v>12</v>
      </c>
      <c r="H42" s="325" t="s">
        <v>641</v>
      </c>
      <c r="I42" s="333">
        <v>23.6</v>
      </c>
      <c r="J42" s="333">
        <v>5.9</v>
      </c>
      <c r="K42" s="299" t="s">
        <v>12</v>
      </c>
    </row>
    <row r="43" spans="1:11" s="116" customFormat="1" ht="60" customHeight="1">
      <c r="A43" s="331"/>
      <c r="B43" s="308" t="s">
        <v>659</v>
      </c>
      <c r="C43" s="295" t="s">
        <v>12</v>
      </c>
      <c r="D43" s="294" t="s">
        <v>12</v>
      </c>
      <c r="E43" s="299" t="s">
        <v>403</v>
      </c>
      <c r="F43" s="264" t="s">
        <v>590</v>
      </c>
      <c r="G43" s="265" t="s">
        <v>660</v>
      </c>
      <c r="H43" s="296" t="s">
        <v>13</v>
      </c>
      <c r="I43" s="295" t="s">
        <v>13</v>
      </c>
      <c r="J43" s="295" t="s">
        <v>12</v>
      </c>
      <c r="K43" s="310"/>
    </row>
    <row r="44" spans="1:11" s="116" customFormat="1" ht="120" customHeight="1">
      <c r="A44" s="331"/>
      <c r="B44" s="308" t="s">
        <v>661</v>
      </c>
      <c r="C44" s="295" t="s">
        <v>12</v>
      </c>
      <c r="D44" s="294" t="s">
        <v>12</v>
      </c>
      <c r="E44" s="299" t="s">
        <v>403</v>
      </c>
      <c r="F44" s="264" t="s">
        <v>590</v>
      </c>
      <c r="G44" s="295" t="s">
        <v>650</v>
      </c>
      <c r="H44" s="296" t="s">
        <v>13</v>
      </c>
      <c r="I44" s="295" t="s">
        <v>13</v>
      </c>
      <c r="J44" s="295" t="s">
        <v>12</v>
      </c>
      <c r="K44" s="310"/>
    </row>
    <row r="45" spans="1:11" s="116" customFormat="1" ht="120" customHeight="1">
      <c r="A45" s="331" t="s">
        <v>250</v>
      </c>
      <c r="B45" s="332" t="s">
        <v>662</v>
      </c>
      <c r="C45" s="264" t="s">
        <v>645</v>
      </c>
      <c r="D45" s="294" t="s">
        <v>658</v>
      </c>
      <c r="E45" s="299" t="s">
        <v>12</v>
      </c>
      <c r="F45" s="299" t="s">
        <v>12</v>
      </c>
      <c r="G45" s="299" t="s">
        <v>12</v>
      </c>
      <c r="H45" s="325" t="s">
        <v>641</v>
      </c>
      <c r="I45" s="333">
        <v>11.8</v>
      </c>
      <c r="J45" s="333">
        <v>0</v>
      </c>
      <c r="K45" s="299" t="s">
        <v>12</v>
      </c>
    </row>
    <row r="46" spans="1:11" s="116" customFormat="1" ht="60" customHeight="1">
      <c r="A46" s="331"/>
      <c r="B46" s="308" t="s">
        <v>663</v>
      </c>
      <c r="C46" s="264" t="s">
        <v>664</v>
      </c>
      <c r="D46" s="294" t="s">
        <v>12</v>
      </c>
      <c r="E46" s="295" t="s">
        <v>626</v>
      </c>
      <c r="F46" s="264" t="s">
        <v>590</v>
      </c>
      <c r="G46" s="334" t="s">
        <v>665</v>
      </c>
      <c r="H46" s="296" t="s">
        <v>13</v>
      </c>
      <c r="I46" s="295" t="s">
        <v>13</v>
      </c>
      <c r="J46" s="295" t="s">
        <v>12</v>
      </c>
      <c r="K46" s="310"/>
    </row>
    <row r="47" spans="1:11" s="116" customFormat="1" ht="116.25" customHeight="1">
      <c r="A47" s="331"/>
      <c r="B47" s="308" t="s">
        <v>666</v>
      </c>
      <c r="C47" s="264" t="s">
        <v>664</v>
      </c>
      <c r="D47" s="294" t="s">
        <v>12</v>
      </c>
      <c r="E47" s="295" t="s">
        <v>626</v>
      </c>
      <c r="F47" s="264" t="s">
        <v>590</v>
      </c>
      <c r="G47" s="334" t="s">
        <v>665</v>
      </c>
      <c r="H47" s="296" t="s">
        <v>13</v>
      </c>
      <c r="I47" s="295" t="s">
        <v>13</v>
      </c>
      <c r="J47" s="295" t="s">
        <v>12</v>
      </c>
      <c r="K47" s="310"/>
    </row>
    <row r="48" spans="1:11" s="197" customFormat="1" ht="24" customHeight="1">
      <c r="A48" s="335"/>
      <c r="B48" s="336" t="s">
        <v>348</v>
      </c>
      <c r="C48" s="335" t="s">
        <v>12</v>
      </c>
      <c r="D48" s="337" t="s">
        <v>12</v>
      </c>
      <c r="E48" s="338" t="s">
        <v>12</v>
      </c>
      <c r="F48" s="335" t="s">
        <v>12</v>
      </c>
      <c r="G48" s="335" t="s">
        <v>12</v>
      </c>
      <c r="H48" s="335" t="s">
        <v>12</v>
      </c>
      <c r="I48" s="339">
        <f>SUM(I9,I16,I25,I30,I33,I34,I36,I39,I42,I45)</f>
        <v>20651.202999999998</v>
      </c>
      <c r="J48" s="339">
        <f>SUM(J9,J16,J25,J30,J33,J34,J36,J39,J42,J45)</f>
        <v>3721.4242399999998</v>
      </c>
      <c r="K48" s="335" t="s">
        <v>12</v>
      </c>
    </row>
    <row r="49" spans="1:11" s="197" customFormat="1" ht="36" customHeight="1">
      <c r="A49" s="917" t="s">
        <v>667</v>
      </c>
      <c r="B49" s="918"/>
      <c r="C49" s="918"/>
      <c r="D49" s="918"/>
      <c r="E49" s="918"/>
      <c r="F49" s="918"/>
      <c r="G49" s="918"/>
      <c r="H49" s="918"/>
      <c r="I49" s="918"/>
      <c r="J49" s="918"/>
      <c r="K49" s="918"/>
    </row>
    <row r="50" spans="1:11" ht="82.5" customHeight="1">
      <c r="A50" s="264">
        <v>10</v>
      </c>
      <c r="B50" s="340" t="s">
        <v>668</v>
      </c>
      <c r="C50" s="341" t="s">
        <v>669</v>
      </c>
      <c r="D50" s="294" t="s">
        <v>670</v>
      </c>
      <c r="E50" s="342" t="s">
        <v>12</v>
      </c>
      <c r="F50" s="342" t="s">
        <v>12</v>
      </c>
      <c r="G50" s="342" t="s">
        <v>12</v>
      </c>
      <c r="H50" s="325" t="s">
        <v>586</v>
      </c>
      <c r="I50" s="301">
        <v>0</v>
      </c>
      <c r="J50" s="301">
        <v>0</v>
      </c>
      <c r="K50" s="342" t="s">
        <v>12</v>
      </c>
    </row>
    <row r="51" spans="1:11" ht="66.75" customHeight="1">
      <c r="A51" s="264"/>
      <c r="B51" s="308" t="s">
        <v>671</v>
      </c>
      <c r="C51" s="295" t="s">
        <v>12</v>
      </c>
      <c r="D51" s="294" t="s">
        <v>12</v>
      </c>
      <c r="E51" s="299" t="s">
        <v>403</v>
      </c>
      <c r="F51" s="264" t="s">
        <v>590</v>
      </c>
      <c r="G51" s="264" t="s">
        <v>672</v>
      </c>
      <c r="H51" s="296" t="s">
        <v>12</v>
      </c>
      <c r="I51" s="295" t="s">
        <v>13</v>
      </c>
      <c r="J51" s="295" t="s">
        <v>12</v>
      </c>
      <c r="K51" s="310"/>
    </row>
    <row r="52" spans="1:11" ht="51" customHeight="1">
      <c r="A52" s="264"/>
      <c r="B52" s="308" t="s">
        <v>673</v>
      </c>
      <c r="C52" s="295" t="s">
        <v>12</v>
      </c>
      <c r="D52" s="294" t="s">
        <v>12</v>
      </c>
      <c r="E52" s="295" t="s">
        <v>626</v>
      </c>
      <c r="F52" s="264" t="s">
        <v>590</v>
      </c>
      <c r="G52" s="264" t="s">
        <v>674</v>
      </c>
      <c r="H52" s="296" t="s">
        <v>12</v>
      </c>
      <c r="I52" s="295" t="s">
        <v>13</v>
      </c>
      <c r="J52" s="295" t="s">
        <v>12</v>
      </c>
      <c r="K52" s="310"/>
    </row>
    <row r="53" spans="1:11" ht="83.25" customHeight="1">
      <c r="A53" s="311">
        <v>11</v>
      </c>
      <c r="B53" s="343" t="s">
        <v>675</v>
      </c>
      <c r="C53" s="344" t="s">
        <v>676</v>
      </c>
      <c r="D53" s="328" t="s">
        <v>677</v>
      </c>
      <c r="E53" s="345" t="s">
        <v>13</v>
      </c>
      <c r="F53" s="345" t="s">
        <v>13</v>
      </c>
      <c r="G53" s="345" t="s">
        <v>13</v>
      </c>
      <c r="H53" s="329" t="s">
        <v>586</v>
      </c>
      <c r="I53" s="330">
        <v>0</v>
      </c>
      <c r="J53" s="330">
        <v>0</v>
      </c>
      <c r="K53" s="345" t="s">
        <v>13</v>
      </c>
    </row>
    <row r="54" spans="1:11" s="116" customFormat="1" ht="51" customHeight="1">
      <c r="A54" s="296"/>
      <c r="B54" s="316" t="s">
        <v>678</v>
      </c>
      <c r="C54" s="296" t="s">
        <v>12</v>
      </c>
      <c r="D54" s="294" t="s">
        <v>12</v>
      </c>
      <c r="E54" s="299" t="s">
        <v>403</v>
      </c>
      <c r="F54" s="264" t="s">
        <v>590</v>
      </c>
      <c r="G54" s="264" t="s">
        <v>679</v>
      </c>
      <c r="H54" s="296" t="s">
        <v>12</v>
      </c>
      <c r="I54" s="295" t="s">
        <v>13</v>
      </c>
      <c r="J54" s="295" t="s">
        <v>12</v>
      </c>
      <c r="K54" s="310"/>
    </row>
    <row r="55" spans="1:11" ht="48" customHeight="1">
      <c r="A55" s="264">
        <v>12</v>
      </c>
      <c r="B55" s="340" t="s">
        <v>680</v>
      </c>
      <c r="C55" s="255" t="s">
        <v>681</v>
      </c>
      <c r="D55" s="294" t="s">
        <v>682</v>
      </c>
      <c r="E55" s="345" t="s">
        <v>13</v>
      </c>
      <c r="F55" s="345" t="s">
        <v>13</v>
      </c>
      <c r="G55" s="345" t="s">
        <v>13</v>
      </c>
      <c r="H55" s="325">
        <f>SUM(I55:J55)</f>
        <v>0</v>
      </c>
      <c r="I55" s="301">
        <v>0</v>
      </c>
      <c r="J55" s="301">
        <v>0</v>
      </c>
      <c r="K55" s="345" t="s">
        <v>13</v>
      </c>
    </row>
    <row r="56" spans="1:11" ht="66.75" customHeight="1">
      <c r="A56" s="264"/>
      <c r="B56" s="308" t="s">
        <v>683</v>
      </c>
      <c r="C56" s="296" t="s">
        <v>12</v>
      </c>
      <c r="D56" s="294" t="s">
        <v>12</v>
      </c>
      <c r="E56" s="295" t="s">
        <v>626</v>
      </c>
      <c r="F56" s="264" t="s">
        <v>590</v>
      </c>
      <c r="G56" s="264" t="s">
        <v>684</v>
      </c>
      <c r="H56" s="296" t="s">
        <v>12</v>
      </c>
      <c r="I56" s="295" t="s">
        <v>13</v>
      </c>
      <c r="J56" s="295" t="s">
        <v>12</v>
      </c>
      <c r="K56" s="310"/>
    </row>
    <row r="57" spans="1:11" ht="51" customHeight="1">
      <c r="A57" s="322" t="s">
        <v>685</v>
      </c>
      <c r="B57" s="340" t="s">
        <v>686</v>
      </c>
      <c r="C57" s="255" t="s">
        <v>604</v>
      </c>
      <c r="D57" s="294"/>
      <c r="E57" s="345" t="s">
        <v>13</v>
      </c>
      <c r="F57" s="345" t="s">
        <v>13</v>
      </c>
      <c r="G57" s="345" t="s">
        <v>13</v>
      </c>
      <c r="H57" s="329" t="s">
        <v>586</v>
      </c>
      <c r="I57" s="330">
        <v>0</v>
      </c>
      <c r="J57" s="330">
        <v>0</v>
      </c>
      <c r="K57" s="345" t="s">
        <v>13</v>
      </c>
    </row>
    <row r="58" spans="1:11" ht="54" customHeight="1">
      <c r="A58" s="264"/>
      <c r="B58" s="308" t="s">
        <v>687</v>
      </c>
      <c r="C58" s="296" t="s">
        <v>12</v>
      </c>
      <c r="D58" s="294" t="s">
        <v>12</v>
      </c>
      <c r="E58" s="299" t="s">
        <v>403</v>
      </c>
      <c r="F58" s="264" t="s">
        <v>590</v>
      </c>
      <c r="G58" s="264" t="s">
        <v>679</v>
      </c>
      <c r="H58" s="296" t="s">
        <v>12</v>
      </c>
      <c r="I58" s="295" t="s">
        <v>13</v>
      </c>
      <c r="J58" s="295" t="s">
        <v>12</v>
      </c>
      <c r="K58" s="310"/>
    </row>
    <row r="59" spans="1:11" ht="50.25" customHeight="1">
      <c r="A59" s="322" t="s">
        <v>688</v>
      </c>
      <c r="B59" s="340" t="s">
        <v>689</v>
      </c>
      <c r="C59" s="255" t="s">
        <v>690</v>
      </c>
      <c r="D59" s="294"/>
      <c r="E59" s="345" t="s">
        <v>13</v>
      </c>
      <c r="F59" s="345" t="s">
        <v>13</v>
      </c>
      <c r="G59" s="345" t="s">
        <v>13</v>
      </c>
      <c r="H59" s="329" t="s">
        <v>586</v>
      </c>
      <c r="I59" s="330">
        <v>0</v>
      </c>
      <c r="J59" s="330">
        <v>0</v>
      </c>
      <c r="K59" s="345" t="s">
        <v>13</v>
      </c>
    </row>
    <row r="60" spans="1:11" ht="51" customHeight="1">
      <c r="A60" s="264"/>
      <c r="B60" s="308" t="s">
        <v>691</v>
      </c>
      <c r="C60" s="296" t="s">
        <v>12</v>
      </c>
      <c r="D60" s="294" t="s">
        <v>12</v>
      </c>
      <c r="E60" s="299" t="s">
        <v>403</v>
      </c>
      <c r="F60" s="264" t="s">
        <v>590</v>
      </c>
      <c r="G60" s="264" t="s">
        <v>679</v>
      </c>
      <c r="H60" s="296" t="s">
        <v>12</v>
      </c>
      <c r="I60" s="295" t="s">
        <v>13</v>
      </c>
      <c r="J60" s="295" t="s">
        <v>12</v>
      </c>
      <c r="K60" s="310"/>
    </row>
    <row r="61" spans="1:11" ht="71.25" customHeight="1">
      <c r="A61" s="322" t="s">
        <v>692</v>
      </c>
      <c r="B61" s="340" t="s">
        <v>693</v>
      </c>
      <c r="C61" s="264" t="s">
        <v>694</v>
      </c>
      <c r="D61" s="294" t="s">
        <v>695</v>
      </c>
      <c r="E61" s="299" t="s">
        <v>12</v>
      </c>
      <c r="F61" s="299" t="s">
        <v>12</v>
      </c>
      <c r="G61" s="299" t="s">
        <v>12</v>
      </c>
      <c r="H61" s="325" t="s">
        <v>586</v>
      </c>
      <c r="I61" s="301">
        <v>0</v>
      </c>
      <c r="J61" s="301">
        <v>0</v>
      </c>
      <c r="K61" s="299" t="s">
        <v>12</v>
      </c>
    </row>
    <row r="62" spans="1:11" ht="41.25" customHeight="1">
      <c r="A62" s="264"/>
      <c r="B62" s="308" t="s">
        <v>696</v>
      </c>
      <c r="C62" s="295" t="s">
        <v>12</v>
      </c>
      <c r="D62" s="294" t="s">
        <v>12</v>
      </c>
      <c r="E62" s="295" t="s">
        <v>626</v>
      </c>
      <c r="F62" s="264" t="s">
        <v>590</v>
      </c>
      <c r="G62" s="334" t="s">
        <v>697</v>
      </c>
      <c r="H62" s="296" t="s">
        <v>13</v>
      </c>
      <c r="I62" s="295" t="s">
        <v>13</v>
      </c>
      <c r="J62" s="295" t="s">
        <v>12</v>
      </c>
      <c r="K62" s="310"/>
    </row>
    <row r="63" spans="1:11" ht="52.5" customHeight="1">
      <c r="A63" s="264"/>
      <c r="B63" s="308" t="s">
        <v>698</v>
      </c>
      <c r="C63" s="295" t="s">
        <v>12</v>
      </c>
      <c r="D63" s="294" t="s">
        <v>12</v>
      </c>
      <c r="E63" s="295" t="s">
        <v>626</v>
      </c>
      <c r="F63" s="264" t="s">
        <v>590</v>
      </c>
      <c r="G63" s="334" t="s">
        <v>697</v>
      </c>
      <c r="H63" s="296" t="s">
        <v>13</v>
      </c>
      <c r="I63" s="295" t="s">
        <v>13</v>
      </c>
      <c r="J63" s="295" t="s">
        <v>12</v>
      </c>
      <c r="K63" s="310"/>
    </row>
    <row r="64" spans="1:11" ht="50.25" customHeight="1">
      <c r="A64" s="264"/>
      <c r="B64" s="308" t="s">
        <v>699</v>
      </c>
      <c r="C64" s="295" t="s">
        <v>12</v>
      </c>
      <c r="D64" s="294" t="s">
        <v>12</v>
      </c>
      <c r="E64" s="295" t="s">
        <v>626</v>
      </c>
      <c r="F64" s="264" t="s">
        <v>590</v>
      </c>
      <c r="G64" s="334" t="s">
        <v>697</v>
      </c>
      <c r="H64" s="296" t="s">
        <v>13</v>
      </c>
      <c r="I64" s="295" t="s">
        <v>13</v>
      </c>
      <c r="J64" s="295" t="s">
        <v>12</v>
      </c>
      <c r="K64" s="310"/>
    </row>
    <row r="65" spans="1:11" ht="34.5" customHeight="1">
      <c r="A65" s="851">
        <v>16</v>
      </c>
      <c r="B65" s="919" t="s">
        <v>700</v>
      </c>
      <c r="C65" s="851" t="s">
        <v>676</v>
      </c>
      <c r="D65" s="294"/>
      <c r="E65" s="921" t="s">
        <v>12</v>
      </c>
      <c r="F65" s="921" t="s">
        <v>12</v>
      </c>
      <c r="G65" s="921" t="s">
        <v>12</v>
      </c>
      <c r="H65" s="325" t="s">
        <v>641</v>
      </c>
      <c r="I65" s="301">
        <f>I67</f>
        <v>1350</v>
      </c>
      <c r="J65" s="301">
        <f>J67</f>
        <v>0</v>
      </c>
      <c r="K65" s="921" t="s">
        <v>13</v>
      </c>
    </row>
    <row r="66" spans="1:11" ht="31.5" customHeight="1">
      <c r="A66" s="910"/>
      <c r="B66" s="920"/>
      <c r="C66" s="910"/>
      <c r="D66" s="294"/>
      <c r="E66" s="922"/>
      <c r="F66" s="922"/>
      <c r="G66" s="922"/>
      <c r="H66" s="325" t="s">
        <v>586</v>
      </c>
      <c r="I66" s="301">
        <f>I68</f>
        <v>150</v>
      </c>
      <c r="J66" s="301">
        <f>J68</f>
        <v>0</v>
      </c>
      <c r="K66" s="922"/>
    </row>
    <row r="67" spans="1:11" ht="35.25" customHeight="1">
      <c r="A67" s="913" t="s">
        <v>701</v>
      </c>
      <c r="B67" s="927" t="s">
        <v>702</v>
      </c>
      <c r="C67" s="851" t="s">
        <v>676</v>
      </c>
      <c r="D67" s="294"/>
      <c r="E67" s="921" t="s">
        <v>12</v>
      </c>
      <c r="F67" s="921" t="s">
        <v>12</v>
      </c>
      <c r="G67" s="921" t="s">
        <v>12</v>
      </c>
      <c r="H67" s="346" t="s">
        <v>641</v>
      </c>
      <c r="I67" s="323">
        <v>1350</v>
      </c>
      <c r="J67" s="323">
        <v>0</v>
      </c>
      <c r="K67" s="923" t="s">
        <v>13</v>
      </c>
    </row>
    <row r="68" spans="1:11" ht="31.5" customHeight="1">
      <c r="A68" s="914"/>
      <c r="B68" s="928"/>
      <c r="C68" s="910"/>
      <c r="D68" s="294"/>
      <c r="E68" s="922"/>
      <c r="F68" s="922"/>
      <c r="G68" s="922"/>
      <c r="H68" s="346" t="s">
        <v>586</v>
      </c>
      <c r="I68" s="323">
        <v>150</v>
      </c>
      <c r="J68" s="323">
        <v>0</v>
      </c>
      <c r="K68" s="924"/>
    </row>
    <row r="69" spans="1:11" ht="124.5" customHeight="1">
      <c r="A69" s="264"/>
      <c r="B69" s="308" t="s">
        <v>703</v>
      </c>
      <c r="C69" s="295" t="s">
        <v>13</v>
      </c>
      <c r="D69" s="294"/>
      <c r="E69" s="295" t="s">
        <v>626</v>
      </c>
      <c r="F69" s="264" t="s">
        <v>590</v>
      </c>
      <c r="G69" s="264" t="s">
        <v>704</v>
      </c>
      <c r="H69" s="296" t="s">
        <v>13</v>
      </c>
      <c r="I69" s="295" t="s">
        <v>13</v>
      </c>
      <c r="J69" s="295" t="s">
        <v>13</v>
      </c>
      <c r="K69" s="310"/>
    </row>
    <row r="70" spans="1:11" s="197" customFormat="1" ht="20.25" customHeight="1">
      <c r="A70" s="335"/>
      <c r="B70" s="336" t="s">
        <v>388</v>
      </c>
      <c r="C70" s="335" t="s">
        <v>12</v>
      </c>
      <c r="D70" s="337" t="s">
        <v>12</v>
      </c>
      <c r="E70" s="338" t="s">
        <v>12</v>
      </c>
      <c r="F70" s="335" t="s">
        <v>12</v>
      </c>
      <c r="G70" s="335" t="s">
        <v>12</v>
      </c>
      <c r="H70" s="335" t="s">
        <v>12</v>
      </c>
      <c r="I70" s="347">
        <f>SUM(I50,I53,I55,I57,I59,I61,I65,I66)</f>
        <v>1500</v>
      </c>
      <c r="J70" s="347">
        <f>SUM(J50,J53,J55,J57,J59,J61,J65,J66)</f>
        <v>0</v>
      </c>
      <c r="K70" s="335" t="s">
        <v>12</v>
      </c>
    </row>
    <row r="71" spans="1:11" s="197" customFormat="1" ht="38.25" customHeight="1">
      <c r="A71" s="917" t="s">
        <v>705</v>
      </c>
      <c r="B71" s="918"/>
      <c r="C71" s="918"/>
      <c r="D71" s="918"/>
      <c r="E71" s="918"/>
      <c r="F71" s="918"/>
      <c r="G71" s="918"/>
      <c r="H71" s="918"/>
      <c r="I71" s="918"/>
      <c r="J71" s="918"/>
      <c r="K71" s="918"/>
    </row>
    <row r="72" spans="1:11" s="350" customFormat="1" ht="66" customHeight="1">
      <c r="A72" s="326" t="s">
        <v>706</v>
      </c>
      <c r="B72" s="348" t="s">
        <v>707</v>
      </c>
      <c r="C72" s="344" t="s">
        <v>584</v>
      </c>
      <c r="D72" s="349" t="s">
        <v>585</v>
      </c>
      <c r="E72" s="345" t="s">
        <v>13</v>
      </c>
      <c r="F72" s="345" t="s">
        <v>13</v>
      </c>
      <c r="G72" s="345" t="s">
        <v>13</v>
      </c>
      <c r="H72" s="329" t="s">
        <v>586</v>
      </c>
      <c r="I72" s="330">
        <v>500</v>
      </c>
      <c r="J72" s="330">
        <v>0</v>
      </c>
      <c r="K72" s="345" t="s">
        <v>13</v>
      </c>
    </row>
    <row r="73" spans="1:11" s="350" customFormat="1" ht="79.5" customHeight="1">
      <c r="A73" s="297"/>
      <c r="B73" s="308" t="s">
        <v>708</v>
      </c>
      <c r="C73" s="295" t="s">
        <v>12</v>
      </c>
      <c r="D73" s="294" t="s">
        <v>585</v>
      </c>
      <c r="E73" s="299" t="s">
        <v>709</v>
      </c>
      <c r="F73" s="264" t="s">
        <v>710</v>
      </c>
      <c r="G73" s="295" t="s">
        <v>711</v>
      </c>
      <c r="H73" s="296" t="s">
        <v>13</v>
      </c>
      <c r="I73" s="295" t="s">
        <v>13</v>
      </c>
      <c r="J73" s="295" t="s">
        <v>12</v>
      </c>
      <c r="K73" s="310"/>
    </row>
    <row r="74" spans="1:11" s="350" customFormat="1" ht="57" customHeight="1">
      <c r="A74" s="297"/>
      <c r="B74" s="308" t="s">
        <v>712</v>
      </c>
      <c r="C74" s="295" t="s">
        <v>12</v>
      </c>
      <c r="D74" s="294" t="s">
        <v>585</v>
      </c>
      <c r="E74" s="295" t="s">
        <v>626</v>
      </c>
      <c r="F74" s="264" t="s">
        <v>590</v>
      </c>
      <c r="G74" s="264" t="s">
        <v>713</v>
      </c>
      <c r="H74" s="296" t="s">
        <v>13</v>
      </c>
      <c r="I74" s="295" t="s">
        <v>13</v>
      </c>
      <c r="J74" s="295" t="s">
        <v>12</v>
      </c>
      <c r="K74" s="310"/>
    </row>
    <row r="75" spans="1:11" s="350" customFormat="1" ht="57" customHeight="1">
      <c r="A75" s="322" t="s">
        <v>714</v>
      </c>
      <c r="B75" s="298" t="s">
        <v>715</v>
      </c>
      <c r="C75" s="255" t="s">
        <v>716</v>
      </c>
      <c r="D75" s="351" t="s">
        <v>717</v>
      </c>
      <c r="E75" s="345" t="s">
        <v>13</v>
      </c>
      <c r="F75" s="345" t="s">
        <v>13</v>
      </c>
      <c r="G75" s="345" t="s">
        <v>13</v>
      </c>
      <c r="H75" s="325">
        <f>SUM(I75:J75)</f>
        <v>0</v>
      </c>
      <c r="I75" s="301">
        <v>0</v>
      </c>
      <c r="J75" s="301">
        <v>0</v>
      </c>
      <c r="K75" s="345" t="s">
        <v>13</v>
      </c>
    </row>
    <row r="76" spans="1:11" s="350" customFormat="1" ht="76.5" customHeight="1">
      <c r="A76" s="322"/>
      <c r="B76" s="352" t="s">
        <v>718</v>
      </c>
      <c r="C76" s="295" t="s">
        <v>12</v>
      </c>
      <c r="D76" s="294" t="s">
        <v>717</v>
      </c>
      <c r="E76" s="255" t="s">
        <v>410</v>
      </c>
      <c r="F76" s="264" t="s">
        <v>590</v>
      </c>
      <c r="G76" s="264" t="s">
        <v>719</v>
      </c>
      <c r="H76" s="296" t="s">
        <v>13</v>
      </c>
      <c r="I76" s="295" t="s">
        <v>13</v>
      </c>
      <c r="J76" s="295" t="s">
        <v>13</v>
      </c>
      <c r="K76" s="310"/>
    </row>
    <row r="77" spans="1:11" s="350" customFormat="1" ht="64.5" customHeight="1">
      <c r="A77" s="322" t="s">
        <v>720</v>
      </c>
      <c r="B77" s="298" t="s">
        <v>721</v>
      </c>
      <c r="C77" s="255" t="s">
        <v>722</v>
      </c>
      <c r="D77" s="351" t="s">
        <v>723</v>
      </c>
      <c r="E77" s="345" t="s">
        <v>13</v>
      </c>
      <c r="F77" s="345" t="s">
        <v>13</v>
      </c>
      <c r="G77" s="345" t="s">
        <v>13</v>
      </c>
      <c r="H77" s="325" t="s">
        <v>586</v>
      </c>
      <c r="I77" s="301">
        <v>0</v>
      </c>
      <c r="J77" s="301">
        <v>0</v>
      </c>
      <c r="K77" s="345" t="s">
        <v>13</v>
      </c>
    </row>
    <row r="78" spans="1:11" s="350" customFormat="1" ht="89.25" customHeight="1">
      <c r="A78" s="322"/>
      <c r="B78" s="352" t="s">
        <v>724</v>
      </c>
      <c r="C78" s="353" t="s">
        <v>13</v>
      </c>
      <c r="D78" s="294" t="s">
        <v>723</v>
      </c>
      <c r="E78" s="255" t="s">
        <v>403</v>
      </c>
      <c r="F78" s="264" t="s">
        <v>590</v>
      </c>
      <c r="G78" s="264" t="s">
        <v>725</v>
      </c>
      <c r="H78" s="296" t="s">
        <v>13</v>
      </c>
      <c r="I78" s="295" t="s">
        <v>13</v>
      </c>
      <c r="J78" s="295" t="s">
        <v>13</v>
      </c>
      <c r="K78" s="310"/>
    </row>
    <row r="79" spans="1:11" s="350" customFormat="1" ht="77.25" customHeight="1">
      <c r="A79" s="322" t="s">
        <v>726</v>
      </c>
      <c r="B79" s="298" t="s">
        <v>727</v>
      </c>
      <c r="C79" s="255" t="s">
        <v>728</v>
      </c>
      <c r="D79" s="351" t="s">
        <v>729</v>
      </c>
      <c r="E79" s="345" t="s">
        <v>13</v>
      </c>
      <c r="F79" s="345" t="s">
        <v>13</v>
      </c>
      <c r="G79" s="345" t="s">
        <v>13</v>
      </c>
      <c r="H79" s="325" t="s">
        <v>586</v>
      </c>
      <c r="I79" s="301">
        <v>0</v>
      </c>
      <c r="J79" s="301">
        <v>0</v>
      </c>
      <c r="K79" s="345" t="s">
        <v>13</v>
      </c>
    </row>
    <row r="80" spans="1:11" s="350" customFormat="1" ht="97.5" customHeight="1">
      <c r="A80" s="322"/>
      <c r="B80" s="308" t="s">
        <v>730</v>
      </c>
      <c r="C80" s="353" t="s">
        <v>13</v>
      </c>
      <c r="D80" s="294" t="s">
        <v>729</v>
      </c>
      <c r="E80" s="255" t="s">
        <v>403</v>
      </c>
      <c r="F80" s="264" t="s">
        <v>590</v>
      </c>
      <c r="G80" s="265" t="s">
        <v>731</v>
      </c>
      <c r="H80" s="296" t="s">
        <v>13</v>
      </c>
      <c r="I80" s="295" t="s">
        <v>13</v>
      </c>
      <c r="J80" s="295" t="s">
        <v>13</v>
      </c>
      <c r="K80" s="310"/>
    </row>
    <row r="81" spans="1:13" s="350" customFormat="1" ht="20.25" customHeight="1">
      <c r="A81" s="322"/>
      <c r="B81" s="336" t="s">
        <v>732</v>
      </c>
      <c r="C81" s="335" t="s">
        <v>12</v>
      </c>
      <c r="D81" s="337" t="s">
        <v>12</v>
      </c>
      <c r="E81" s="338" t="s">
        <v>12</v>
      </c>
      <c r="F81" s="335" t="s">
        <v>12</v>
      </c>
      <c r="G81" s="335" t="s">
        <v>12</v>
      </c>
      <c r="H81" s="335" t="s">
        <v>12</v>
      </c>
      <c r="I81" s="347">
        <f>I72+I75+I77+I79</f>
        <v>500</v>
      </c>
      <c r="J81" s="347">
        <f>J72+J75+J77+J79</f>
        <v>0</v>
      </c>
      <c r="K81" s="335" t="s">
        <v>12</v>
      </c>
    </row>
    <row r="82" spans="1:13" s="197" customFormat="1" ht="18.75" customHeight="1">
      <c r="A82" s="322"/>
      <c r="B82" s="354" t="s">
        <v>733</v>
      </c>
      <c r="C82" s="335" t="s">
        <v>12</v>
      </c>
      <c r="D82" s="337" t="s">
        <v>12</v>
      </c>
      <c r="E82" s="338" t="s">
        <v>12</v>
      </c>
      <c r="F82" s="335" t="s">
        <v>12</v>
      </c>
      <c r="G82" s="335" t="s">
        <v>12</v>
      </c>
      <c r="H82" s="335" t="s">
        <v>12</v>
      </c>
      <c r="I82" s="355">
        <f>SUM(I48,I70,I81)</f>
        <v>22651.202999999998</v>
      </c>
      <c r="J82" s="355">
        <f>SUM(J48,J70,J81)</f>
        <v>3721.4242399999998</v>
      </c>
      <c r="K82" s="335" t="s">
        <v>12</v>
      </c>
    </row>
    <row r="83" spans="1:13" ht="74.25" customHeight="1">
      <c r="A83" s="925" t="s">
        <v>734</v>
      </c>
      <c r="B83" s="926"/>
      <c r="C83" s="926"/>
      <c r="D83" s="926"/>
      <c r="E83" s="926"/>
      <c r="F83" s="926"/>
      <c r="G83" s="926"/>
      <c r="H83" s="926"/>
      <c r="I83" s="926"/>
      <c r="J83" s="926"/>
      <c r="K83" s="926"/>
    </row>
    <row r="84" spans="1:13" ht="18.75">
      <c r="B84" s="159"/>
      <c r="C84" s="350"/>
      <c r="D84" s="357"/>
      <c r="E84" s="358"/>
      <c r="F84" s="350"/>
      <c r="G84" s="350"/>
    </row>
    <row r="85" spans="1:13" ht="18.75">
      <c r="B85" s="159"/>
      <c r="C85" s="350"/>
      <c r="D85" s="357"/>
      <c r="E85" s="358"/>
      <c r="F85" s="350"/>
      <c r="G85" s="350"/>
    </row>
    <row r="86" spans="1:13" ht="18.75">
      <c r="B86" s="159"/>
      <c r="C86" s="350"/>
      <c r="D86" s="357"/>
      <c r="E86" s="358"/>
      <c r="F86" s="350"/>
      <c r="G86" s="350"/>
    </row>
    <row r="87" spans="1:13" ht="18.75">
      <c r="B87" s="361" t="s">
        <v>735</v>
      </c>
      <c r="C87" s="362"/>
      <c r="D87" s="363"/>
      <c r="E87" s="364"/>
      <c r="F87" s="362"/>
      <c r="G87" s="362"/>
      <c r="H87" s="365"/>
      <c r="I87" s="365"/>
      <c r="J87" s="365"/>
      <c r="K87" s="361" t="s">
        <v>736</v>
      </c>
      <c r="M87" s="362"/>
    </row>
    <row r="88" spans="1:13">
      <c r="B88" s="254" t="s">
        <v>737</v>
      </c>
      <c r="H88" s="360"/>
    </row>
    <row r="89" spans="1:13" ht="18.75">
      <c r="B89" s="159"/>
      <c r="C89" s="350"/>
      <c r="D89" s="357"/>
      <c r="E89" s="358"/>
      <c r="F89" s="350"/>
      <c r="G89" s="350"/>
    </row>
    <row r="90" spans="1:13">
      <c r="B90" s="254"/>
    </row>
    <row r="91" spans="1:13">
      <c r="B91" s="368"/>
    </row>
  </sheetData>
  <mergeCells count="41">
    <mergeCell ref="K67:K68"/>
    <mergeCell ref="A71:K71"/>
    <mergeCell ref="A83:K83"/>
    <mergeCell ref="A67:A68"/>
    <mergeCell ref="B67:B68"/>
    <mergeCell ref="C67:C68"/>
    <mergeCell ref="E67:E68"/>
    <mergeCell ref="F67:F68"/>
    <mergeCell ref="G67:G68"/>
    <mergeCell ref="A49:K49"/>
    <mergeCell ref="A65:A66"/>
    <mergeCell ref="B65:B66"/>
    <mergeCell ref="C65:C66"/>
    <mergeCell ref="E65:E66"/>
    <mergeCell ref="F65:F66"/>
    <mergeCell ref="G65:G66"/>
    <mergeCell ref="K65:K66"/>
    <mergeCell ref="B8:K8"/>
    <mergeCell ref="A33:A34"/>
    <mergeCell ref="B33:B34"/>
    <mergeCell ref="C33:C34"/>
    <mergeCell ref="E33:E34"/>
    <mergeCell ref="F33:F34"/>
    <mergeCell ref="G33:G34"/>
    <mergeCell ref="K33:K34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J4"/>
    <mergeCell ref="K4:K6"/>
    <mergeCell ref="F5:F6"/>
    <mergeCell ref="G5:G6"/>
    <mergeCell ref="H5:H6"/>
    <mergeCell ref="I5:I6"/>
    <mergeCell ref="J5:J6"/>
  </mergeCells>
  <pageMargins left="0.31496062992125984" right="0.31496062992125984" top="0.57999999999999996" bottom="0.19" header="0.31496062992125984" footer="0.15"/>
  <pageSetup paperSize="9" scale="74" fitToHeight="2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"/>
  <sheetViews>
    <sheetView view="pageBreakPreview" zoomScale="40" zoomScaleNormal="40" zoomScaleSheetLayoutView="40" zoomScalePageLayoutView="55" workbookViewId="0">
      <selection activeCell="H38" sqref="H38"/>
    </sheetView>
  </sheetViews>
  <sheetFormatPr defaultRowHeight="15.75"/>
  <cols>
    <col min="1" max="1" width="9.85546875" style="439" customWidth="1"/>
    <col min="2" max="2" width="70.140625" style="436" customWidth="1"/>
    <col min="3" max="3" width="72.140625" style="436" customWidth="1"/>
    <col min="4" max="4" width="51.85546875" style="440" customWidth="1"/>
    <col min="5" max="5" width="45.85546875" style="436" customWidth="1"/>
    <col min="6" max="6" width="44.28515625" style="436" customWidth="1"/>
    <col min="7" max="7" width="20.28515625" style="436" customWidth="1"/>
    <col min="8" max="8" width="24.7109375" style="436" customWidth="1"/>
    <col min="9" max="9" width="24.5703125" style="436" customWidth="1"/>
    <col min="10" max="10" width="48.5703125" style="436" customWidth="1"/>
    <col min="11" max="12" width="9.140625" style="45" hidden="1" customWidth="1"/>
    <col min="13" max="13" width="47.28515625" style="45" customWidth="1"/>
    <col min="14" max="14" width="31.5703125" style="45" customWidth="1"/>
    <col min="15" max="16384" width="9.140625" style="45"/>
  </cols>
  <sheetData>
    <row r="1" spans="1:12" s="372" customFormat="1" ht="20.25">
      <c r="A1" s="369"/>
      <c r="B1" s="20"/>
      <c r="C1" s="370"/>
      <c r="D1" s="371"/>
      <c r="E1" s="20"/>
      <c r="F1" s="929"/>
      <c r="G1" s="20"/>
      <c r="H1" s="20"/>
      <c r="I1" s="20"/>
      <c r="J1" s="20"/>
    </row>
    <row r="2" spans="1:12" s="372" customFormat="1" ht="3.75" customHeight="1">
      <c r="A2" s="369"/>
      <c r="B2" s="20"/>
      <c r="C2" s="370"/>
      <c r="D2" s="373"/>
      <c r="E2" s="374"/>
      <c r="F2" s="929"/>
      <c r="G2" s="370"/>
      <c r="H2" s="370"/>
      <c r="I2" s="370"/>
      <c r="J2" s="374"/>
    </row>
    <row r="3" spans="1:12" s="372" customFormat="1" ht="20.25">
      <c r="A3" s="370"/>
      <c r="B3" s="370"/>
      <c r="C3" s="370"/>
      <c r="D3" s="371"/>
      <c r="E3" s="20"/>
      <c r="F3" s="929"/>
      <c r="G3" s="20"/>
      <c r="H3" s="20"/>
      <c r="I3" s="20"/>
      <c r="J3" s="20"/>
    </row>
    <row r="4" spans="1:12" s="372" customFormat="1" ht="20.25">
      <c r="A4" s="369"/>
      <c r="B4" s="20"/>
      <c r="C4" s="20"/>
      <c r="D4" s="371"/>
      <c r="E4" s="20"/>
      <c r="F4" s="929"/>
      <c r="G4" s="20"/>
      <c r="H4" s="20"/>
      <c r="I4" s="20"/>
      <c r="J4" s="20"/>
    </row>
    <row r="5" spans="1:12" s="372" customFormat="1" ht="20.25">
      <c r="A5" s="930" t="s">
        <v>738</v>
      </c>
      <c r="B5" s="930"/>
      <c r="C5" s="930"/>
      <c r="D5" s="930"/>
      <c r="E5" s="930"/>
      <c r="F5" s="930"/>
      <c r="G5" s="930"/>
      <c r="H5" s="930"/>
      <c r="I5" s="930"/>
      <c r="J5" s="930"/>
    </row>
    <row r="6" spans="1:12" s="372" customFormat="1" ht="39" customHeight="1">
      <c r="A6" s="931" t="s">
        <v>739</v>
      </c>
      <c r="B6" s="931"/>
      <c r="C6" s="931"/>
      <c r="D6" s="931"/>
      <c r="E6" s="931"/>
      <c r="F6" s="931"/>
      <c r="G6" s="931"/>
      <c r="H6" s="931"/>
      <c r="I6" s="931"/>
      <c r="J6" s="931"/>
    </row>
    <row r="7" spans="1:12" s="372" customFormat="1" ht="72" customHeight="1">
      <c r="A7" s="932" t="str">
        <f>'[1]2023'!A9</f>
        <v>№</v>
      </c>
      <c r="B7" s="932" t="str">
        <f>'[1]2023'!B9</f>
        <v>Наименование муниципальной программы,  основного мероприятия, мероприятия, контрольного события муниципальное программы (подпрограммы муниципальной программы)</v>
      </c>
      <c r="C7" s="932" t="str">
        <f>'[1]2023'!C9</f>
        <v>Ответственный исполнитель</v>
      </c>
      <c r="D7" s="935" t="s">
        <v>30</v>
      </c>
      <c r="E7" s="938" t="s">
        <v>31</v>
      </c>
      <c r="F7" s="938"/>
      <c r="G7" s="939" t="s">
        <v>740</v>
      </c>
      <c r="H7" s="939"/>
      <c r="I7" s="940"/>
      <c r="J7" s="941" t="s">
        <v>23</v>
      </c>
      <c r="K7" s="942"/>
      <c r="L7" s="375"/>
    </row>
    <row r="8" spans="1:12" s="372" customFormat="1" ht="79.5" customHeight="1">
      <c r="A8" s="933"/>
      <c r="B8" s="933"/>
      <c r="C8" s="933"/>
      <c r="D8" s="936"/>
      <c r="E8" s="949" t="str">
        <f>'[1]2023'!E10</f>
        <v>План</v>
      </c>
      <c r="F8" s="932" t="str">
        <f>'[1]2023'!F10</f>
        <v>Факт</v>
      </c>
      <c r="G8" s="932" t="str">
        <f>'[1]2023'!G10</f>
        <v xml:space="preserve"> Источник финансирования</v>
      </c>
      <c r="H8" s="932" t="str">
        <f>'[1]2023'!H10</f>
        <v>План на отчетную дату</v>
      </c>
      <c r="I8" s="932" t="str">
        <f>'[1]2023'!I10</f>
        <v>Кассовое исполнение на отчетную дату</v>
      </c>
      <c r="J8" s="943"/>
      <c r="K8" s="944"/>
      <c r="L8" s="375"/>
    </row>
    <row r="9" spans="1:12" s="372" customFormat="1" ht="20.25" customHeight="1">
      <c r="A9" s="933"/>
      <c r="B9" s="933"/>
      <c r="C9" s="933"/>
      <c r="D9" s="936"/>
      <c r="E9" s="950"/>
      <c r="F9" s="933"/>
      <c r="G9" s="933"/>
      <c r="H9" s="933"/>
      <c r="I9" s="933"/>
      <c r="J9" s="943"/>
      <c r="K9" s="944"/>
      <c r="L9" s="375"/>
    </row>
    <row r="10" spans="1:12" s="372" customFormat="1" ht="84.75" customHeight="1">
      <c r="A10" s="934"/>
      <c r="B10" s="934"/>
      <c r="C10" s="934"/>
      <c r="D10" s="937"/>
      <c r="E10" s="951"/>
      <c r="F10" s="934"/>
      <c r="G10" s="934"/>
      <c r="H10" s="934"/>
      <c r="I10" s="934"/>
      <c r="J10" s="945"/>
      <c r="K10" s="946"/>
      <c r="L10" s="375"/>
    </row>
    <row r="11" spans="1:12" s="372" customFormat="1" ht="23.25">
      <c r="A11" s="376">
        <v>1</v>
      </c>
      <c r="B11" s="376">
        <v>2</v>
      </c>
      <c r="C11" s="376">
        <v>3</v>
      </c>
      <c r="D11" s="377">
        <v>4</v>
      </c>
      <c r="E11" s="376">
        <v>5</v>
      </c>
      <c r="F11" s="376">
        <v>6</v>
      </c>
      <c r="G11" s="376">
        <v>7</v>
      </c>
      <c r="H11" s="376">
        <v>8</v>
      </c>
      <c r="I11" s="376">
        <v>9</v>
      </c>
      <c r="J11" s="378">
        <v>10</v>
      </c>
    </row>
    <row r="12" spans="1:12" s="20" customFormat="1" ht="118.5" hidden="1" customHeight="1">
      <c r="A12" s="379" t="s">
        <v>335</v>
      </c>
      <c r="B12" s="380" t="s">
        <v>741</v>
      </c>
      <c r="C12" s="380" t="s">
        <v>28</v>
      </c>
      <c r="D12" s="381"/>
      <c r="E12" s="382" t="s">
        <v>13</v>
      </c>
      <c r="F12" s="382">
        <v>43831</v>
      </c>
      <c r="G12" s="382">
        <v>44196</v>
      </c>
      <c r="H12" s="382">
        <v>43938</v>
      </c>
      <c r="I12" s="382">
        <v>44135</v>
      </c>
      <c r="J12" s="952" t="s">
        <v>13</v>
      </c>
    </row>
    <row r="13" spans="1:12" s="372" customFormat="1" ht="84.75" hidden="1" customHeight="1">
      <c r="A13" s="379"/>
      <c r="B13" s="383" t="s">
        <v>742</v>
      </c>
      <c r="C13" s="382" t="s">
        <v>13</v>
      </c>
      <c r="D13" s="384"/>
      <c r="E13" s="380" t="s">
        <v>743</v>
      </c>
      <c r="F13" s="382" t="s">
        <v>13</v>
      </c>
      <c r="G13" s="382">
        <v>44196</v>
      </c>
      <c r="H13" s="382" t="s">
        <v>13</v>
      </c>
      <c r="I13" s="382">
        <v>44135</v>
      </c>
      <c r="J13" s="953"/>
    </row>
    <row r="14" spans="1:12" s="20" customFormat="1" ht="145.5" hidden="1" customHeight="1">
      <c r="A14" s="385" t="s">
        <v>343</v>
      </c>
      <c r="B14" s="384" t="s">
        <v>744</v>
      </c>
      <c r="C14" s="384" t="s">
        <v>28</v>
      </c>
      <c r="D14" s="381"/>
      <c r="E14" s="381" t="s">
        <v>13</v>
      </c>
      <c r="F14" s="381">
        <v>43831</v>
      </c>
      <c r="G14" s="381">
        <v>44196</v>
      </c>
      <c r="H14" s="381">
        <v>43938</v>
      </c>
      <c r="I14" s="381">
        <v>44135</v>
      </c>
      <c r="J14" s="954" t="s">
        <v>13</v>
      </c>
    </row>
    <row r="15" spans="1:12" s="372" customFormat="1" ht="109.5" hidden="1" customHeight="1">
      <c r="A15" s="385"/>
      <c r="B15" s="386" t="s">
        <v>745</v>
      </c>
      <c r="C15" s="381" t="s">
        <v>13</v>
      </c>
      <c r="D15" s="384"/>
      <c r="E15" s="384" t="s">
        <v>743</v>
      </c>
      <c r="F15" s="381" t="s">
        <v>13</v>
      </c>
      <c r="G15" s="381">
        <v>44196</v>
      </c>
      <c r="H15" s="381" t="s">
        <v>13</v>
      </c>
      <c r="I15" s="381">
        <v>44135</v>
      </c>
      <c r="J15" s="955"/>
    </row>
    <row r="16" spans="1:12" s="20" customFormat="1" ht="126.75" hidden="1" customHeight="1">
      <c r="A16" s="385" t="s">
        <v>350</v>
      </c>
      <c r="B16" s="384" t="s">
        <v>746</v>
      </c>
      <c r="C16" s="384" t="s">
        <v>28</v>
      </c>
      <c r="D16" s="381"/>
      <c r="E16" s="381" t="s">
        <v>13</v>
      </c>
      <c r="F16" s="381">
        <v>43831</v>
      </c>
      <c r="G16" s="381">
        <v>44196</v>
      </c>
      <c r="H16" s="381">
        <v>43938</v>
      </c>
      <c r="I16" s="381">
        <v>44135</v>
      </c>
      <c r="J16" s="954" t="s">
        <v>13</v>
      </c>
    </row>
    <row r="17" spans="1:13" s="372" customFormat="1" ht="109.5" hidden="1" customHeight="1">
      <c r="A17" s="385"/>
      <c r="B17" s="386" t="s">
        <v>747</v>
      </c>
      <c r="C17" s="381" t="s">
        <v>13</v>
      </c>
      <c r="D17" s="384"/>
      <c r="E17" s="384" t="s">
        <v>743</v>
      </c>
      <c r="F17" s="381" t="s">
        <v>13</v>
      </c>
      <c r="G17" s="381">
        <v>44196</v>
      </c>
      <c r="H17" s="381" t="s">
        <v>13</v>
      </c>
      <c r="I17" s="381">
        <v>44135</v>
      </c>
      <c r="J17" s="955"/>
    </row>
    <row r="18" spans="1:13" s="372" customFormat="1" ht="83.25" hidden="1" customHeight="1">
      <c r="A18" s="385" t="s">
        <v>353</v>
      </c>
      <c r="B18" s="384" t="s">
        <v>748</v>
      </c>
      <c r="C18" s="384" t="s">
        <v>28</v>
      </c>
      <c r="D18" s="381"/>
      <c r="E18" s="381" t="s">
        <v>13</v>
      </c>
      <c r="F18" s="381">
        <v>44197</v>
      </c>
      <c r="G18" s="381">
        <v>44561</v>
      </c>
      <c r="H18" s="381"/>
      <c r="I18" s="381"/>
      <c r="J18" s="954" t="s">
        <v>13</v>
      </c>
    </row>
    <row r="19" spans="1:13" s="372" customFormat="1" ht="102.75" hidden="1" customHeight="1">
      <c r="A19" s="385"/>
      <c r="B19" s="386" t="s">
        <v>749</v>
      </c>
      <c r="C19" s="384" t="s">
        <v>28</v>
      </c>
      <c r="D19" s="384"/>
      <c r="E19" s="387" t="s">
        <v>750</v>
      </c>
      <c r="F19" s="381" t="s">
        <v>13</v>
      </c>
      <c r="G19" s="381">
        <v>44561</v>
      </c>
      <c r="H19" s="381"/>
      <c r="I19" s="381"/>
      <c r="J19" s="955"/>
    </row>
    <row r="20" spans="1:13" s="372" customFormat="1" ht="90.75" hidden="1" customHeight="1">
      <c r="A20" s="385" t="s">
        <v>361</v>
      </c>
      <c r="B20" s="384" t="s">
        <v>751</v>
      </c>
      <c r="C20" s="384" t="s">
        <v>28</v>
      </c>
      <c r="D20" s="381"/>
      <c r="E20" s="381" t="s">
        <v>13</v>
      </c>
      <c r="F20" s="381">
        <v>44197</v>
      </c>
      <c r="G20" s="381">
        <v>44561</v>
      </c>
      <c r="H20" s="381"/>
      <c r="I20" s="381"/>
      <c r="J20" s="954" t="s">
        <v>13</v>
      </c>
    </row>
    <row r="21" spans="1:13" s="372" customFormat="1" ht="109.5" hidden="1" customHeight="1">
      <c r="A21" s="385"/>
      <c r="B21" s="386" t="s">
        <v>752</v>
      </c>
      <c r="C21" s="384" t="s">
        <v>28</v>
      </c>
      <c r="D21" s="384"/>
      <c r="E21" s="387" t="s">
        <v>753</v>
      </c>
      <c r="F21" s="381" t="s">
        <v>13</v>
      </c>
      <c r="G21" s="381">
        <v>44561</v>
      </c>
      <c r="H21" s="381"/>
      <c r="I21" s="381"/>
      <c r="J21" s="955"/>
    </row>
    <row r="22" spans="1:13" s="372" customFormat="1" ht="55.5" customHeight="1">
      <c r="A22" s="956" t="s">
        <v>754</v>
      </c>
      <c r="B22" s="957"/>
      <c r="C22" s="957"/>
      <c r="D22" s="957"/>
      <c r="E22" s="957"/>
      <c r="F22" s="957"/>
      <c r="G22" s="957"/>
      <c r="H22" s="957"/>
      <c r="I22" s="957"/>
      <c r="J22" s="958"/>
      <c r="M22" s="388" t="s">
        <v>755</v>
      </c>
    </row>
    <row r="23" spans="1:13" s="372" customFormat="1" ht="101.25" customHeight="1">
      <c r="A23" s="389" t="s">
        <v>38</v>
      </c>
      <c r="B23" s="390" t="s">
        <v>756</v>
      </c>
      <c r="C23" s="377" t="s">
        <v>757</v>
      </c>
      <c r="D23" s="385" t="s">
        <v>13</v>
      </c>
      <c r="E23" s="385" t="s">
        <v>13</v>
      </c>
      <c r="F23" s="385" t="s">
        <v>13</v>
      </c>
      <c r="G23" s="385" t="s">
        <v>142</v>
      </c>
      <c r="H23" s="391">
        <v>1072.9000000000001</v>
      </c>
      <c r="I23" s="392">
        <v>0</v>
      </c>
      <c r="J23" s="385" t="s">
        <v>13</v>
      </c>
      <c r="M23" s="393">
        <f>H23+H37+H40+H43+H46+H48+H59+H61+H64+H66+H74+H76+H78+H81+H84+H86+H88+H90+H93+H95+H97+H101+H111</f>
        <v>405159.6</v>
      </c>
    </row>
    <row r="24" spans="1:13" s="372" customFormat="1" ht="89.25" hidden="1" customHeight="1">
      <c r="A24" s="394" t="s">
        <v>602</v>
      </c>
      <c r="B24" s="384" t="s">
        <v>758</v>
      </c>
      <c r="C24" s="377" t="s">
        <v>28</v>
      </c>
      <c r="D24" s="395" t="s">
        <v>709</v>
      </c>
      <c r="E24" s="381" t="s">
        <v>13</v>
      </c>
      <c r="F24" s="385">
        <v>43191</v>
      </c>
      <c r="G24" s="385">
        <v>43373</v>
      </c>
      <c r="H24" s="391">
        <v>43312</v>
      </c>
      <c r="I24" s="391">
        <v>43432</v>
      </c>
      <c r="J24" s="947" t="s">
        <v>13</v>
      </c>
    </row>
    <row r="25" spans="1:13" s="372" customFormat="1" ht="85.5" hidden="1" customHeight="1">
      <c r="A25" s="394"/>
      <c r="B25" s="386" t="s">
        <v>759</v>
      </c>
      <c r="C25" s="381" t="s">
        <v>13</v>
      </c>
      <c r="D25" s="396"/>
      <c r="E25" s="384" t="s">
        <v>760</v>
      </c>
      <c r="F25" s="385" t="s">
        <v>13</v>
      </c>
      <c r="G25" s="385">
        <v>43373</v>
      </c>
      <c r="H25" s="391" t="s">
        <v>13</v>
      </c>
      <c r="I25" s="391">
        <v>43432</v>
      </c>
      <c r="J25" s="948"/>
    </row>
    <row r="26" spans="1:13" s="372" customFormat="1" ht="87" hidden="1" customHeight="1">
      <c r="A26" s="385" t="s">
        <v>761</v>
      </c>
      <c r="B26" s="384" t="s">
        <v>762</v>
      </c>
      <c r="C26" s="377" t="s">
        <v>28</v>
      </c>
      <c r="D26" s="395"/>
      <c r="E26" s="381" t="s">
        <v>13</v>
      </c>
      <c r="F26" s="385">
        <v>43556</v>
      </c>
      <c r="G26" s="385">
        <v>43738</v>
      </c>
      <c r="H26" s="391">
        <v>43608</v>
      </c>
      <c r="I26" s="391">
        <v>43763</v>
      </c>
      <c r="J26" s="947" t="s">
        <v>13</v>
      </c>
    </row>
    <row r="27" spans="1:13" s="372" customFormat="1" ht="85.5" hidden="1" customHeight="1">
      <c r="A27" s="385"/>
      <c r="B27" s="386" t="s">
        <v>763</v>
      </c>
      <c r="C27" s="381" t="s">
        <v>13</v>
      </c>
      <c r="D27" s="396"/>
      <c r="E27" s="384" t="s">
        <v>764</v>
      </c>
      <c r="F27" s="385" t="s">
        <v>13</v>
      </c>
      <c r="G27" s="385">
        <v>43738</v>
      </c>
      <c r="H27" s="391" t="s">
        <v>13</v>
      </c>
      <c r="I27" s="391">
        <v>43763</v>
      </c>
      <c r="J27" s="948"/>
    </row>
    <row r="28" spans="1:13" s="20" customFormat="1" ht="101.25" hidden="1" customHeight="1">
      <c r="A28" s="385" t="s">
        <v>765</v>
      </c>
      <c r="B28" s="384" t="s">
        <v>766</v>
      </c>
      <c r="C28" s="377" t="s">
        <v>28</v>
      </c>
      <c r="D28" s="395"/>
      <c r="E28" s="381" t="s">
        <v>13</v>
      </c>
      <c r="F28" s="385">
        <v>43922</v>
      </c>
      <c r="G28" s="385">
        <v>44104</v>
      </c>
      <c r="H28" s="391">
        <v>43928</v>
      </c>
      <c r="I28" s="391">
        <v>44135</v>
      </c>
      <c r="J28" s="947" t="s">
        <v>13</v>
      </c>
    </row>
    <row r="29" spans="1:13" s="372" customFormat="1" ht="98.25" hidden="1" customHeight="1">
      <c r="A29" s="385"/>
      <c r="B29" s="386" t="s">
        <v>767</v>
      </c>
      <c r="C29" s="381" t="s">
        <v>13</v>
      </c>
      <c r="D29" s="396"/>
      <c r="E29" s="384" t="s">
        <v>768</v>
      </c>
      <c r="F29" s="385" t="s">
        <v>13</v>
      </c>
      <c r="G29" s="385">
        <v>44104</v>
      </c>
      <c r="H29" s="391" t="s">
        <v>13</v>
      </c>
      <c r="I29" s="391">
        <v>44135</v>
      </c>
      <c r="J29" s="948"/>
    </row>
    <row r="30" spans="1:13" s="20" customFormat="1" ht="101.25" hidden="1" customHeight="1">
      <c r="A30" s="385" t="s">
        <v>769</v>
      </c>
      <c r="B30" s="384" t="s">
        <v>770</v>
      </c>
      <c r="C30" s="377" t="s">
        <v>28</v>
      </c>
      <c r="D30" s="395"/>
      <c r="E30" s="381" t="s">
        <v>13</v>
      </c>
      <c r="F30" s="385">
        <v>43922</v>
      </c>
      <c r="G30" s="385">
        <v>44104</v>
      </c>
      <c r="H30" s="391">
        <v>43923</v>
      </c>
      <c r="I30" s="391">
        <v>44135</v>
      </c>
      <c r="J30" s="947" t="s">
        <v>13</v>
      </c>
    </row>
    <row r="31" spans="1:13" s="372" customFormat="1" ht="99.75" hidden="1" customHeight="1">
      <c r="A31" s="385"/>
      <c r="B31" s="386" t="s">
        <v>771</v>
      </c>
      <c r="C31" s="381" t="s">
        <v>13</v>
      </c>
      <c r="D31" s="397"/>
      <c r="E31" s="384" t="s">
        <v>768</v>
      </c>
      <c r="F31" s="385" t="s">
        <v>13</v>
      </c>
      <c r="G31" s="385">
        <v>44104</v>
      </c>
      <c r="H31" s="391" t="s">
        <v>13</v>
      </c>
      <c r="I31" s="391">
        <v>44135</v>
      </c>
      <c r="J31" s="948"/>
    </row>
    <row r="32" spans="1:13" s="20" customFormat="1" ht="114.75" hidden="1" customHeight="1">
      <c r="A32" s="385" t="s">
        <v>772</v>
      </c>
      <c r="B32" s="384" t="s">
        <v>773</v>
      </c>
      <c r="C32" s="377" t="s">
        <v>28</v>
      </c>
      <c r="D32" s="381"/>
      <c r="E32" s="381" t="s">
        <v>13</v>
      </c>
      <c r="F32" s="385">
        <v>43922</v>
      </c>
      <c r="G32" s="385">
        <v>44104</v>
      </c>
      <c r="H32" s="391">
        <v>43928</v>
      </c>
      <c r="I32" s="391">
        <v>44135</v>
      </c>
      <c r="J32" s="947" t="s">
        <v>13</v>
      </c>
    </row>
    <row r="33" spans="1:14" s="372" customFormat="1" ht="66.75" hidden="1" customHeight="1">
      <c r="A33" s="385"/>
      <c r="B33" s="386" t="s">
        <v>774</v>
      </c>
      <c r="C33" s="381" t="s">
        <v>13</v>
      </c>
      <c r="D33" s="395"/>
      <c r="E33" s="384" t="s">
        <v>768</v>
      </c>
      <c r="F33" s="385" t="s">
        <v>13</v>
      </c>
      <c r="G33" s="385">
        <v>44104</v>
      </c>
      <c r="H33" s="391" t="s">
        <v>13</v>
      </c>
      <c r="I33" s="391">
        <v>44135</v>
      </c>
      <c r="J33" s="948"/>
    </row>
    <row r="34" spans="1:14" s="372" customFormat="1" ht="95.25" hidden="1" customHeight="1">
      <c r="A34" s="385" t="s">
        <v>775</v>
      </c>
      <c r="B34" s="384" t="s">
        <v>776</v>
      </c>
      <c r="C34" s="377" t="s">
        <v>28</v>
      </c>
      <c r="D34" s="396"/>
      <c r="E34" s="381" t="s">
        <v>13</v>
      </c>
      <c r="F34" s="398">
        <v>44046</v>
      </c>
      <c r="G34" s="385">
        <v>44104</v>
      </c>
      <c r="H34" s="399">
        <v>44053</v>
      </c>
      <c r="I34" s="391">
        <v>44159</v>
      </c>
      <c r="J34" s="947" t="s">
        <v>13</v>
      </c>
    </row>
    <row r="35" spans="1:14" s="372" customFormat="1" ht="33" hidden="1" customHeight="1">
      <c r="A35" s="385"/>
      <c r="B35" s="386" t="s">
        <v>777</v>
      </c>
      <c r="C35" s="381"/>
      <c r="D35" s="395"/>
      <c r="E35" s="384" t="s">
        <v>768</v>
      </c>
      <c r="F35" s="385" t="s">
        <v>13</v>
      </c>
      <c r="G35" s="385">
        <v>44104</v>
      </c>
      <c r="H35" s="391" t="s">
        <v>13</v>
      </c>
      <c r="I35" s="391">
        <v>44159</v>
      </c>
      <c r="J35" s="948"/>
    </row>
    <row r="36" spans="1:14" s="372" customFormat="1" ht="289.5" customHeight="1">
      <c r="A36" s="385"/>
      <c r="B36" s="386" t="s">
        <v>778</v>
      </c>
      <c r="C36" s="381" t="s">
        <v>13</v>
      </c>
      <c r="D36" s="400" t="s">
        <v>403</v>
      </c>
      <c r="E36" s="377" t="s">
        <v>779</v>
      </c>
      <c r="F36" s="401" t="s">
        <v>780</v>
      </c>
      <c r="G36" s="385" t="s">
        <v>13</v>
      </c>
      <c r="H36" s="391" t="s">
        <v>13</v>
      </c>
      <c r="I36" s="391" t="s">
        <v>13</v>
      </c>
      <c r="J36" s="402"/>
      <c r="M36" s="388" t="s">
        <v>781</v>
      </c>
    </row>
    <row r="37" spans="1:14" s="372" customFormat="1" ht="117.75" customHeight="1">
      <c r="A37" s="389" t="s">
        <v>14</v>
      </c>
      <c r="B37" s="390" t="s">
        <v>782</v>
      </c>
      <c r="C37" s="377" t="s">
        <v>757</v>
      </c>
      <c r="D37" s="385" t="s">
        <v>13</v>
      </c>
      <c r="E37" s="385" t="s">
        <v>13</v>
      </c>
      <c r="F37" s="385" t="s">
        <v>13</v>
      </c>
      <c r="G37" s="385" t="s">
        <v>142</v>
      </c>
      <c r="H37" s="391">
        <v>4317.6000000000004</v>
      </c>
      <c r="I37" s="392">
        <v>25</v>
      </c>
      <c r="J37" s="385" t="s">
        <v>13</v>
      </c>
      <c r="M37" s="393">
        <f>I23+I37+I40+I43+I46+I48+I59+I61+I64+I66+I74+I76+I78+I81+I84+I86+I88+I90+I93+I95+I97+I101+I111</f>
        <v>80299.639999999985</v>
      </c>
    </row>
    <row r="38" spans="1:14" s="372" customFormat="1" ht="327.75" customHeight="1">
      <c r="A38" s="385"/>
      <c r="B38" s="386" t="s">
        <v>783</v>
      </c>
      <c r="C38" s="377" t="s">
        <v>13</v>
      </c>
      <c r="D38" s="400" t="s">
        <v>403</v>
      </c>
      <c r="E38" s="377" t="s">
        <v>784</v>
      </c>
      <c r="F38" s="385" t="s">
        <v>785</v>
      </c>
      <c r="G38" s="385" t="s">
        <v>13</v>
      </c>
      <c r="H38" s="391" t="s">
        <v>13</v>
      </c>
      <c r="I38" s="391" t="s">
        <v>13</v>
      </c>
      <c r="J38" s="402"/>
    </row>
    <row r="39" spans="1:14" s="372" customFormat="1" ht="235.5" customHeight="1">
      <c r="A39" s="385"/>
      <c r="B39" s="386" t="s">
        <v>786</v>
      </c>
      <c r="C39" s="377" t="s">
        <v>13</v>
      </c>
      <c r="D39" s="400" t="s">
        <v>403</v>
      </c>
      <c r="E39" s="377" t="s">
        <v>787</v>
      </c>
      <c r="F39" s="385" t="s">
        <v>788</v>
      </c>
      <c r="G39" s="385" t="s">
        <v>13</v>
      </c>
      <c r="H39" s="391" t="s">
        <v>13</v>
      </c>
      <c r="I39" s="391" t="s">
        <v>13</v>
      </c>
      <c r="J39" s="402"/>
    </row>
    <row r="40" spans="1:14" s="372" customFormat="1" ht="158.25" customHeight="1">
      <c r="A40" s="389" t="s">
        <v>54</v>
      </c>
      <c r="B40" s="390" t="s">
        <v>789</v>
      </c>
      <c r="C40" s="377" t="s">
        <v>790</v>
      </c>
      <c r="D40" s="385" t="s">
        <v>13</v>
      </c>
      <c r="E40" s="385" t="s">
        <v>13</v>
      </c>
      <c r="F40" s="385" t="s">
        <v>13</v>
      </c>
      <c r="G40" s="385" t="s">
        <v>142</v>
      </c>
      <c r="H40" s="391">
        <v>100</v>
      </c>
      <c r="I40" s="392">
        <v>76.400000000000006</v>
      </c>
      <c r="J40" s="385" t="s">
        <v>13</v>
      </c>
      <c r="M40" s="403"/>
    </row>
    <row r="41" spans="1:14" s="372" customFormat="1" ht="198.75" customHeight="1">
      <c r="A41" s="389"/>
      <c r="B41" s="386" t="s">
        <v>791</v>
      </c>
      <c r="C41" s="377" t="s">
        <v>13</v>
      </c>
      <c r="D41" s="400" t="s">
        <v>403</v>
      </c>
      <c r="E41" s="377" t="s">
        <v>792</v>
      </c>
      <c r="F41" s="385" t="s">
        <v>793</v>
      </c>
      <c r="G41" s="385" t="s">
        <v>13</v>
      </c>
      <c r="H41" s="391" t="s">
        <v>13</v>
      </c>
      <c r="I41" s="391" t="s">
        <v>13</v>
      </c>
      <c r="J41" s="385"/>
    </row>
    <row r="42" spans="1:14" s="372" customFormat="1" ht="352.5" customHeight="1">
      <c r="A42" s="389"/>
      <c r="B42" s="386" t="s">
        <v>794</v>
      </c>
      <c r="C42" s="377" t="s">
        <v>13</v>
      </c>
      <c r="D42" s="400" t="s">
        <v>403</v>
      </c>
      <c r="E42" s="377" t="s">
        <v>795</v>
      </c>
      <c r="F42" s="401" t="s">
        <v>796</v>
      </c>
      <c r="G42" s="385" t="s">
        <v>13</v>
      </c>
      <c r="H42" s="391" t="s">
        <v>13</v>
      </c>
      <c r="I42" s="391" t="s">
        <v>13</v>
      </c>
      <c r="J42" s="385"/>
      <c r="M42" s="404"/>
      <c r="N42" s="405"/>
    </row>
    <row r="43" spans="1:14" s="372" customFormat="1" ht="99" customHeight="1">
      <c r="A43" s="389" t="s">
        <v>55</v>
      </c>
      <c r="B43" s="390" t="s">
        <v>797</v>
      </c>
      <c r="C43" s="377" t="s">
        <v>757</v>
      </c>
      <c r="D43" s="385" t="s">
        <v>13</v>
      </c>
      <c r="E43" s="385" t="s">
        <v>13</v>
      </c>
      <c r="F43" s="385" t="s">
        <v>13</v>
      </c>
      <c r="G43" s="385" t="s">
        <v>142</v>
      </c>
      <c r="H43" s="391">
        <v>28190.48</v>
      </c>
      <c r="I43" s="392">
        <v>5473.21</v>
      </c>
      <c r="J43" s="385" t="s">
        <v>13</v>
      </c>
    </row>
    <row r="44" spans="1:14" s="372" customFormat="1" ht="163.5" customHeight="1">
      <c r="A44" s="389"/>
      <c r="B44" s="386" t="s">
        <v>798</v>
      </c>
      <c r="C44" s="377" t="s">
        <v>13</v>
      </c>
      <c r="D44" s="400" t="s">
        <v>403</v>
      </c>
      <c r="E44" s="377" t="s">
        <v>799</v>
      </c>
      <c r="F44" s="401" t="s">
        <v>800</v>
      </c>
      <c r="G44" s="385" t="s">
        <v>13</v>
      </c>
      <c r="H44" s="391" t="s">
        <v>13</v>
      </c>
      <c r="I44" s="391" t="s">
        <v>13</v>
      </c>
      <c r="J44" s="402"/>
    </row>
    <row r="45" spans="1:14" s="372" customFormat="1" ht="176.25" customHeight="1">
      <c r="A45" s="389"/>
      <c r="B45" s="386" t="s">
        <v>801</v>
      </c>
      <c r="C45" s="377" t="s">
        <v>13</v>
      </c>
      <c r="D45" s="400" t="s">
        <v>403</v>
      </c>
      <c r="E45" s="377" t="s">
        <v>799</v>
      </c>
      <c r="F45" s="401" t="s">
        <v>802</v>
      </c>
      <c r="G45" s="385" t="s">
        <v>13</v>
      </c>
      <c r="H45" s="391" t="s">
        <v>13</v>
      </c>
      <c r="I45" s="391" t="s">
        <v>13</v>
      </c>
      <c r="J45" s="402"/>
    </row>
    <row r="46" spans="1:14" s="372" customFormat="1" ht="76.5" customHeight="1">
      <c r="A46" s="389" t="s">
        <v>56</v>
      </c>
      <c r="B46" s="390" t="s">
        <v>803</v>
      </c>
      <c r="C46" s="377" t="s">
        <v>757</v>
      </c>
      <c r="D46" s="385" t="s">
        <v>13</v>
      </c>
      <c r="E46" s="385" t="s">
        <v>13</v>
      </c>
      <c r="F46" s="385" t="s">
        <v>13</v>
      </c>
      <c r="G46" s="385" t="s">
        <v>142</v>
      </c>
      <c r="H46" s="391">
        <v>4778.9399999999996</v>
      </c>
      <c r="I46" s="392">
        <v>1892.27</v>
      </c>
      <c r="J46" s="385" t="s">
        <v>13</v>
      </c>
    </row>
    <row r="47" spans="1:14" s="372" customFormat="1" ht="321.75" customHeight="1">
      <c r="A47" s="389"/>
      <c r="B47" s="386" t="s">
        <v>804</v>
      </c>
      <c r="C47" s="377" t="s">
        <v>13</v>
      </c>
      <c r="D47" s="400" t="s">
        <v>403</v>
      </c>
      <c r="E47" s="377" t="s">
        <v>805</v>
      </c>
      <c r="F47" s="401" t="s">
        <v>806</v>
      </c>
      <c r="G47" s="385" t="s">
        <v>13</v>
      </c>
      <c r="H47" s="391" t="s">
        <v>13</v>
      </c>
      <c r="I47" s="391" t="s">
        <v>13</v>
      </c>
      <c r="J47" s="385"/>
    </row>
    <row r="48" spans="1:14" s="372" customFormat="1" ht="130.5" customHeight="1">
      <c r="A48" s="389" t="s">
        <v>57</v>
      </c>
      <c r="B48" s="390" t="s">
        <v>807</v>
      </c>
      <c r="C48" s="377" t="s">
        <v>808</v>
      </c>
      <c r="D48" s="385" t="s">
        <v>13</v>
      </c>
      <c r="E48" s="385" t="s">
        <v>13</v>
      </c>
      <c r="F48" s="385" t="s">
        <v>13</v>
      </c>
      <c r="G48" s="385" t="s">
        <v>142</v>
      </c>
      <c r="H48" s="391">
        <v>5978.93</v>
      </c>
      <c r="I48" s="391">
        <v>0</v>
      </c>
      <c r="J48" s="385" t="s">
        <v>13</v>
      </c>
    </row>
    <row r="49" spans="1:10" s="372" customFormat="1" ht="237.75" customHeight="1">
      <c r="A49" s="962"/>
      <c r="B49" s="964" t="s">
        <v>809</v>
      </c>
      <c r="C49" s="966" t="s">
        <v>13</v>
      </c>
      <c r="D49" s="968" t="s">
        <v>410</v>
      </c>
      <c r="E49" s="954" t="s">
        <v>810</v>
      </c>
      <c r="F49" s="947" t="s">
        <v>811</v>
      </c>
      <c r="G49" s="947" t="s">
        <v>13</v>
      </c>
      <c r="H49" s="947" t="s">
        <v>13</v>
      </c>
      <c r="I49" s="947" t="s">
        <v>13</v>
      </c>
      <c r="J49" s="947"/>
    </row>
    <row r="50" spans="1:10" s="372" customFormat="1" ht="73.5" customHeight="1">
      <c r="A50" s="963"/>
      <c r="B50" s="965"/>
      <c r="C50" s="967"/>
      <c r="D50" s="969"/>
      <c r="E50" s="967"/>
      <c r="F50" s="948"/>
      <c r="G50" s="948"/>
      <c r="H50" s="948"/>
      <c r="I50" s="948"/>
      <c r="J50" s="948"/>
    </row>
    <row r="51" spans="1:10" s="372" customFormat="1" ht="264.75" customHeight="1">
      <c r="A51" s="389"/>
      <c r="B51" s="406" t="s">
        <v>812</v>
      </c>
      <c r="C51" s="377" t="s">
        <v>13</v>
      </c>
      <c r="D51" s="407" t="s">
        <v>403</v>
      </c>
      <c r="E51" s="381" t="s">
        <v>813</v>
      </c>
      <c r="F51" s="385" t="s">
        <v>814</v>
      </c>
      <c r="G51" s="385" t="s">
        <v>13</v>
      </c>
      <c r="H51" s="385" t="s">
        <v>13</v>
      </c>
      <c r="I51" s="385" t="s">
        <v>13</v>
      </c>
      <c r="J51" s="402"/>
    </row>
    <row r="52" spans="1:10" s="372" customFormat="1" ht="246.75" customHeight="1">
      <c r="A52" s="389"/>
      <c r="B52" s="406" t="s">
        <v>815</v>
      </c>
      <c r="C52" s="377" t="s">
        <v>13</v>
      </c>
      <c r="D52" s="407" t="s">
        <v>626</v>
      </c>
      <c r="E52" s="381" t="s">
        <v>816</v>
      </c>
      <c r="F52" s="385" t="s">
        <v>817</v>
      </c>
      <c r="G52" s="385" t="s">
        <v>13</v>
      </c>
      <c r="H52" s="385" t="s">
        <v>13</v>
      </c>
      <c r="I52" s="385" t="s">
        <v>13</v>
      </c>
      <c r="J52" s="402"/>
    </row>
    <row r="53" spans="1:10" s="372" customFormat="1" ht="234.75" customHeight="1">
      <c r="A53" s="389"/>
      <c r="B53" s="406" t="s">
        <v>818</v>
      </c>
      <c r="C53" s="377" t="s">
        <v>13</v>
      </c>
      <c r="D53" s="407" t="s">
        <v>626</v>
      </c>
      <c r="E53" s="381" t="s">
        <v>819</v>
      </c>
      <c r="F53" s="385" t="s">
        <v>820</v>
      </c>
      <c r="G53" s="385" t="s">
        <v>13</v>
      </c>
      <c r="H53" s="385" t="s">
        <v>13</v>
      </c>
      <c r="I53" s="385" t="s">
        <v>13</v>
      </c>
      <c r="J53" s="402"/>
    </row>
    <row r="54" spans="1:10" s="372" customFormat="1" ht="27.75" customHeight="1">
      <c r="A54" s="959" t="s">
        <v>821</v>
      </c>
      <c r="B54" s="960"/>
      <c r="C54" s="960"/>
      <c r="D54" s="960"/>
      <c r="E54" s="960"/>
      <c r="F54" s="960"/>
      <c r="G54" s="960"/>
      <c r="H54" s="960"/>
      <c r="I54" s="961"/>
      <c r="J54" s="381"/>
    </row>
    <row r="55" spans="1:10" s="372" customFormat="1" ht="110.25" customHeight="1">
      <c r="A55" s="389" t="s">
        <v>15</v>
      </c>
      <c r="B55" s="390" t="s">
        <v>822</v>
      </c>
      <c r="C55" s="377" t="s">
        <v>823</v>
      </c>
      <c r="D55" s="385" t="s">
        <v>13</v>
      </c>
      <c r="E55" s="385" t="s">
        <v>13</v>
      </c>
      <c r="F55" s="381" t="s">
        <v>13</v>
      </c>
      <c r="G55" s="381" t="s">
        <v>13</v>
      </c>
      <c r="H55" s="391" t="s">
        <v>13</v>
      </c>
      <c r="I55" s="408" t="s">
        <v>13</v>
      </c>
      <c r="J55" s="377" t="s">
        <v>13</v>
      </c>
    </row>
    <row r="56" spans="1:10" s="372" customFormat="1" ht="360.75" customHeight="1">
      <c r="A56" s="389"/>
      <c r="B56" s="386" t="s">
        <v>824</v>
      </c>
      <c r="C56" s="377" t="s">
        <v>13</v>
      </c>
      <c r="D56" s="386" t="s">
        <v>626</v>
      </c>
      <c r="E56" s="377" t="s">
        <v>825</v>
      </c>
      <c r="F56" s="381" t="s">
        <v>826</v>
      </c>
      <c r="G56" s="381" t="s">
        <v>13</v>
      </c>
      <c r="H56" s="391" t="s">
        <v>13</v>
      </c>
      <c r="I56" s="391" t="s">
        <v>13</v>
      </c>
      <c r="J56" s="381"/>
    </row>
    <row r="57" spans="1:10" s="372" customFormat="1" ht="86.25" customHeight="1">
      <c r="A57" s="389" t="s">
        <v>827</v>
      </c>
      <c r="B57" s="390" t="s">
        <v>828</v>
      </c>
      <c r="C57" s="377" t="s">
        <v>823</v>
      </c>
      <c r="D57" s="385" t="s">
        <v>13</v>
      </c>
      <c r="E57" s="385" t="s">
        <v>13</v>
      </c>
      <c r="F57" s="381" t="s">
        <v>13</v>
      </c>
      <c r="G57" s="381" t="s">
        <v>13</v>
      </c>
      <c r="H57" s="381" t="s">
        <v>13</v>
      </c>
      <c r="I57" s="381" t="s">
        <v>13</v>
      </c>
      <c r="J57" s="377" t="s">
        <v>13</v>
      </c>
    </row>
    <row r="58" spans="1:10" s="372" customFormat="1" ht="313.5" customHeight="1">
      <c r="A58" s="389"/>
      <c r="B58" s="386" t="s">
        <v>829</v>
      </c>
      <c r="C58" s="377" t="s">
        <v>13</v>
      </c>
      <c r="D58" s="386" t="s">
        <v>626</v>
      </c>
      <c r="E58" s="377" t="s">
        <v>830</v>
      </c>
      <c r="F58" s="381" t="s">
        <v>831</v>
      </c>
      <c r="G58" s="381" t="s">
        <v>13</v>
      </c>
      <c r="H58" s="391" t="s">
        <v>13</v>
      </c>
      <c r="I58" s="391" t="s">
        <v>13</v>
      </c>
      <c r="J58" s="381"/>
    </row>
    <row r="59" spans="1:10" s="372" customFormat="1" ht="167.25" customHeight="1">
      <c r="A59" s="389" t="s">
        <v>832</v>
      </c>
      <c r="B59" s="390" t="s">
        <v>833</v>
      </c>
      <c r="C59" s="377" t="s">
        <v>834</v>
      </c>
      <c r="D59" s="385" t="s">
        <v>13</v>
      </c>
      <c r="E59" s="385" t="s">
        <v>13</v>
      </c>
      <c r="F59" s="381" t="s">
        <v>13</v>
      </c>
      <c r="G59" s="381" t="s">
        <v>142</v>
      </c>
      <c r="H59" s="391">
        <v>36711</v>
      </c>
      <c r="I59" s="408">
        <v>3527.37</v>
      </c>
      <c r="J59" s="377" t="s">
        <v>13</v>
      </c>
    </row>
    <row r="60" spans="1:10" s="372" customFormat="1" ht="286.5" customHeight="1">
      <c r="A60" s="389"/>
      <c r="B60" s="386" t="s">
        <v>835</v>
      </c>
      <c r="C60" s="377" t="s">
        <v>13</v>
      </c>
      <c r="D60" s="386" t="s">
        <v>403</v>
      </c>
      <c r="E60" s="377" t="s">
        <v>836</v>
      </c>
      <c r="F60" s="381" t="s">
        <v>837</v>
      </c>
      <c r="G60" s="381" t="s">
        <v>13</v>
      </c>
      <c r="H60" s="391" t="s">
        <v>13</v>
      </c>
      <c r="I60" s="391" t="s">
        <v>13</v>
      </c>
      <c r="J60" s="409"/>
    </row>
    <row r="61" spans="1:10" s="372" customFormat="1" ht="192" customHeight="1">
      <c r="A61" s="389" t="s">
        <v>838</v>
      </c>
      <c r="B61" s="390" t="s">
        <v>839</v>
      </c>
      <c r="C61" s="377" t="s">
        <v>823</v>
      </c>
      <c r="D61" s="385" t="s">
        <v>13</v>
      </c>
      <c r="E61" s="385" t="s">
        <v>13</v>
      </c>
      <c r="F61" s="381" t="s">
        <v>13</v>
      </c>
      <c r="G61" s="381" t="s">
        <v>142</v>
      </c>
      <c r="H61" s="391">
        <v>36652.9</v>
      </c>
      <c r="I61" s="408">
        <v>9043.17</v>
      </c>
      <c r="J61" s="377" t="s">
        <v>13</v>
      </c>
    </row>
    <row r="62" spans="1:10" s="372" customFormat="1" ht="174" customHeight="1">
      <c r="A62" s="389"/>
      <c r="B62" s="386" t="s">
        <v>840</v>
      </c>
      <c r="C62" s="377" t="s">
        <v>13</v>
      </c>
      <c r="D62" s="400" t="s">
        <v>403</v>
      </c>
      <c r="E62" s="377" t="s">
        <v>841</v>
      </c>
      <c r="F62" s="381" t="s">
        <v>842</v>
      </c>
      <c r="G62" s="381" t="s">
        <v>13</v>
      </c>
      <c r="H62" s="391" t="s">
        <v>13</v>
      </c>
      <c r="I62" s="391" t="s">
        <v>13</v>
      </c>
      <c r="J62" s="409"/>
    </row>
    <row r="63" spans="1:10" s="372" customFormat="1" ht="27.75" customHeight="1">
      <c r="A63" s="959" t="s">
        <v>843</v>
      </c>
      <c r="B63" s="960"/>
      <c r="C63" s="960"/>
      <c r="D63" s="960"/>
      <c r="E63" s="960"/>
      <c r="F63" s="960"/>
      <c r="G63" s="960"/>
      <c r="H63" s="960"/>
      <c r="I63" s="961"/>
      <c r="J63" s="381"/>
    </row>
    <row r="64" spans="1:10" s="372" customFormat="1" ht="154.5" customHeight="1">
      <c r="A64" s="389" t="s">
        <v>844</v>
      </c>
      <c r="B64" s="390" t="s">
        <v>845</v>
      </c>
      <c r="C64" s="377" t="s">
        <v>846</v>
      </c>
      <c r="D64" s="385" t="s">
        <v>13</v>
      </c>
      <c r="E64" s="385" t="s">
        <v>13</v>
      </c>
      <c r="F64" s="381" t="s">
        <v>13</v>
      </c>
      <c r="G64" s="381" t="s">
        <v>142</v>
      </c>
      <c r="H64" s="391">
        <v>176995.89</v>
      </c>
      <c r="I64" s="408">
        <v>36712.69</v>
      </c>
      <c r="J64" s="377" t="s">
        <v>13</v>
      </c>
    </row>
    <row r="65" spans="1:13" s="372" customFormat="1" ht="380.25" customHeight="1">
      <c r="A65" s="389"/>
      <c r="B65" s="386" t="s">
        <v>847</v>
      </c>
      <c r="C65" s="377" t="s">
        <v>13</v>
      </c>
      <c r="D65" s="400" t="s">
        <v>403</v>
      </c>
      <c r="E65" s="377" t="s">
        <v>848</v>
      </c>
      <c r="F65" s="381" t="s">
        <v>849</v>
      </c>
      <c r="G65" s="381" t="s">
        <v>13</v>
      </c>
      <c r="H65" s="391" t="s">
        <v>13</v>
      </c>
      <c r="I65" s="391" t="s">
        <v>13</v>
      </c>
      <c r="J65" s="409"/>
    </row>
    <row r="66" spans="1:13" s="372" customFormat="1" ht="127.5" customHeight="1">
      <c r="A66" s="962" t="s">
        <v>850</v>
      </c>
      <c r="B66" s="973" t="s">
        <v>851</v>
      </c>
      <c r="C66" s="377" t="s">
        <v>852</v>
      </c>
      <c r="D66" s="385" t="s">
        <v>13</v>
      </c>
      <c r="E66" s="385" t="s">
        <v>13</v>
      </c>
      <c r="F66" s="381" t="s">
        <v>13</v>
      </c>
      <c r="G66" s="381" t="s">
        <v>142</v>
      </c>
      <c r="H66" s="391">
        <f>SUM(H67:H72)</f>
        <v>53835.68</v>
      </c>
      <c r="I66" s="410">
        <f>SUM(I67:I72)</f>
        <v>10371.540000000001</v>
      </c>
      <c r="J66" s="377" t="s">
        <v>13</v>
      </c>
    </row>
    <row r="67" spans="1:13" s="372" customFormat="1" ht="27.75" customHeight="1">
      <c r="A67" s="972"/>
      <c r="B67" s="974"/>
      <c r="C67" s="377" t="s">
        <v>853</v>
      </c>
      <c r="D67" s="385" t="s">
        <v>13</v>
      </c>
      <c r="E67" s="385" t="s">
        <v>13</v>
      </c>
      <c r="F67" s="381" t="s">
        <v>13</v>
      </c>
      <c r="G67" s="381" t="s">
        <v>142</v>
      </c>
      <c r="H67" s="391">
        <v>10336.06</v>
      </c>
      <c r="I67" s="410">
        <v>2142.08</v>
      </c>
      <c r="J67" s="377" t="s">
        <v>13</v>
      </c>
    </row>
    <row r="68" spans="1:13" s="372" customFormat="1" ht="27.75" customHeight="1">
      <c r="A68" s="972"/>
      <c r="B68" s="974"/>
      <c r="C68" s="377" t="s">
        <v>854</v>
      </c>
      <c r="D68" s="385" t="s">
        <v>13</v>
      </c>
      <c r="E68" s="385" t="s">
        <v>13</v>
      </c>
      <c r="F68" s="381" t="s">
        <v>13</v>
      </c>
      <c r="G68" s="381" t="s">
        <v>142</v>
      </c>
      <c r="H68" s="391">
        <v>10553.3</v>
      </c>
      <c r="I68" s="410">
        <v>1995.57</v>
      </c>
      <c r="J68" s="377" t="s">
        <v>13</v>
      </c>
    </row>
    <row r="69" spans="1:13" s="372" customFormat="1" ht="27.75" customHeight="1">
      <c r="A69" s="972"/>
      <c r="B69" s="974"/>
      <c r="C69" s="377" t="s">
        <v>855</v>
      </c>
      <c r="D69" s="385" t="s">
        <v>13</v>
      </c>
      <c r="E69" s="385" t="s">
        <v>13</v>
      </c>
      <c r="F69" s="381" t="s">
        <v>13</v>
      </c>
      <c r="G69" s="381" t="s">
        <v>142</v>
      </c>
      <c r="H69" s="391">
        <v>7361.6</v>
      </c>
      <c r="I69" s="410">
        <v>1262.29</v>
      </c>
      <c r="J69" s="377" t="s">
        <v>13</v>
      </c>
    </row>
    <row r="70" spans="1:13" s="372" customFormat="1" ht="27.75" customHeight="1">
      <c r="A70" s="972"/>
      <c r="B70" s="974"/>
      <c r="C70" s="377" t="s">
        <v>856</v>
      </c>
      <c r="D70" s="385" t="s">
        <v>13</v>
      </c>
      <c r="E70" s="385" t="s">
        <v>13</v>
      </c>
      <c r="F70" s="381" t="s">
        <v>13</v>
      </c>
      <c r="G70" s="381" t="s">
        <v>142</v>
      </c>
      <c r="H70" s="391">
        <v>9093.5300000000007</v>
      </c>
      <c r="I70" s="410">
        <v>1966.79</v>
      </c>
      <c r="J70" s="377" t="s">
        <v>13</v>
      </c>
    </row>
    <row r="71" spans="1:13" s="372" customFormat="1" ht="27.75" customHeight="1">
      <c r="A71" s="972"/>
      <c r="B71" s="974"/>
      <c r="C71" s="377" t="s">
        <v>857</v>
      </c>
      <c r="D71" s="385" t="s">
        <v>13</v>
      </c>
      <c r="E71" s="385" t="s">
        <v>13</v>
      </c>
      <c r="F71" s="381" t="s">
        <v>13</v>
      </c>
      <c r="G71" s="381" t="s">
        <v>142</v>
      </c>
      <c r="H71" s="391">
        <v>6822.32</v>
      </c>
      <c r="I71" s="410">
        <v>1063.7</v>
      </c>
      <c r="J71" s="377" t="s">
        <v>13</v>
      </c>
    </row>
    <row r="72" spans="1:13" s="372" customFormat="1" ht="27.75" customHeight="1">
      <c r="A72" s="963"/>
      <c r="B72" s="975"/>
      <c r="C72" s="377" t="s">
        <v>858</v>
      </c>
      <c r="D72" s="385" t="s">
        <v>13</v>
      </c>
      <c r="E72" s="385" t="s">
        <v>13</v>
      </c>
      <c r="F72" s="381" t="s">
        <v>13</v>
      </c>
      <c r="G72" s="381" t="s">
        <v>142</v>
      </c>
      <c r="H72" s="391">
        <v>9668.8700000000008</v>
      </c>
      <c r="I72" s="410">
        <v>1941.11</v>
      </c>
      <c r="J72" s="377" t="s">
        <v>13</v>
      </c>
    </row>
    <row r="73" spans="1:13" s="372" customFormat="1" ht="189.75" customHeight="1">
      <c r="A73" s="389"/>
      <c r="B73" s="386" t="s">
        <v>859</v>
      </c>
      <c r="C73" s="377" t="s">
        <v>13</v>
      </c>
      <c r="D73" s="400" t="s">
        <v>403</v>
      </c>
      <c r="E73" s="377" t="s">
        <v>860</v>
      </c>
      <c r="F73" s="381" t="s">
        <v>861</v>
      </c>
      <c r="G73" s="381" t="s">
        <v>13</v>
      </c>
      <c r="H73" s="391" t="s">
        <v>13</v>
      </c>
      <c r="I73" s="391" t="s">
        <v>13</v>
      </c>
      <c r="J73" s="409"/>
    </row>
    <row r="74" spans="1:13" s="372" customFormat="1" ht="78" customHeight="1">
      <c r="A74" s="389" t="s">
        <v>862</v>
      </c>
      <c r="B74" s="390" t="s">
        <v>863</v>
      </c>
      <c r="C74" s="377" t="s">
        <v>864</v>
      </c>
      <c r="D74" s="385" t="s">
        <v>13</v>
      </c>
      <c r="E74" s="385" t="s">
        <v>13</v>
      </c>
      <c r="F74" s="381" t="s">
        <v>13</v>
      </c>
      <c r="G74" s="381" t="s">
        <v>142</v>
      </c>
      <c r="H74" s="391">
        <v>11547.8</v>
      </c>
      <c r="I74" s="408">
        <v>2854.07</v>
      </c>
      <c r="J74" s="377" t="s">
        <v>13</v>
      </c>
    </row>
    <row r="75" spans="1:13" s="372" customFormat="1" ht="153" customHeight="1">
      <c r="A75" s="389"/>
      <c r="B75" s="386" t="s">
        <v>865</v>
      </c>
      <c r="C75" s="377" t="s">
        <v>13</v>
      </c>
      <c r="D75" s="400" t="s">
        <v>403</v>
      </c>
      <c r="E75" s="377" t="s">
        <v>866</v>
      </c>
      <c r="F75" s="381" t="s">
        <v>867</v>
      </c>
      <c r="G75" s="381" t="s">
        <v>13</v>
      </c>
      <c r="H75" s="391" t="s">
        <v>13</v>
      </c>
      <c r="I75" s="391" t="s">
        <v>13</v>
      </c>
      <c r="J75" s="409"/>
    </row>
    <row r="76" spans="1:13" s="372" customFormat="1" ht="95.25" customHeight="1">
      <c r="A76" s="389" t="s">
        <v>868</v>
      </c>
      <c r="B76" s="390" t="s">
        <v>869</v>
      </c>
      <c r="C76" s="377" t="s">
        <v>864</v>
      </c>
      <c r="D76" s="385" t="s">
        <v>13</v>
      </c>
      <c r="E76" s="385" t="s">
        <v>13</v>
      </c>
      <c r="F76" s="381" t="s">
        <v>13</v>
      </c>
      <c r="G76" s="381" t="s">
        <v>142</v>
      </c>
      <c r="H76" s="391">
        <v>20817.27</v>
      </c>
      <c r="I76" s="408">
        <v>5411.44</v>
      </c>
      <c r="J76" s="377" t="s">
        <v>13</v>
      </c>
    </row>
    <row r="77" spans="1:13" s="372" customFormat="1" ht="151.5" customHeight="1">
      <c r="A77" s="389"/>
      <c r="B77" s="386" t="s">
        <v>870</v>
      </c>
      <c r="C77" s="377" t="s">
        <v>13</v>
      </c>
      <c r="D77" s="400" t="s">
        <v>403</v>
      </c>
      <c r="E77" s="377" t="s">
        <v>871</v>
      </c>
      <c r="F77" s="381" t="s">
        <v>872</v>
      </c>
      <c r="G77" s="381" t="s">
        <v>13</v>
      </c>
      <c r="H77" s="391" t="s">
        <v>13</v>
      </c>
      <c r="I77" s="391" t="s">
        <v>13</v>
      </c>
      <c r="J77" s="409"/>
    </row>
    <row r="78" spans="1:13" s="372" customFormat="1" ht="72.75" customHeight="1">
      <c r="A78" s="389" t="s">
        <v>873</v>
      </c>
      <c r="B78" s="390" t="s">
        <v>874</v>
      </c>
      <c r="C78" s="377" t="s">
        <v>875</v>
      </c>
      <c r="D78" s="385" t="s">
        <v>13</v>
      </c>
      <c r="E78" s="385" t="s">
        <v>13</v>
      </c>
      <c r="F78" s="381" t="s">
        <v>13</v>
      </c>
      <c r="G78" s="381" t="s">
        <v>142</v>
      </c>
      <c r="H78" s="391">
        <v>951.17</v>
      </c>
      <c r="I78" s="408">
        <v>444.03</v>
      </c>
      <c r="J78" s="377" t="s">
        <v>13</v>
      </c>
    </row>
    <row r="79" spans="1:13" s="372" customFormat="1" ht="118.5" customHeight="1">
      <c r="A79" s="389"/>
      <c r="B79" s="386" t="s">
        <v>876</v>
      </c>
      <c r="C79" s="377" t="s">
        <v>13</v>
      </c>
      <c r="D79" s="400" t="s">
        <v>403</v>
      </c>
      <c r="E79" s="377" t="s">
        <v>877</v>
      </c>
      <c r="F79" s="381" t="s">
        <v>878</v>
      </c>
      <c r="G79" s="381" t="s">
        <v>13</v>
      </c>
      <c r="H79" s="391" t="s">
        <v>13</v>
      </c>
      <c r="I79" s="391" t="s">
        <v>13</v>
      </c>
      <c r="J79" s="409"/>
    </row>
    <row r="80" spans="1:13" s="372" customFormat="1" ht="408.75" customHeight="1">
      <c r="A80" s="389"/>
      <c r="B80" s="386" t="s">
        <v>879</v>
      </c>
      <c r="C80" s="377" t="s">
        <v>13</v>
      </c>
      <c r="D80" s="400" t="s">
        <v>403</v>
      </c>
      <c r="E80" s="377" t="s">
        <v>877</v>
      </c>
      <c r="F80" s="381" t="s">
        <v>880</v>
      </c>
      <c r="G80" s="381" t="s">
        <v>13</v>
      </c>
      <c r="H80" s="391" t="s">
        <v>13</v>
      </c>
      <c r="I80" s="391" t="s">
        <v>13</v>
      </c>
      <c r="J80" s="409"/>
      <c r="M80" s="411"/>
    </row>
    <row r="81" spans="1:10" s="372" customFormat="1" ht="75" customHeight="1">
      <c r="A81" s="389" t="s">
        <v>881</v>
      </c>
      <c r="B81" s="390" t="s">
        <v>882</v>
      </c>
      <c r="C81" s="377" t="s">
        <v>883</v>
      </c>
      <c r="D81" s="385" t="s">
        <v>13</v>
      </c>
      <c r="E81" s="385" t="s">
        <v>13</v>
      </c>
      <c r="F81" s="381" t="s">
        <v>13</v>
      </c>
      <c r="G81" s="381" t="s">
        <v>141</v>
      </c>
      <c r="H81" s="391">
        <v>1562.29</v>
      </c>
      <c r="I81" s="408">
        <v>351.54</v>
      </c>
      <c r="J81" s="377" t="s">
        <v>13</v>
      </c>
    </row>
    <row r="82" spans="1:10" s="372" customFormat="1" ht="163.5" customHeight="1">
      <c r="A82" s="389"/>
      <c r="B82" s="386" t="s">
        <v>884</v>
      </c>
      <c r="C82" s="377" t="s">
        <v>13</v>
      </c>
      <c r="D82" s="400" t="s">
        <v>403</v>
      </c>
      <c r="E82" s="377" t="s">
        <v>885</v>
      </c>
      <c r="F82" s="381" t="s">
        <v>886</v>
      </c>
      <c r="G82" s="381" t="s">
        <v>13</v>
      </c>
      <c r="H82" s="391" t="s">
        <v>13</v>
      </c>
      <c r="I82" s="391" t="s">
        <v>13</v>
      </c>
      <c r="J82" s="409"/>
    </row>
    <row r="83" spans="1:10" s="372" customFormat="1" ht="213" customHeight="1">
      <c r="A83" s="389"/>
      <c r="B83" s="386" t="s">
        <v>887</v>
      </c>
      <c r="C83" s="377" t="s">
        <v>13</v>
      </c>
      <c r="D83" s="400" t="s">
        <v>403</v>
      </c>
      <c r="E83" s="377" t="s">
        <v>885</v>
      </c>
      <c r="F83" s="381" t="s">
        <v>888</v>
      </c>
      <c r="G83" s="381" t="s">
        <v>13</v>
      </c>
      <c r="H83" s="391" t="s">
        <v>13</v>
      </c>
      <c r="I83" s="391" t="s">
        <v>13</v>
      </c>
      <c r="J83" s="409"/>
    </row>
    <row r="84" spans="1:10" s="372" customFormat="1" ht="188.25" customHeight="1">
      <c r="A84" s="389" t="s">
        <v>889</v>
      </c>
      <c r="B84" s="390" t="s">
        <v>890</v>
      </c>
      <c r="C84" s="377" t="s">
        <v>864</v>
      </c>
      <c r="D84" s="385" t="s">
        <v>13</v>
      </c>
      <c r="E84" s="385" t="s">
        <v>13</v>
      </c>
      <c r="F84" s="381" t="s">
        <v>13</v>
      </c>
      <c r="G84" s="381" t="s">
        <v>139</v>
      </c>
      <c r="H84" s="391">
        <v>30.01</v>
      </c>
      <c r="I84" s="408">
        <v>0</v>
      </c>
      <c r="J84" s="377" t="s">
        <v>13</v>
      </c>
    </row>
    <row r="85" spans="1:10" s="372" customFormat="1" ht="158.25" customHeight="1">
      <c r="A85" s="389"/>
      <c r="B85" s="386" t="s">
        <v>891</v>
      </c>
      <c r="C85" s="377" t="s">
        <v>13</v>
      </c>
      <c r="D85" s="400" t="s">
        <v>403</v>
      </c>
      <c r="E85" s="377" t="s">
        <v>885</v>
      </c>
      <c r="F85" s="381" t="s">
        <v>892</v>
      </c>
      <c r="G85" s="381" t="s">
        <v>13</v>
      </c>
      <c r="H85" s="391" t="s">
        <v>13</v>
      </c>
      <c r="I85" s="391" t="s">
        <v>13</v>
      </c>
      <c r="J85" s="409"/>
    </row>
    <row r="86" spans="1:10" s="372" customFormat="1" ht="220.5" customHeight="1">
      <c r="A86" s="389" t="s">
        <v>893</v>
      </c>
      <c r="B86" s="390" t="s">
        <v>894</v>
      </c>
      <c r="C86" s="377" t="s">
        <v>864</v>
      </c>
      <c r="D86" s="385" t="s">
        <v>13</v>
      </c>
      <c r="E86" s="385" t="s">
        <v>13</v>
      </c>
      <c r="F86" s="381" t="s">
        <v>13</v>
      </c>
      <c r="G86" s="381" t="s">
        <v>141</v>
      </c>
      <c r="H86" s="391">
        <v>694.4</v>
      </c>
      <c r="I86" s="408">
        <v>91.1</v>
      </c>
      <c r="J86" s="377" t="s">
        <v>13</v>
      </c>
    </row>
    <row r="87" spans="1:10" s="372" customFormat="1" ht="166.5" customHeight="1">
      <c r="A87" s="389"/>
      <c r="B87" s="386" t="s">
        <v>895</v>
      </c>
      <c r="C87" s="377" t="s">
        <v>13</v>
      </c>
      <c r="D87" s="400" t="s">
        <v>403</v>
      </c>
      <c r="E87" s="377" t="s">
        <v>885</v>
      </c>
      <c r="F87" s="381" t="s">
        <v>892</v>
      </c>
      <c r="G87" s="381" t="s">
        <v>13</v>
      </c>
      <c r="H87" s="391" t="s">
        <v>13</v>
      </c>
      <c r="I87" s="391" t="s">
        <v>13</v>
      </c>
      <c r="J87" s="409"/>
    </row>
    <row r="88" spans="1:10" s="372" customFormat="1" ht="212.25" customHeight="1">
      <c r="A88" s="389" t="s">
        <v>896</v>
      </c>
      <c r="B88" s="390" t="s">
        <v>897</v>
      </c>
      <c r="C88" s="377" t="s">
        <v>864</v>
      </c>
      <c r="D88" s="385" t="s">
        <v>13</v>
      </c>
      <c r="E88" s="385" t="s">
        <v>13</v>
      </c>
      <c r="F88" s="381" t="s">
        <v>13</v>
      </c>
      <c r="G88" s="381" t="s">
        <v>141</v>
      </c>
      <c r="H88" s="391">
        <v>6509.4</v>
      </c>
      <c r="I88" s="408">
        <v>1085.04</v>
      </c>
      <c r="J88" s="377" t="s">
        <v>13</v>
      </c>
    </row>
    <row r="89" spans="1:10" s="372" customFormat="1" ht="186.75" customHeight="1">
      <c r="A89" s="389"/>
      <c r="B89" s="386" t="s">
        <v>898</v>
      </c>
      <c r="C89" s="377" t="s">
        <v>13</v>
      </c>
      <c r="D89" s="400" t="s">
        <v>403</v>
      </c>
      <c r="E89" s="377" t="s">
        <v>885</v>
      </c>
      <c r="F89" s="381" t="s">
        <v>892</v>
      </c>
      <c r="G89" s="381" t="s">
        <v>13</v>
      </c>
      <c r="H89" s="391" t="s">
        <v>13</v>
      </c>
      <c r="I89" s="391" t="s">
        <v>13</v>
      </c>
      <c r="J89" s="409"/>
    </row>
    <row r="90" spans="1:10" s="372" customFormat="1" ht="82.5" customHeight="1">
      <c r="A90" s="389" t="s">
        <v>899</v>
      </c>
      <c r="B90" s="390" t="s">
        <v>900</v>
      </c>
      <c r="C90" s="377" t="s">
        <v>901</v>
      </c>
      <c r="D90" s="385" t="s">
        <v>13</v>
      </c>
      <c r="E90" s="385" t="s">
        <v>13</v>
      </c>
      <c r="F90" s="381" t="s">
        <v>13</v>
      </c>
      <c r="G90" s="381" t="s">
        <v>142</v>
      </c>
      <c r="H90" s="391">
        <v>2637.78</v>
      </c>
      <c r="I90" s="408">
        <v>498.37</v>
      </c>
      <c r="J90" s="377" t="s">
        <v>13</v>
      </c>
    </row>
    <row r="91" spans="1:10" s="372" customFormat="1" ht="125.25" customHeight="1">
      <c r="A91" s="389"/>
      <c r="B91" s="386" t="s">
        <v>902</v>
      </c>
      <c r="C91" s="377" t="s">
        <v>13</v>
      </c>
      <c r="D91" s="400" t="s">
        <v>403</v>
      </c>
      <c r="E91" s="377" t="s">
        <v>903</v>
      </c>
      <c r="F91" s="381" t="s">
        <v>904</v>
      </c>
      <c r="G91" s="381" t="s">
        <v>13</v>
      </c>
      <c r="H91" s="391" t="s">
        <v>13</v>
      </c>
      <c r="I91" s="391" t="s">
        <v>13</v>
      </c>
      <c r="J91" s="409"/>
    </row>
    <row r="92" spans="1:10" s="372" customFormat="1" ht="27.75" customHeight="1">
      <c r="A92" s="959" t="s">
        <v>905</v>
      </c>
      <c r="B92" s="960"/>
      <c r="C92" s="960"/>
      <c r="D92" s="960"/>
      <c r="E92" s="960"/>
      <c r="F92" s="960"/>
      <c r="G92" s="960"/>
      <c r="H92" s="960"/>
      <c r="I92" s="961"/>
      <c r="J92" s="381"/>
    </row>
    <row r="93" spans="1:10" s="372" customFormat="1" ht="99" customHeight="1">
      <c r="A93" s="389" t="s">
        <v>906</v>
      </c>
      <c r="B93" s="390" t="s">
        <v>907</v>
      </c>
      <c r="C93" s="377" t="s">
        <v>908</v>
      </c>
      <c r="D93" s="385" t="s">
        <v>13</v>
      </c>
      <c r="E93" s="385" t="s">
        <v>13</v>
      </c>
      <c r="F93" s="381" t="s">
        <v>13</v>
      </c>
      <c r="G93" s="381" t="s">
        <v>142</v>
      </c>
      <c r="H93" s="391">
        <v>166.42</v>
      </c>
      <c r="I93" s="408">
        <v>0</v>
      </c>
      <c r="J93" s="377" t="s">
        <v>13</v>
      </c>
    </row>
    <row r="94" spans="1:10" s="372" customFormat="1" ht="200.25" customHeight="1">
      <c r="A94" s="389"/>
      <c r="B94" s="386" t="s">
        <v>909</v>
      </c>
      <c r="C94" s="377" t="s">
        <v>13</v>
      </c>
      <c r="D94" s="400" t="s">
        <v>626</v>
      </c>
      <c r="E94" s="377" t="s">
        <v>910</v>
      </c>
      <c r="F94" s="381" t="s">
        <v>911</v>
      </c>
      <c r="G94" s="381" t="s">
        <v>13</v>
      </c>
      <c r="H94" s="391" t="s">
        <v>13</v>
      </c>
      <c r="I94" s="391" t="s">
        <v>13</v>
      </c>
      <c r="J94" s="409"/>
    </row>
    <row r="95" spans="1:10" s="372" customFormat="1" ht="105" customHeight="1">
      <c r="A95" s="389" t="s">
        <v>912</v>
      </c>
      <c r="B95" s="390" t="s">
        <v>913</v>
      </c>
      <c r="C95" s="377" t="s">
        <v>908</v>
      </c>
      <c r="D95" s="385" t="s">
        <v>13</v>
      </c>
      <c r="E95" s="385" t="s">
        <v>13</v>
      </c>
      <c r="F95" s="381" t="s">
        <v>13</v>
      </c>
      <c r="G95" s="381" t="s">
        <v>142</v>
      </c>
      <c r="H95" s="391">
        <v>330.5</v>
      </c>
      <c r="I95" s="408">
        <v>55</v>
      </c>
      <c r="J95" s="377" t="s">
        <v>13</v>
      </c>
    </row>
    <row r="96" spans="1:10" s="372" customFormat="1" ht="167.25" customHeight="1">
      <c r="A96" s="389"/>
      <c r="B96" s="386" t="s">
        <v>914</v>
      </c>
      <c r="C96" s="377" t="s">
        <v>13</v>
      </c>
      <c r="D96" s="400" t="s">
        <v>410</v>
      </c>
      <c r="E96" s="377" t="s">
        <v>915</v>
      </c>
      <c r="F96" s="381" t="s">
        <v>916</v>
      </c>
      <c r="G96" s="381" t="s">
        <v>13</v>
      </c>
      <c r="H96" s="391" t="s">
        <v>13</v>
      </c>
      <c r="I96" s="391" t="s">
        <v>13</v>
      </c>
      <c r="J96" s="381"/>
    </row>
    <row r="97" spans="1:10" s="372" customFormat="1" ht="119.25" customHeight="1">
      <c r="A97" s="389" t="s">
        <v>917</v>
      </c>
      <c r="B97" s="390" t="s">
        <v>918</v>
      </c>
      <c r="C97" s="377" t="s">
        <v>908</v>
      </c>
      <c r="D97" s="385" t="s">
        <v>13</v>
      </c>
      <c r="E97" s="385" t="s">
        <v>13</v>
      </c>
      <c r="F97" s="381" t="s">
        <v>13</v>
      </c>
      <c r="G97" s="381" t="s">
        <v>142</v>
      </c>
      <c r="H97" s="391">
        <v>3509.54</v>
      </c>
      <c r="I97" s="408">
        <v>955.47</v>
      </c>
      <c r="J97" s="377" t="s">
        <v>13</v>
      </c>
    </row>
    <row r="98" spans="1:10" s="372" customFormat="1" ht="408.75" customHeight="1">
      <c r="A98" s="389"/>
      <c r="B98" s="386" t="s">
        <v>919</v>
      </c>
      <c r="C98" s="377" t="s">
        <v>13</v>
      </c>
      <c r="D98" s="400" t="s">
        <v>410</v>
      </c>
      <c r="E98" s="377" t="s">
        <v>920</v>
      </c>
      <c r="F98" s="381" t="s">
        <v>921</v>
      </c>
      <c r="G98" s="381" t="s">
        <v>13</v>
      </c>
      <c r="H98" s="391" t="s">
        <v>13</v>
      </c>
      <c r="I98" s="391" t="s">
        <v>13</v>
      </c>
      <c r="J98" s="381"/>
    </row>
    <row r="99" spans="1:10" s="372" customFormat="1" ht="192.75" customHeight="1">
      <c r="A99" s="389"/>
      <c r="B99" s="386" t="s">
        <v>922</v>
      </c>
      <c r="C99" s="377" t="s">
        <v>13</v>
      </c>
      <c r="D99" s="400" t="s">
        <v>410</v>
      </c>
      <c r="E99" s="377" t="s">
        <v>923</v>
      </c>
      <c r="F99" s="381" t="s">
        <v>924</v>
      </c>
      <c r="G99" s="381" t="s">
        <v>13</v>
      </c>
      <c r="H99" s="391" t="s">
        <v>13</v>
      </c>
      <c r="I99" s="391" t="s">
        <v>13</v>
      </c>
      <c r="J99" s="381"/>
    </row>
    <row r="100" spans="1:10" s="372" customFormat="1" ht="324" customHeight="1">
      <c r="A100" s="389"/>
      <c r="B100" s="386" t="s">
        <v>925</v>
      </c>
      <c r="C100" s="377" t="s">
        <v>13</v>
      </c>
      <c r="D100" s="400" t="s">
        <v>410</v>
      </c>
      <c r="E100" s="377" t="s">
        <v>926</v>
      </c>
      <c r="F100" s="381" t="s">
        <v>927</v>
      </c>
      <c r="G100" s="381" t="s">
        <v>13</v>
      </c>
      <c r="H100" s="391" t="s">
        <v>13</v>
      </c>
      <c r="I100" s="391" t="s">
        <v>13</v>
      </c>
      <c r="J100" s="381"/>
    </row>
    <row r="101" spans="1:10" s="372" customFormat="1" ht="143.25" customHeight="1">
      <c r="A101" s="389" t="s">
        <v>928</v>
      </c>
      <c r="B101" s="390" t="s">
        <v>929</v>
      </c>
      <c r="C101" s="377" t="s">
        <v>930</v>
      </c>
      <c r="D101" s="385" t="s">
        <v>13</v>
      </c>
      <c r="E101" s="385" t="s">
        <v>13</v>
      </c>
      <c r="F101" s="381" t="s">
        <v>13</v>
      </c>
      <c r="G101" s="381" t="s">
        <v>142</v>
      </c>
      <c r="H101" s="391">
        <v>6460.1</v>
      </c>
      <c r="I101" s="408">
        <v>1431.93</v>
      </c>
      <c r="J101" s="377" t="s">
        <v>13</v>
      </c>
    </row>
    <row r="102" spans="1:10" s="372" customFormat="1" ht="198.75" customHeight="1">
      <c r="A102" s="389"/>
      <c r="B102" s="386" t="s">
        <v>931</v>
      </c>
      <c r="C102" s="377" t="s">
        <v>13</v>
      </c>
      <c r="D102" s="400" t="s">
        <v>403</v>
      </c>
      <c r="E102" s="377" t="s">
        <v>932</v>
      </c>
      <c r="F102" s="381" t="s">
        <v>933</v>
      </c>
      <c r="G102" s="381" t="s">
        <v>13</v>
      </c>
      <c r="H102" s="391" t="s">
        <v>13</v>
      </c>
      <c r="I102" s="391" t="s">
        <v>13</v>
      </c>
      <c r="J102" s="409"/>
    </row>
    <row r="103" spans="1:10" s="372" customFormat="1" ht="96.75" customHeight="1">
      <c r="A103" s="389" t="s">
        <v>934</v>
      </c>
      <c r="B103" s="390" t="s">
        <v>935</v>
      </c>
      <c r="C103" s="377" t="s">
        <v>936</v>
      </c>
      <c r="D103" s="385" t="s">
        <v>13</v>
      </c>
      <c r="E103" s="385" t="s">
        <v>13</v>
      </c>
      <c r="F103" s="381" t="s">
        <v>13</v>
      </c>
      <c r="G103" s="381" t="s">
        <v>13</v>
      </c>
      <c r="H103" s="381" t="s">
        <v>13</v>
      </c>
      <c r="I103" s="381" t="s">
        <v>13</v>
      </c>
      <c r="J103" s="377" t="s">
        <v>13</v>
      </c>
    </row>
    <row r="104" spans="1:10" s="372" customFormat="1" ht="206.25" customHeight="1">
      <c r="A104" s="389"/>
      <c r="B104" s="386" t="s">
        <v>937</v>
      </c>
      <c r="C104" s="377" t="s">
        <v>13</v>
      </c>
      <c r="D104" s="400" t="s">
        <v>403</v>
      </c>
      <c r="E104" s="377" t="s">
        <v>938</v>
      </c>
      <c r="F104" s="381" t="s">
        <v>939</v>
      </c>
      <c r="G104" s="381" t="s">
        <v>13</v>
      </c>
      <c r="H104" s="391" t="s">
        <v>13</v>
      </c>
      <c r="I104" s="391" t="s">
        <v>13</v>
      </c>
      <c r="J104" s="409"/>
    </row>
    <row r="105" spans="1:10" s="372" customFormat="1" ht="101.25" customHeight="1">
      <c r="A105" s="389" t="s">
        <v>940</v>
      </c>
      <c r="B105" s="390" t="s">
        <v>941</v>
      </c>
      <c r="C105" s="377" t="s">
        <v>942</v>
      </c>
      <c r="D105" s="385" t="s">
        <v>13</v>
      </c>
      <c r="E105" s="385" t="s">
        <v>13</v>
      </c>
      <c r="F105" s="381" t="s">
        <v>13</v>
      </c>
      <c r="G105" s="381" t="s">
        <v>13</v>
      </c>
      <c r="H105" s="381" t="s">
        <v>13</v>
      </c>
      <c r="I105" s="381" t="s">
        <v>13</v>
      </c>
      <c r="J105" s="377" t="s">
        <v>13</v>
      </c>
    </row>
    <row r="106" spans="1:10" s="372" customFormat="1" ht="149.25" customHeight="1">
      <c r="A106" s="389"/>
      <c r="B106" s="386" t="s">
        <v>943</v>
      </c>
      <c r="C106" s="377" t="s">
        <v>13</v>
      </c>
      <c r="D106" s="400" t="s">
        <v>403</v>
      </c>
      <c r="E106" s="377" t="s">
        <v>944</v>
      </c>
      <c r="F106" s="377" t="s">
        <v>945</v>
      </c>
      <c r="G106" s="381" t="s">
        <v>13</v>
      </c>
      <c r="H106" s="391" t="s">
        <v>13</v>
      </c>
      <c r="I106" s="391" t="s">
        <v>13</v>
      </c>
      <c r="J106" s="409"/>
    </row>
    <row r="107" spans="1:10" s="372" customFormat="1" ht="63" hidden="1" customHeight="1">
      <c r="A107" s="976" t="s">
        <v>946</v>
      </c>
      <c r="B107" s="977"/>
      <c r="C107" s="977"/>
      <c r="D107" s="977"/>
      <c r="E107" s="977"/>
      <c r="F107" s="977"/>
      <c r="G107" s="977"/>
      <c r="H107" s="977"/>
      <c r="I107" s="977"/>
      <c r="J107" s="978"/>
    </row>
    <row r="108" spans="1:10" s="372" customFormat="1" ht="114" hidden="1" customHeight="1">
      <c r="A108" s="412">
        <v>6</v>
      </c>
      <c r="B108" s="413" t="s">
        <v>947</v>
      </c>
      <c r="C108" s="414"/>
      <c r="D108" s="414"/>
      <c r="E108" s="414"/>
      <c r="F108" s="415"/>
      <c r="G108" s="415"/>
      <c r="H108" s="416"/>
      <c r="I108" s="416"/>
      <c r="J108" s="414"/>
    </row>
    <row r="109" spans="1:10" s="372" customFormat="1" ht="144.75" hidden="1" customHeight="1">
      <c r="A109" s="417" t="s">
        <v>948</v>
      </c>
      <c r="B109" s="418" t="s">
        <v>949</v>
      </c>
      <c r="C109" s="414" t="s">
        <v>28</v>
      </c>
      <c r="D109" s="414" t="s">
        <v>950</v>
      </c>
      <c r="E109" s="416" t="s">
        <v>13</v>
      </c>
      <c r="F109" s="416">
        <v>43998</v>
      </c>
      <c r="G109" s="416">
        <v>44196</v>
      </c>
      <c r="H109" s="416">
        <v>44019</v>
      </c>
      <c r="I109" s="416">
        <v>44119</v>
      </c>
      <c r="J109" s="416" t="s">
        <v>13</v>
      </c>
    </row>
    <row r="110" spans="1:10" s="372" customFormat="1" ht="9.75" hidden="1" customHeight="1">
      <c r="A110" s="412"/>
      <c r="B110" s="419" t="s">
        <v>951</v>
      </c>
      <c r="C110" s="416" t="s">
        <v>13</v>
      </c>
      <c r="D110" s="416" t="s">
        <v>13</v>
      </c>
      <c r="E110" s="420" t="s">
        <v>952</v>
      </c>
      <c r="F110" s="416" t="s">
        <v>13</v>
      </c>
      <c r="G110" s="416">
        <v>44196</v>
      </c>
      <c r="H110" s="416" t="s">
        <v>13</v>
      </c>
      <c r="I110" s="416">
        <v>44119</v>
      </c>
      <c r="J110" s="416" t="s">
        <v>13</v>
      </c>
    </row>
    <row r="111" spans="1:10" s="372" customFormat="1" ht="141" customHeight="1">
      <c r="A111" s="389" t="s">
        <v>953</v>
      </c>
      <c r="B111" s="390" t="s">
        <v>954</v>
      </c>
      <c r="C111" s="377" t="s">
        <v>955</v>
      </c>
      <c r="D111" s="385" t="s">
        <v>13</v>
      </c>
      <c r="E111" s="385" t="s">
        <v>13</v>
      </c>
      <c r="F111" s="381" t="s">
        <v>13</v>
      </c>
      <c r="G111" s="381" t="s">
        <v>142</v>
      </c>
      <c r="H111" s="391">
        <v>1308.5999999999999</v>
      </c>
      <c r="I111" s="408">
        <v>0</v>
      </c>
      <c r="J111" s="377" t="s">
        <v>13</v>
      </c>
    </row>
    <row r="112" spans="1:10" s="372" customFormat="1" ht="208.5" customHeight="1">
      <c r="A112" s="389"/>
      <c r="B112" s="386" t="s">
        <v>956</v>
      </c>
      <c r="C112" s="377" t="s">
        <v>13</v>
      </c>
      <c r="D112" s="400" t="s">
        <v>626</v>
      </c>
      <c r="E112" s="377" t="s">
        <v>957</v>
      </c>
      <c r="F112" s="377" t="s">
        <v>958</v>
      </c>
      <c r="G112" s="381" t="s">
        <v>13</v>
      </c>
      <c r="H112" s="391" t="s">
        <v>13</v>
      </c>
      <c r="I112" s="391" t="s">
        <v>13</v>
      </c>
      <c r="J112" s="409"/>
    </row>
    <row r="113" spans="1:13" ht="36.75" customHeight="1">
      <c r="A113" s="421"/>
      <c r="B113" s="422" t="s">
        <v>959</v>
      </c>
      <c r="C113" s="422"/>
      <c r="D113" s="422"/>
      <c r="E113" s="422"/>
      <c r="F113" s="422"/>
      <c r="G113" s="422"/>
      <c r="H113" s="422"/>
      <c r="I113" s="422"/>
      <c r="J113" s="423"/>
      <c r="M113" s="424">
        <f>(((1/27)+(6/37)+(M37/M23))/3)*100</f>
        <v>13.246393755931232</v>
      </c>
    </row>
    <row r="114" spans="1:13" ht="20.25">
      <c r="A114" s="369"/>
      <c r="B114" s="20"/>
      <c r="C114" s="20"/>
      <c r="D114" s="371"/>
      <c r="E114" s="20"/>
      <c r="F114" s="20"/>
      <c r="G114" s="20"/>
      <c r="H114" s="20"/>
      <c r="I114" s="20"/>
      <c r="J114" s="20"/>
    </row>
    <row r="115" spans="1:13" ht="20.25">
      <c r="A115" s="369"/>
      <c r="B115" s="20"/>
      <c r="C115" s="20"/>
      <c r="D115" s="371"/>
      <c r="E115" s="20"/>
      <c r="F115" s="20"/>
      <c r="G115" s="20"/>
      <c r="H115" s="20"/>
      <c r="I115" s="20"/>
      <c r="J115" s="20"/>
    </row>
    <row r="116" spans="1:13" ht="20.25">
      <c r="A116" s="369"/>
      <c r="B116" s="20"/>
      <c r="C116" s="20"/>
      <c r="D116" s="371"/>
      <c r="E116" s="20"/>
      <c r="F116" s="20"/>
      <c r="G116" s="20"/>
      <c r="H116" s="20"/>
      <c r="I116" s="20"/>
      <c r="J116" s="20"/>
    </row>
    <row r="117" spans="1:13" ht="23.25">
      <c r="A117" s="425"/>
      <c r="B117" s="979" t="s">
        <v>960</v>
      </c>
      <c r="C117" s="979"/>
      <c r="D117" s="426"/>
      <c r="E117" s="980" t="s">
        <v>961</v>
      </c>
      <c r="F117" s="980"/>
      <c r="G117" s="427"/>
      <c r="H117" s="427"/>
      <c r="I117" s="427"/>
      <c r="J117" s="427"/>
    </row>
    <row r="118" spans="1:13" ht="23.25">
      <c r="A118" s="425"/>
      <c r="B118" s="428" t="s">
        <v>962</v>
      </c>
      <c r="C118" s="429"/>
      <c r="D118" s="430"/>
      <c r="E118" s="430"/>
      <c r="F118" s="430"/>
      <c r="G118" s="427"/>
      <c r="H118" s="427"/>
      <c r="I118" s="427"/>
      <c r="J118" s="427"/>
    </row>
    <row r="119" spans="1:13" ht="23.25">
      <c r="A119" s="431"/>
      <c r="B119" s="431"/>
      <c r="C119" s="431"/>
      <c r="D119" s="431"/>
      <c r="E119" s="431"/>
      <c r="F119" s="431"/>
      <c r="G119" s="427"/>
      <c r="H119" s="427"/>
      <c r="I119" s="427"/>
      <c r="J119" s="427"/>
    </row>
    <row r="120" spans="1:13" ht="20.25">
      <c r="A120" s="427"/>
      <c r="B120" s="427"/>
      <c r="C120" s="427"/>
      <c r="D120" s="427"/>
      <c r="E120" s="427"/>
      <c r="F120" s="427"/>
      <c r="G120" s="427"/>
      <c r="H120" s="427"/>
      <c r="I120" s="427"/>
      <c r="J120" s="427"/>
    </row>
    <row r="121" spans="1:13" ht="20.25">
      <c r="A121" s="427"/>
      <c r="B121" s="427"/>
      <c r="C121" s="427"/>
      <c r="D121" s="427"/>
      <c r="E121" s="427"/>
      <c r="F121" s="427"/>
      <c r="G121" s="427"/>
      <c r="H121" s="427"/>
      <c r="I121" s="427"/>
      <c r="J121" s="427"/>
    </row>
    <row r="122" spans="1:13" ht="20.25">
      <c r="A122" s="427"/>
      <c r="B122" s="427"/>
      <c r="C122" s="427"/>
      <c r="D122" s="427"/>
      <c r="E122" s="427"/>
      <c r="F122" s="427"/>
      <c r="G122" s="427"/>
      <c r="H122" s="427"/>
      <c r="I122" s="427"/>
      <c r="J122" s="427"/>
    </row>
    <row r="123" spans="1:13" ht="23.25">
      <c r="A123" s="432"/>
      <c r="B123" s="433" t="s">
        <v>963</v>
      </c>
      <c r="C123" s="432"/>
      <c r="D123" s="434"/>
      <c r="E123" s="432"/>
      <c r="F123" s="435"/>
      <c r="H123" s="435"/>
      <c r="J123" s="432"/>
    </row>
    <row r="124" spans="1:13" ht="23.25">
      <c r="A124" s="432"/>
      <c r="B124" s="437" t="s">
        <v>964</v>
      </c>
      <c r="C124" s="432"/>
      <c r="D124" s="434"/>
      <c r="E124" s="432"/>
      <c r="F124" s="435"/>
      <c r="H124" s="435"/>
      <c r="J124" s="432"/>
    </row>
    <row r="125" spans="1:13" ht="20.25">
      <c r="A125" s="970"/>
      <c r="B125" s="970"/>
      <c r="C125" s="970"/>
      <c r="D125" s="970"/>
      <c r="E125" s="970"/>
      <c r="F125" s="970"/>
      <c r="H125" s="45"/>
      <c r="J125" s="116"/>
    </row>
    <row r="126" spans="1:13" ht="21">
      <c r="A126" s="438"/>
      <c r="B126" s="432"/>
      <c r="C126" s="432"/>
      <c r="D126" s="434"/>
      <c r="E126" s="432"/>
      <c r="F126" s="432"/>
      <c r="H126" s="432"/>
      <c r="J126" s="432"/>
    </row>
    <row r="127" spans="1:13" ht="20.25">
      <c r="A127" s="970"/>
      <c r="B127" s="970"/>
      <c r="C127" s="970"/>
      <c r="D127" s="970"/>
      <c r="E127" s="970"/>
      <c r="F127" s="970"/>
      <c r="H127" s="45"/>
      <c r="J127" s="116"/>
    </row>
    <row r="128" spans="1:13" ht="21">
      <c r="A128" s="438"/>
      <c r="B128" s="432"/>
      <c r="C128" s="432"/>
      <c r="D128" s="434"/>
      <c r="E128" s="432"/>
      <c r="F128" s="432"/>
      <c r="H128" s="432"/>
      <c r="J128" s="432"/>
    </row>
    <row r="129" spans="1:10" ht="21">
      <c r="A129" s="438"/>
      <c r="B129" s="432"/>
      <c r="C129" s="432"/>
      <c r="D129" s="434"/>
      <c r="E129" s="432"/>
      <c r="F129" s="432"/>
      <c r="H129" s="432"/>
      <c r="J129" s="432"/>
    </row>
    <row r="130" spans="1:10">
      <c r="A130" s="971"/>
      <c r="B130" s="971"/>
      <c r="C130" s="971"/>
      <c r="D130" s="971"/>
      <c r="E130" s="971"/>
      <c r="F130" s="971"/>
      <c r="H130" s="45"/>
      <c r="J130" s="116"/>
    </row>
    <row r="132" spans="1:10">
      <c r="A132" s="971"/>
      <c r="B132" s="971"/>
      <c r="C132" s="971"/>
      <c r="D132" s="971"/>
      <c r="E132" s="971"/>
      <c r="F132" s="971"/>
      <c r="H132" s="45"/>
      <c r="J132" s="116"/>
    </row>
  </sheetData>
  <mergeCells count="49">
    <mergeCell ref="A125:F125"/>
    <mergeCell ref="A127:F127"/>
    <mergeCell ref="A130:F130"/>
    <mergeCell ref="A132:F132"/>
    <mergeCell ref="A63:I63"/>
    <mergeCell ref="A66:A72"/>
    <mergeCell ref="B66:B72"/>
    <mergeCell ref="A92:I92"/>
    <mergeCell ref="A107:J107"/>
    <mergeCell ref="B117:C117"/>
    <mergeCell ref="E117:F117"/>
    <mergeCell ref="A54:I54"/>
    <mergeCell ref="J26:J27"/>
    <mergeCell ref="J28:J29"/>
    <mergeCell ref="J30:J31"/>
    <mergeCell ref="J32:J33"/>
    <mergeCell ref="J34:J35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J24:J25"/>
    <mergeCell ref="E8:E10"/>
    <mergeCell ref="F8:F10"/>
    <mergeCell ref="G8:G10"/>
    <mergeCell ref="H8:H10"/>
    <mergeCell ref="I8:I10"/>
    <mergeCell ref="J12:J13"/>
    <mergeCell ref="J14:J15"/>
    <mergeCell ref="J16:J17"/>
    <mergeCell ref="J18:J19"/>
    <mergeCell ref="J20:J21"/>
    <mergeCell ref="A22:J22"/>
    <mergeCell ref="F1:F4"/>
    <mergeCell ref="A5:J5"/>
    <mergeCell ref="A6:J6"/>
    <mergeCell ref="A7:A10"/>
    <mergeCell ref="B7:B10"/>
    <mergeCell ref="C7:C10"/>
    <mergeCell ref="D7:D10"/>
    <mergeCell ref="E7:F7"/>
    <mergeCell ref="G7:I7"/>
    <mergeCell ref="J7:K10"/>
  </mergeCells>
  <pageMargins left="0.70866141732283472" right="0.70866141732283472" top="0.74803149606299213" bottom="0.74803149606299213" header="0.31496062992125984" footer="0.31496062992125984"/>
  <pageSetup paperSize="9" scale="31" fitToHeight="0" orientation="landscape" r:id="rId1"/>
  <rowBreaks count="2" manualBreakCount="2">
    <brk id="101" max="9" man="1"/>
    <brk id="1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Экономика</vt:lpstr>
      <vt:lpstr>Жилье</vt:lpstr>
      <vt:lpstr>Транспорт</vt:lpstr>
      <vt:lpstr>Сёла</vt:lpstr>
      <vt:lpstr>Культура</vt:lpstr>
      <vt:lpstr>Физкультура</vt:lpstr>
      <vt:lpstr>Образование</vt:lpstr>
      <vt:lpstr>Соцзащита</vt:lpstr>
      <vt:lpstr>Мунуправление</vt:lpstr>
      <vt:lpstr>ОБЖ</vt:lpstr>
      <vt:lpstr>ФКГС</vt:lpstr>
      <vt:lpstr>Энергосбережение</vt:lpstr>
      <vt:lpstr>Профилактика правонарушений</vt:lpstr>
      <vt:lpstr>Жилье!Заголовки_для_печати</vt:lpstr>
      <vt:lpstr>Мунуправление!Заголовки_для_печати</vt:lpstr>
      <vt:lpstr>Образование!Заголовки_для_печати</vt:lpstr>
      <vt:lpstr>'Профилактика правонарушений'!Заголовки_для_печати</vt:lpstr>
      <vt:lpstr>Соцзащита!Заголовки_для_печати</vt:lpstr>
      <vt:lpstr>Транспорт!Заголовки_для_печати</vt:lpstr>
      <vt:lpstr>Физкультура!Заголовки_для_печати</vt:lpstr>
      <vt:lpstr>ФКГС!Заголовки_для_печати</vt:lpstr>
      <vt:lpstr>Экономика!Заголовки_для_печати</vt:lpstr>
      <vt:lpstr>Энергосбережение!Заголовки_для_печати</vt:lpstr>
      <vt:lpstr>Жилье!Область_печати</vt:lpstr>
      <vt:lpstr>Культура!Область_печати</vt:lpstr>
      <vt:lpstr>Мунуправление!Область_печати</vt:lpstr>
      <vt:lpstr>Образование!Область_печати</vt:lpstr>
      <vt:lpstr>'Профилактика правонарушений'!Область_печати</vt:lpstr>
      <vt:lpstr>Транспорт!Область_печати</vt:lpstr>
      <vt:lpstr>Физкультура!Область_печати</vt:lpstr>
      <vt:lpstr>ФКГС!Область_печати</vt:lpstr>
      <vt:lpstr>Экономика!Область_печати</vt:lpstr>
      <vt:lpstr>Энергосбережение!Область_печати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2024-05-03T09:07:57Z</dcterms:modified>
</cp:coreProperties>
</file>