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8800" windowHeight="11685" firstSheet="3" activeTab="4"/>
  </bookViews>
  <sheets>
    <sheet name="1. Экономика" sheetId="9" r:id="rId1"/>
    <sheet name="2. Жильё" sheetId="10" r:id="rId2"/>
    <sheet name="3. Транспорт" sheetId="17" r:id="rId3"/>
    <sheet name="4. Устойчивое развитие сельских" sheetId="11" r:id="rId4"/>
    <sheet name="5. Образование" sheetId="22" r:id="rId5"/>
    <sheet name="6. Развитие культуры" sheetId="12" r:id="rId6"/>
    <sheet name="7. Развитие физической культуры" sheetId="13" r:id="rId7"/>
    <sheet name="8. Соцзащита" sheetId="20" r:id="rId8"/>
    <sheet name="9. Мунуправление" sheetId="21" r:id="rId9"/>
    <sheet name="10. ОБЖ" sheetId="15" r:id="rId10"/>
    <sheet name="11. ФКГС" sheetId="16" r:id="rId11"/>
    <sheet name="12. Профилактика правонарушений" sheetId="19" r:id="rId12"/>
    <sheet name="14. Энергосбережение" sheetId="18" r:id="rId13"/>
  </sheets>
  <externalReferences>
    <externalReference r:id="rId14"/>
    <externalReference r:id="rId15"/>
  </externalReferences>
  <definedNames>
    <definedName name="_xlnm._FilterDatabase" localSheetId="1" hidden="1">'2. Жильё'!$D$1:$D$263</definedName>
    <definedName name="_xlnm._FilterDatabase" localSheetId="4" hidden="1">'5. Образование'!$A$6:$J$297</definedName>
    <definedName name="_xlnm.Print_Titles" localSheetId="0">'1. Экономика'!$9:$12</definedName>
    <definedName name="_xlnm.Print_Titles" localSheetId="10">'11. ФКГС'!$5:$8</definedName>
    <definedName name="_xlnm.Print_Titles" localSheetId="11">'12. Профилактика правонарушений'!$9:$10</definedName>
    <definedName name="_xlnm.Print_Titles" localSheetId="12">'14. Энергосбережение'!$9:$12</definedName>
    <definedName name="_xlnm.Print_Titles" localSheetId="1">'2. Жильё'!$4:$7</definedName>
    <definedName name="_xlnm.Print_Titles" localSheetId="2">'3. Транспорт'!$8:$10</definedName>
    <definedName name="_xlnm.Print_Titles" localSheetId="4">'5. Образование'!$4:$6</definedName>
    <definedName name="_xlnm.Print_Titles" localSheetId="6">'7. Развитие физической культуры'!$4:$5</definedName>
    <definedName name="_xlnm.Print_Titles" localSheetId="7">'8. Соцзащита'!$10:$13</definedName>
    <definedName name="_xlnm.Print_Titles" localSheetId="8">'9. Мунуправление'!$8:$11</definedName>
    <definedName name="НВ" localSheetId="12">#REF!</definedName>
    <definedName name="НВ" localSheetId="4">#REF!</definedName>
    <definedName name="НВ">#REF!</definedName>
    <definedName name="_xlnm.Print_Area" localSheetId="0">'1. Экономика'!$A$3:$J$80</definedName>
    <definedName name="_xlnm.Print_Area" localSheetId="10">'11. ФКГС'!$A$1:$L$47</definedName>
    <definedName name="_xlnm.Print_Area" localSheetId="11">'12. Профилактика правонарушений'!$A$1:$J$64</definedName>
    <definedName name="_xlnm.Print_Area" localSheetId="12">'14. Энергосбережение'!$A$1:$K$68</definedName>
    <definedName name="_xlnm.Print_Area" localSheetId="1">'2. Жильё'!$A$1:$J$239</definedName>
    <definedName name="_xlnm.Print_Area" localSheetId="2">'3. Транспорт'!$A$1:$J$62</definedName>
    <definedName name="_xlnm.Print_Area" localSheetId="4">'5. Образование'!$A$1:$J$346</definedName>
    <definedName name="_xlnm.Print_Area" localSheetId="5">'6. Развитие культуры'!$A$1:$J$106</definedName>
    <definedName name="_xlnm.Print_Area" localSheetId="6">'7. Развитие физической культуры'!$A$1:$J$62</definedName>
    <definedName name="_xlnm.Print_Area" localSheetId="8">'9. Мунуправление'!$A$1:$J$163</definedName>
    <definedName name="округлить" localSheetId="0">#REF!</definedName>
    <definedName name="округлить" localSheetId="10">#REF!</definedName>
    <definedName name="округлить" localSheetId="12">#REF!</definedName>
    <definedName name="округлить" localSheetId="1">#REF!</definedName>
    <definedName name="округлить" localSheetId="4">#REF!</definedName>
    <definedName name="округлить" localSheetId="8">#REF!</definedName>
    <definedName name="округлить">#REF!</definedName>
  </definedNames>
  <calcPr calcId="152511"/>
</workbook>
</file>

<file path=xl/calcChain.xml><?xml version="1.0" encoding="utf-8"?>
<calcChain xmlns="http://schemas.openxmlformats.org/spreadsheetml/2006/main">
  <c r="I281" i="22" l="1"/>
  <c r="H281" i="22"/>
  <c r="I275" i="22"/>
  <c r="H275" i="22"/>
  <c r="I269" i="22"/>
  <c r="H269" i="22"/>
  <c r="I263" i="22"/>
  <c r="H263" i="22"/>
  <c r="I257" i="22"/>
  <c r="H257" i="22"/>
  <c r="I251" i="22"/>
  <c r="H251" i="22"/>
  <c r="I250" i="22"/>
  <c r="H250" i="22"/>
  <c r="I249" i="22"/>
  <c r="H249" i="22"/>
  <c r="I248" i="22"/>
  <c r="H248" i="22"/>
  <c r="I247" i="22"/>
  <c r="I246" i="22" s="1"/>
  <c r="H247" i="22"/>
  <c r="H246" i="22" s="1"/>
  <c r="I239" i="22"/>
  <c r="H239" i="22"/>
  <c r="I235" i="22"/>
  <c r="I206" i="22" s="1"/>
  <c r="H235" i="22"/>
  <c r="I234" i="22"/>
  <c r="I205" i="22" s="1"/>
  <c r="H234" i="22"/>
  <c r="H233" i="22" s="1"/>
  <c r="I233" i="22"/>
  <c r="I227" i="22"/>
  <c r="H227" i="22"/>
  <c r="I221" i="22"/>
  <c r="H221" i="22"/>
  <c r="I215" i="22"/>
  <c r="H215" i="22"/>
  <c r="I209" i="22"/>
  <c r="H209" i="22"/>
  <c r="I208" i="22"/>
  <c r="H208" i="22"/>
  <c r="I207" i="22"/>
  <c r="H207" i="22"/>
  <c r="H206" i="22"/>
  <c r="I198" i="22"/>
  <c r="H198" i="22"/>
  <c r="I192" i="22"/>
  <c r="H192" i="22"/>
  <c r="I186" i="22"/>
  <c r="H186" i="22"/>
  <c r="I180" i="22"/>
  <c r="H180" i="22"/>
  <c r="I174" i="22"/>
  <c r="H174" i="22"/>
  <c r="I173" i="22"/>
  <c r="I291" i="22" s="1"/>
  <c r="H173" i="22"/>
  <c r="H291" i="22" s="1"/>
  <c r="I172" i="22"/>
  <c r="I290" i="22" s="1"/>
  <c r="H172" i="22"/>
  <c r="H290" i="22" s="1"/>
  <c r="I171" i="22"/>
  <c r="H171" i="22"/>
  <c r="H289" i="22" s="1"/>
  <c r="I170" i="22"/>
  <c r="H170" i="22"/>
  <c r="I166" i="22"/>
  <c r="I157" i="22"/>
  <c r="H157" i="22"/>
  <c r="I151" i="22"/>
  <c r="H151" i="22"/>
  <c r="I146" i="22"/>
  <c r="H146" i="22"/>
  <c r="H144" i="22"/>
  <c r="I141" i="22"/>
  <c r="H141" i="22"/>
  <c r="I140" i="22"/>
  <c r="H140" i="22"/>
  <c r="I139" i="22"/>
  <c r="H139" i="22"/>
  <c r="I138" i="22"/>
  <c r="H138" i="22"/>
  <c r="I137" i="22"/>
  <c r="H137" i="22"/>
  <c r="H136" i="22" s="1"/>
  <c r="I136" i="22"/>
  <c r="I130" i="22"/>
  <c r="H130" i="22"/>
  <c r="I125" i="22"/>
  <c r="H125" i="22"/>
  <c r="I120" i="22"/>
  <c r="H120" i="22"/>
  <c r="I119" i="22"/>
  <c r="I167" i="22" s="1"/>
  <c r="H119" i="22"/>
  <c r="H167" i="22" s="1"/>
  <c r="I118" i="22"/>
  <c r="H118" i="22"/>
  <c r="H166" i="22" s="1"/>
  <c r="I117" i="22"/>
  <c r="I165" i="22" s="1"/>
  <c r="H117" i="22"/>
  <c r="H165" i="22" s="1"/>
  <c r="I116" i="22"/>
  <c r="I164" i="22" s="1"/>
  <c r="H116" i="22"/>
  <c r="H164" i="22" s="1"/>
  <c r="I115" i="22"/>
  <c r="I103" i="22"/>
  <c r="H103" i="22"/>
  <c r="I97" i="22"/>
  <c r="H97" i="22"/>
  <c r="I92" i="22"/>
  <c r="H92" i="22"/>
  <c r="I91" i="22"/>
  <c r="I113" i="22" s="1"/>
  <c r="H91" i="22"/>
  <c r="H113" i="22" s="1"/>
  <c r="I90" i="22"/>
  <c r="I112" i="22" s="1"/>
  <c r="H90" i="22"/>
  <c r="H112" i="22" s="1"/>
  <c r="I89" i="22"/>
  <c r="I111" i="22" s="1"/>
  <c r="H89" i="22"/>
  <c r="H87" i="22" s="1"/>
  <c r="I88" i="22"/>
  <c r="I110" i="22" s="1"/>
  <c r="H88" i="22"/>
  <c r="H110" i="22" s="1"/>
  <c r="I75" i="22"/>
  <c r="H75" i="22"/>
  <c r="I67" i="22"/>
  <c r="H67" i="22"/>
  <c r="I61" i="22"/>
  <c r="H61" i="22"/>
  <c r="I55" i="22"/>
  <c r="H55" i="22"/>
  <c r="I52" i="22"/>
  <c r="I49" i="22" s="1"/>
  <c r="H52" i="22"/>
  <c r="H47" i="22" s="1"/>
  <c r="H84" i="22" s="1"/>
  <c r="I48" i="22"/>
  <c r="I85" i="22" s="1"/>
  <c r="H48" i="22"/>
  <c r="H85" i="22" s="1"/>
  <c r="I47" i="22"/>
  <c r="I84" i="22" s="1"/>
  <c r="I46" i="22"/>
  <c r="I83" i="22" s="1"/>
  <c r="H46" i="22"/>
  <c r="I45" i="22"/>
  <c r="I82" i="22" s="1"/>
  <c r="H45" i="22"/>
  <c r="H82" i="22" s="1"/>
  <c r="I38" i="22"/>
  <c r="H38" i="22"/>
  <c r="I32" i="22"/>
  <c r="H32" i="22"/>
  <c r="I26" i="22"/>
  <c r="H26" i="22"/>
  <c r="I20" i="22"/>
  <c r="H20" i="22"/>
  <c r="I14" i="22"/>
  <c r="H14" i="22"/>
  <c r="I8" i="22"/>
  <c r="H8" i="22"/>
  <c r="I163" i="22" l="1"/>
  <c r="H44" i="22"/>
  <c r="H288" i="22"/>
  <c r="H287" i="22" s="1"/>
  <c r="I295" i="22"/>
  <c r="H205" i="22"/>
  <c r="H204" i="22" s="1"/>
  <c r="I204" i="22"/>
  <c r="I44" i="22"/>
  <c r="H296" i="22"/>
  <c r="H163" i="22"/>
  <c r="H169" i="22"/>
  <c r="I169" i="22"/>
  <c r="I81" i="22"/>
  <c r="H81" i="22"/>
  <c r="I296" i="22"/>
  <c r="H295" i="22"/>
  <c r="I109" i="22"/>
  <c r="I288" i="22"/>
  <c r="I293" i="22" s="1"/>
  <c r="H111" i="22"/>
  <c r="H109" i="22" s="1"/>
  <c r="I289" i="22"/>
  <c r="I294" i="22" s="1"/>
  <c r="I87" i="22"/>
  <c r="H49" i="22"/>
  <c r="H83" i="22"/>
  <c r="H294" i="22" s="1"/>
  <c r="H115" i="22"/>
  <c r="H293" i="22" l="1"/>
  <c r="H292" i="22" s="1"/>
  <c r="I292" i="22"/>
  <c r="I287" i="22"/>
  <c r="I151" i="21" l="1"/>
  <c r="H151" i="21"/>
  <c r="I145" i="21"/>
  <c r="H145" i="21"/>
  <c r="H142" i="21" s="1"/>
  <c r="I142" i="21"/>
  <c r="I133" i="21"/>
  <c r="I150" i="21" s="1"/>
  <c r="H133" i="21"/>
  <c r="H130" i="21" s="1"/>
  <c r="I130" i="21"/>
  <c r="I108" i="21"/>
  <c r="I149" i="21" s="1"/>
  <c r="H108" i="21"/>
  <c r="I107" i="21"/>
  <c r="I148" i="21" s="1"/>
  <c r="H107" i="21"/>
  <c r="I82" i="21"/>
  <c r="I109" i="21" s="1"/>
  <c r="I106" i="21" s="1"/>
  <c r="H82" i="21"/>
  <c r="H109" i="21" s="1"/>
  <c r="I77" i="21"/>
  <c r="I74" i="21" s="1"/>
  <c r="H77" i="21"/>
  <c r="H74" i="21"/>
  <c r="I62" i="21"/>
  <c r="H62" i="21"/>
  <c r="H149" i="21" s="1"/>
  <c r="I60" i="21"/>
  <c r="I63" i="21" s="1"/>
  <c r="H60" i="21"/>
  <c r="H63" i="21" s="1"/>
  <c r="I8" i="21"/>
  <c r="H8" i="21"/>
  <c r="G8" i="21"/>
  <c r="F8" i="21"/>
  <c r="E8" i="21"/>
  <c r="C7" i="21"/>
  <c r="B7" i="21"/>
  <c r="A7" i="21"/>
  <c r="H106" i="21" l="1"/>
  <c r="H147" i="21" s="1"/>
  <c r="I147" i="21"/>
  <c r="H148" i="21"/>
  <c r="H150" i="21"/>
  <c r="I92" i="20" l="1"/>
  <c r="H92" i="20"/>
  <c r="I78" i="20"/>
  <c r="H78" i="20"/>
  <c r="I74" i="20"/>
  <c r="H74" i="20"/>
  <c r="I73" i="20"/>
  <c r="H73" i="20"/>
  <c r="I59" i="20"/>
  <c r="I81" i="20" s="1"/>
  <c r="H59" i="20"/>
  <c r="H81" i="20" s="1"/>
  <c r="H40" i="20"/>
  <c r="I31" i="20"/>
  <c r="H31" i="20"/>
  <c r="I22" i="20"/>
  <c r="H22" i="20"/>
  <c r="I15" i="20"/>
  <c r="I54" i="20" s="1"/>
  <c r="H15" i="20"/>
  <c r="H54" i="20" s="1"/>
  <c r="H93" i="20" s="1"/>
  <c r="I93" i="20" l="1"/>
  <c r="I35" i="18"/>
  <c r="H35" i="18"/>
  <c r="S31" i="18"/>
  <c r="P31" i="18" s="1"/>
  <c r="I31" i="18"/>
  <c r="H31" i="18"/>
  <c r="I23" i="18"/>
  <c r="H23" i="18"/>
  <c r="P21" i="18"/>
  <c r="P19" i="18"/>
  <c r="S18" i="18"/>
  <c r="P18" i="18"/>
  <c r="I18" i="18"/>
  <c r="H18" i="18"/>
  <c r="I13" i="18"/>
  <c r="I47" i="18" s="1"/>
  <c r="H13" i="18"/>
  <c r="H47" i="18" s="1"/>
  <c r="I37" i="17" l="1"/>
  <c r="H37" i="17"/>
  <c r="I36" i="17"/>
  <c r="H36" i="17"/>
  <c r="I35" i="17"/>
  <c r="I53" i="17" s="1"/>
  <c r="H35" i="17"/>
  <c r="H53" i="17" s="1"/>
  <c r="I22" i="17"/>
  <c r="H22" i="17"/>
  <c r="I21" i="17"/>
  <c r="H21" i="17"/>
  <c r="I20" i="17"/>
  <c r="H20" i="17"/>
  <c r="I16" i="17"/>
  <c r="H16" i="17"/>
  <c r="I12" i="17"/>
  <c r="I33" i="17" s="1"/>
  <c r="H12" i="17"/>
  <c r="H33" i="17" s="1"/>
  <c r="H54" i="17" l="1"/>
  <c r="I54" i="17"/>
  <c r="H38" i="16"/>
  <c r="I37" i="16"/>
  <c r="H36" i="16"/>
  <c r="I28" i="16"/>
  <c r="H28" i="16"/>
  <c r="I26" i="16"/>
  <c r="I38" i="16" s="1"/>
  <c r="H26" i="16"/>
  <c r="I25" i="16"/>
  <c r="H25" i="16"/>
  <c r="H37" i="16" s="1"/>
  <c r="I24" i="16"/>
  <c r="I36" i="16" s="1"/>
  <c r="H24" i="16"/>
  <c r="H23" i="16"/>
  <c r="H35" i="16" s="1"/>
  <c r="I18" i="16"/>
  <c r="H18" i="16"/>
  <c r="I13" i="16"/>
  <c r="H13" i="16"/>
  <c r="I12" i="16"/>
  <c r="H12" i="16"/>
  <c r="I11" i="16"/>
  <c r="H11" i="16"/>
  <c r="I10" i="16"/>
  <c r="H10" i="16"/>
  <c r="H9" i="16"/>
  <c r="I5" i="16"/>
  <c r="H5" i="16"/>
  <c r="G5" i="16"/>
  <c r="F5" i="16"/>
  <c r="E5" i="16"/>
  <c r="C4" i="16"/>
  <c r="B4" i="16"/>
  <c r="A4" i="16"/>
  <c r="I23" i="16" l="1"/>
  <c r="I9" i="16" s="1"/>
  <c r="I35" i="16" s="1"/>
  <c r="I80" i="15" l="1"/>
  <c r="H80" i="15"/>
  <c r="H70" i="15"/>
  <c r="I65" i="15"/>
  <c r="I70" i="15" s="1"/>
  <c r="I5" i="15" s="1"/>
  <c r="I7" i="15" s="1"/>
  <c r="I59" i="15"/>
  <c r="H59" i="15"/>
  <c r="I13" i="15"/>
  <c r="H13" i="15"/>
  <c r="H7" i="15"/>
  <c r="B71" i="13" l="1"/>
  <c r="B70" i="13"/>
  <c r="I49" i="13"/>
  <c r="H49" i="13"/>
  <c r="I48" i="13"/>
  <c r="I55" i="13" s="1"/>
  <c r="H48" i="13"/>
  <c r="H55" i="13" s="1"/>
  <c r="I47" i="13"/>
  <c r="H47" i="13"/>
  <c r="H46" i="13" s="1"/>
  <c r="I46" i="13"/>
  <c r="I37" i="13"/>
  <c r="H37" i="13"/>
  <c r="I30" i="13"/>
  <c r="H30" i="13"/>
  <c r="I22" i="13"/>
  <c r="I54" i="13" s="1"/>
  <c r="I53" i="13" s="1"/>
  <c r="H22" i="13"/>
  <c r="H54" i="13" s="1"/>
  <c r="I21" i="13"/>
  <c r="I17" i="13"/>
  <c r="H17" i="13"/>
  <c r="I11" i="13"/>
  <c r="H11" i="13"/>
  <c r="I7" i="13"/>
  <c r="H7" i="13"/>
  <c r="H53" i="13" l="1"/>
  <c r="B72" i="13" s="1"/>
  <c r="B73" i="13" s="1"/>
  <c r="B74" i="13" s="1"/>
  <c r="B75" i="13" s="1"/>
  <c r="H21" i="13"/>
  <c r="L99" i="12" l="1"/>
  <c r="I97" i="12"/>
  <c r="H97" i="12"/>
  <c r="I96" i="12"/>
  <c r="H96" i="12"/>
  <c r="I95" i="12"/>
  <c r="I94" i="12" s="1"/>
  <c r="H95" i="12"/>
  <c r="M94" i="12"/>
  <c r="H94" i="12"/>
  <c r="M92" i="12"/>
  <c r="I85" i="12"/>
  <c r="H85" i="12"/>
  <c r="I22" i="11" l="1"/>
  <c r="H22" i="11"/>
  <c r="I224" i="10" l="1"/>
  <c r="H224" i="10"/>
  <c r="H214" i="10"/>
  <c r="H211" i="10" s="1"/>
  <c r="I211" i="10"/>
  <c r="I204" i="10"/>
  <c r="H204" i="10"/>
  <c r="I203" i="10"/>
  <c r="I200" i="10" s="1"/>
  <c r="H202" i="10"/>
  <c r="I195" i="10"/>
  <c r="H195" i="10"/>
  <c r="I184" i="10"/>
  <c r="H184" i="10"/>
  <c r="I174" i="10"/>
  <c r="H174" i="10"/>
  <c r="H203" i="10" s="1"/>
  <c r="H200" i="10" s="1"/>
  <c r="I172" i="10"/>
  <c r="I227" i="10" s="1"/>
  <c r="H172" i="10"/>
  <c r="H227" i="10" s="1"/>
  <c r="I170" i="10"/>
  <c r="I225" i="10" s="1"/>
  <c r="H170" i="10"/>
  <c r="H225" i="10" s="1"/>
  <c r="I159" i="10"/>
  <c r="H159" i="10"/>
  <c r="I137" i="10"/>
  <c r="H137" i="10"/>
  <c r="I120" i="10"/>
  <c r="H120" i="10"/>
  <c r="I110" i="10"/>
  <c r="H110" i="10"/>
  <c r="I107" i="10"/>
  <c r="H107" i="10"/>
  <c r="I90" i="10"/>
  <c r="H90" i="10"/>
  <c r="I75" i="10"/>
  <c r="H75" i="10"/>
  <c r="I54" i="10"/>
  <c r="H54" i="10"/>
  <c r="I43" i="10"/>
  <c r="I42" i="10" s="1"/>
  <c r="H43" i="10"/>
  <c r="H42" i="10" s="1"/>
  <c r="I30" i="10"/>
  <c r="I171" i="10" s="1"/>
  <c r="I226" i="10" s="1"/>
  <c r="H30" i="10"/>
  <c r="H171" i="10" s="1"/>
  <c r="H226" i="10" s="1"/>
  <c r="I24" i="10"/>
  <c r="H24" i="10"/>
  <c r="I19" i="10"/>
  <c r="H19" i="10"/>
  <c r="H223" i="10" l="1"/>
  <c r="I223" i="10"/>
  <c r="H29" i="10"/>
  <c r="H168" i="10"/>
  <c r="I29" i="10"/>
  <c r="I168" i="10"/>
  <c r="O59" i="9" l="1"/>
  <c r="O53" i="9"/>
  <c r="O46" i="9"/>
  <c r="O29" i="9"/>
</calcChain>
</file>

<file path=xl/comments1.xml><?xml version="1.0" encoding="utf-8"?>
<comments xmlns="http://schemas.openxmlformats.org/spreadsheetml/2006/main">
  <authors>
    <author>Автор</author>
  </authors>
  <commentList>
    <comment ref="J28" authorId="0" shapeId="0">
      <text/>
    </comment>
  </commentList>
</comments>
</file>

<file path=xl/sharedStrings.xml><?xml version="1.0" encoding="utf-8"?>
<sst xmlns="http://schemas.openxmlformats.org/spreadsheetml/2006/main" count="5781" uniqueCount="1606">
  <si>
    <t>№</t>
  </si>
  <si>
    <t>Ответственное структурное подразделение ОМСУ</t>
  </si>
  <si>
    <t>Ожидаемый непосредственный результат реализации основного мероприятия, ВЦП, мероприятия</t>
  </si>
  <si>
    <t>Срок начала реализации</t>
  </si>
  <si>
    <t>Срок окончания реализации (дата контрольного события)</t>
  </si>
  <si>
    <t>Объем ресурсного обеспечения на очередной финансовый год, тыс. руб.</t>
  </si>
  <si>
    <t>График реализации на очередной финансовый год, квартал</t>
  </si>
  <si>
    <t>Всего:</t>
  </si>
  <si>
    <t>в том числе за счет средств:</t>
  </si>
  <si>
    <t>Федерального бюджета</t>
  </si>
  <si>
    <t>Республиканского бюджета</t>
  </si>
  <si>
    <t>Местного бюджета</t>
  </si>
  <si>
    <t>X</t>
  </si>
  <si>
    <t>Х</t>
  </si>
  <si>
    <t>2.</t>
  </si>
  <si>
    <t>7.</t>
  </si>
  <si>
    <t>Управление жилищно-коммунального хозяйства администрации муниципального образования городского округа "Усинск"</t>
  </si>
  <si>
    <t>31.04.2020</t>
  </si>
  <si>
    <t>31.09.2020</t>
  </si>
  <si>
    <t>Рациональное использование энергетических ресурсов</t>
  </si>
  <si>
    <t>V</t>
  </si>
  <si>
    <t xml:space="preserve">Мониторинг по реализации муниципальной программы </t>
  </si>
  <si>
    <t>Наименование муниципальной программы,  основного мероприятия, мероприятия, контрольного события муниципальное программы (подпрограммы муниципальной программы)</t>
  </si>
  <si>
    <t>Проблемы, возникшие в ходе реализации мероприятия</t>
  </si>
  <si>
    <t>На данное мероприятие  в 2021 году бюджетные средства не предусмотрены</t>
  </si>
  <si>
    <t xml:space="preserve">                                                                                                                                                                                                                                                                                                                                                                                                                                                                                                                                                                                                </t>
  </si>
  <si>
    <t>Основное мероприятие 7 Организация функционирования системы автоматизированного  учета потребления органами местного самоуправления и муниципальными учреждениями энергетических ресурсов посредством обеспечения дистанционного сбора, анализа и передачи в адрес ресурсоснабжающих организаций соответствующих данных</t>
  </si>
  <si>
    <t>Контрольное событие: Осуществлены мероприятия по организации функционирования системы автоматизированного  учета потребления органами местного самоуправления и муниципальными учреждениями энергетических ресурсов</t>
  </si>
  <si>
    <t>Голенастов В.А.-руководитель Управления жилищно-коммунального хозяйства администрации муниципального образования городского округа "Усинск"</t>
  </si>
  <si>
    <t>Ответственный исполнитель</t>
  </si>
  <si>
    <t>Статус мероприятия,контрольного события</t>
  </si>
  <si>
    <t>Дата наступления и содержания мероприятия, контрольного события в отчетном периоде</t>
  </si>
  <si>
    <t>План</t>
  </si>
  <si>
    <t>Факт</t>
  </si>
  <si>
    <t>Расходы на реализацию  основного мероприятия, мероприятия программы, тыс.руб.</t>
  </si>
  <si>
    <t>Кассовое исполнение на отчетную дату</t>
  </si>
  <si>
    <t xml:space="preserve"> Источник финансирования</t>
  </si>
  <si>
    <t>План на отчетную дату</t>
  </si>
  <si>
    <t>1.</t>
  </si>
  <si>
    <t>Подпрограмма 1 "Стратегическое планирование"</t>
  </si>
  <si>
    <t>Основное мероприятие 1.1. Обеспечение функционирования комплексной системы стратегического планирования</t>
  </si>
  <si>
    <t xml:space="preserve">Всего:         
в том числе:   
</t>
  </si>
  <si>
    <t xml:space="preserve">Федеральный   
бюджет         
</t>
  </si>
  <si>
    <t>Республиканский
бюджет                                  Республики Коми</t>
  </si>
  <si>
    <t>Местный бюджет</t>
  </si>
  <si>
    <r>
      <t xml:space="preserve">Контрольное событие № 5 </t>
    </r>
    <r>
      <rPr>
        <sz val="16"/>
        <color theme="1"/>
        <rFont val="Times New Roman"/>
        <family val="1"/>
        <charset val="204"/>
      </rPr>
      <t>Формирование</t>
    </r>
    <r>
      <rPr>
        <i/>
        <sz val="16"/>
        <color theme="1"/>
        <rFont val="Times New Roman"/>
        <family val="1"/>
        <charset val="204"/>
      </rPr>
      <t xml:space="preserve"> </t>
    </r>
    <r>
      <rPr>
        <sz val="16"/>
        <color theme="1"/>
        <rFont val="Times New Roman"/>
        <family val="1"/>
        <charset val="204"/>
      </rPr>
      <t>сводного годового доклада о ходе реализации и оценке эффективности реализации муниципальных программ</t>
    </r>
  </si>
  <si>
    <r>
      <t xml:space="preserve">Контрольное событие № 6 </t>
    </r>
    <r>
      <rPr>
        <sz val="16"/>
        <color theme="1"/>
        <rFont val="Times New Roman"/>
        <family val="1"/>
        <charset val="204"/>
      </rPr>
      <t xml:space="preserve">Мониторинг реализации муниципальных программ </t>
    </r>
  </si>
  <si>
    <t>Основное мероприятие 1.2. Создание благоприятных условий для повышения инвестиционной активности</t>
  </si>
  <si>
    <t xml:space="preserve">Основное мероприятие 1.3. Создание благоприятных условий для развития конкуренции </t>
  </si>
  <si>
    <t>Подпрограмма 2 "Развитие и поддержка малого и среднего предпринимательства"</t>
  </si>
  <si>
    <t>Основное мероприятие 2.3. Оказание имущественной поддержки субъектов малого и среднего предпринимательства</t>
  </si>
  <si>
    <t>Основное мероприятие 2.4. Оказание информационно-консультационной поддержки субъектов малого и среднего предпринимательства</t>
  </si>
  <si>
    <t>Основное мероприятие 2.5. Содействие субъектам малого и среднего предпринимательства в области повышения профессионального уровня</t>
  </si>
  <si>
    <t>3.</t>
  </si>
  <si>
    <t>4.</t>
  </si>
  <si>
    <t>5.</t>
  </si>
  <si>
    <t>6.</t>
  </si>
  <si>
    <t>Исп. Сафанеева А.Ю.</t>
  </si>
  <si>
    <t>тел.28891</t>
  </si>
  <si>
    <t>Кравчун Л.В., Руководитель управления экономического развития, прогнозирования и инвестиционной политики администрации муниципального округа "Усинск"</t>
  </si>
  <si>
    <t>выполняется</t>
  </si>
  <si>
    <t>срок не наступил</t>
  </si>
  <si>
    <r>
      <t xml:space="preserve">Контрольное событие № 7 </t>
    </r>
    <r>
      <rPr>
        <sz val="16"/>
        <color theme="1"/>
        <rFont val="Times New Roman"/>
        <family val="1"/>
        <charset val="204"/>
      </rPr>
      <t>Формирование информации об инвестиционных проектах, реализуемых и планируемых к реализации на территории муниципального округа "Усинск"</t>
    </r>
  </si>
  <si>
    <r>
      <t xml:space="preserve">Контрольное событие № 9 </t>
    </r>
    <r>
      <rPr>
        <sz val="16"/>
        <rFont val="Times New Roman"/>
        <family val="1"/>
        <charset val="204"/>
      </rPr>
      <t>Актуализация инвестиционного паспорта муниципального округа "Усинск"</t>
    </r>
  </si>
  <si>
    <r>
      <t>Контрольное событие № 10</t>
    </r>
    <r>
      <rPr>
        <sz val="16"/>
        <color theme="1"/>
        <rFont val="Times New Roman"/>
        <family val="1"/>
        <charset val="204"/>
      </rPr>
      <t xml:space="preserve"> Ежеквартальная подготовка информации о ходе реализации плана мероприятий ("Дорожной карты") по содействию развитию конкуренции в Республике Коми </t>
    </r>
  </si>
  <si>
    <t>Кравчун Л.В., Руководитель управления экономического развития, прогнозирования и инвестиционной политики администрации муниципального округа"Усинск"
Республики Коми</t>
  </si>
  <si>
    <t>Кравчун Л.В., Руководитель управления экономического развития, прогнозирования и инвестиционной политики администрации муниципального 
округа"Усинск"
Республики Коми</t>
  </si>
  <si>
    <t>Сулейманова Н.А., Председатель Комитета по управлению муниципальным имуществом администрации муниципального 
округа"Усинск"
Республики Коми</t>
  </si>
  <si>
    <t>выполнено в срок</t>
  </si>
  <si>
    <t>выполнено раньше срока</t>
  </si>
  <si>
    <t xml:space="preserve">В соответствии с постановлением администрации МОГО от 8 сентября 2021 года № 1500 квартальный мониторинг реализации муниципальных программ проводится до 20 числа следующего за отчетным кварталом.
</t>
  </si>
  <si>
    <r>
      <t xml:space="preserve">Контрольное событие № 12 </t>
    </r>
    <r>
      <rPr>
        <sz val="16"/>
        <color theme="1"/>
        <rFont val="Times New Roman"/>
        <family val="1"/>
        <charset val="204"/>
      </rPr>
      <t>Ведение перечня муниципального имущества муниципального округа "Усинск", предназначенного для передачи во владение и (или) пользование субъектам малого и среднего предпринимательства и организациям, образующим инфраструктуру поддержки субъектов малого и среднего предпринимательства и размещение информации на официальном сайте администрации муниципального округа "Усинск"</t>
    </r>
  </si>
  <si>
    <r>
      <t xml:space="preserve">Контрольное событие № 13 </t>
    </r>
    <r>
      <rPr>
        <sz val="16"/>
        <color theme="1"/>
        <rFont val="Times New Roman"/>
        <family val="1"/>
        <charset val="204"/>
      </rPr>
      <t>Предоставление рассрочки оплаты муниципального имущества, приобретаемого субъектами малого и среднего предпринимательства при реализации преимущественного права на приобретение арендуемого имущества не менее 5 субъектам в год</t>
    </r>
  </si>
  <si>
    <r>
      <t>Контрольное событие № 14</t>
    </r>
    <r>
      <rPr>
        <sz val="16"/>
        <rFont val="Times New Roman"/>
        <family val="1"/>
        <charset val="204"/>
      </rPr>
      <t xml:space="preserve"> Количество заключенных договоров на право размещения НТО (по состоянию на 31 декабря) не менее 25 единиц</t>
    </r>
  </si>
  <si>
    <t>Информация об инвестиционных проектах (предложениях) реализуемых и (или) планируемых к реализации на территории округа "Усинск" (далее - Проекты) актуализируется раз в полгода и предоставляется в Министерство экономического развития, промышленности и транспорта РК. Ивестиционные Проекты размещены на официальном сайте администрации муниципального округа"Усинск"
Республики Коми: https://usinsk.gosuslugi.ru/deyatelnost/napravleniya-deyatelnosti/ekonomika-i-predprinimatelstvo/investitsionnaya-politika/investitsionnye-proekty-predlozheniya/</t>
  </si>
  <si>
    <r>
      <t xml:space="preserve">Контрольное событие № 15 </t>
    </r>
    <r>
      <rPr>
        <sz val="16"/>
        <color theme="1"/>
        <rFont val="Times New Roman"/>
        <family val="1"/>
        <charset val="204"/>
      </rPr>
      <t>Размещение в социальных сетях и на официальном сайте администрации муниципального округа "Усинск" не менее 260 постов в год о существующих формах и мерах поддержки субъектов предпринимательства</t>
    </r>
  </si>
  <si>
    <r>
      <t xml:space="preserve">Контрольное событие № 16 </t>
    </r>
    <r>
      <rPr>
        <sz val="16"/>
        <color theme="1"/>
        <rFont val="Times New Roman"/>
        <family val="1"/>
        <charset val="204"/>
      </rPr>
      <t>Оказана информационная и консультационная поддержка не менее 30 субъектам предпринимательства в год</t>
    </r>
  </si>
  <si>
    <t>Итого по подпрограмме 1</t>
  </si>
  <si>
    <t xml:space="preserve">Всего по программе </t>
  </si>
  <si>
    <t>Итого по подпрограмме 2</t>
  </si>
  <si>
    <t xml:space="preserve"> Инвестиционный паспорт (профиль) муниципального округа "Усинск" Республики Коми актуализируется по мере необходимости, но не реже одного раза в год. Инвестиционный Паспорт размещен на официальном сайте администрации муниципального округа"Усинск"
Республики Коми: https://usinsk.gosuslugi.ru/deyatelnost/napravleniya-deyatelnosti/ekonomika-i-predprinimatelstvo/investitsionnaya-politika/investitsionnyy-pasport/</t>
  </si>
  <si>
    <r>
      <t xml:space="preserve">Контрольное событие № 17 </t>
    </r>
    <r>
      <rPr>
        <sz val="16"/>
        <color theme="1"/>
        <rFont val="Times New Roman"/>
        <family val="1"/>
        <charset val="204"/>
      </rPr>
      <t>Организация проведения профессиональных праздников: Дня  работников  бытового  обслуживания  населения  и  жилищно-коммунального хозяйства, Дня Российского
предпринимательства, Дня торговли, Всемирной недели предпринимательства, подведение итогов, награждение победителей.</t>
    </r>
  </si>
  <si>
    <t>б</t>
  </si>
  <si>
    <t>Основное мероприятие 1.4. Создание благоприятных условий для развития туризма на территории муниципального округа "Усинск" Республики Коми</t>
  </si>
  <si>
    <t xml:space="preserve">Кравчун Л.В., Руководитель управления экономического развития, прогнозирования и инвестиционной политики </t>
  </si>
  <si>
    <t xml:space="preserve">«Развитие экономики» по состоянию на 31 марта 2025 года  </t>
  </si>
  <si>
    <r>
      <t xml:space="preserve">Контрольное событие № 1 </t>
    </r>
    <r>
      <rPr>
        <sz val="16"/>
        <color theme="1"/>
        <rFont val="Times New Roman"/>
        <family val="1"/>
        <charset val="204"/>
      </rPr>
      <t>Разработка прогноза социально-экономического развития муниципального округа "Усинск" на 2026 год и на период до 2027 года</t>
    </r>
  </si>
  <si>
    <r>
      <t xml:space="preserve">Контрольное событие № 2 </t>
    </r>
    <r>
      <rPr>
        <sz val="16"/>
        <color theme="1"/>
        <rFont val="Times New Roman"/>
        <family val="1"/>
        <charset val="204"/>
      </rPr>
      <t xml:space="preserve">Формирование доклада о социально-экономическом положении муниципального округа "Усинск" по итогам 2024 года </t>
    </r>
  </si>
  <si>
    <r>
      <t xml:space="preserve">Контрольное событие № 3 </t>
    </r>
    <r>
      <rPr>
        <sz val="16"/>
        <color theme="1"/>
        <rFont val="Times New Roman"/>
        <family val="1"/>
        <charset val="204"/>
      </rPr>
      <t>Формирование отчета главы муниципального округа "Усинск" Республики Коми - главы администрации  о своей деятельности и деятельности администрации округа "Усинск" за 2024 год</t>
    </r>
  </si>
  <si>
    <r>
      <t xml:space="preserve">Контрольное событие № 4 </t>
    </r>
    <r>
      <rPr>
        <sz val="16"/>
        <color theme="1"/>
        <rFont val="Times New Roman"/>
        <family val="1"/>
        <charset val="204"/>
      </rPr>
      <t>Мониторинг хода реализации Стратегии социально-экономического развития муниципального округа "Усинск" Республики Коми до 2035 года за 2024 год</t>
    </r>
  </si>
  <si>
    <r>
      <t xml:space="preserve">Контрольное событие № 11
</t>
    </r>
    <r>
      <rPr>
        <sz val="16"/>
        <color theme="1"/>
        <rFont val="Times New Roman"/>
        <family val="1"/>
        <charset val="204"/>
      </rPr>
      <t>Организация и проведение мероприятий, способствующих увеличению туристического потенциала, не менее 7 мероприятий в год</t>
    </r>
  </si>
  <si>
    <t>В честь Дня  работников  бытового  обслуживания  населения  и  жилищно-коммунального хозяйства в администрации округа "Усинск" организовано торжественное награждение лучших стотрудников отрасли.</t>
  </si>
  <si>
    <t>В соответствии с постановлением администрации муниципального округа «Усинск» Республики Коми от 29.03.2024 г. № 582 "Об утверждении Порядка формирования перечня инвестиционных проектов, финансируемых за счет бюджетных средств на очередной финансовый год и плановый период" утвержден Перечень инвестиционных проектов, предлагаемых к финансированию за счет бюджетных средств, в 2025 и плановом периоде 2026 и 2027 гг. (постановление администрации муниципального округа "Усинск" Республики Коми от 24.12.2024 г. № 2306)</t>
  </si>
  <si>
    <t xml:space="preserve">На территории муниципального округа "Усинск" за 1 квартал 2025 г. проведено 8 мероприятий: Республиканский турнир по баскетболу 3х3 «КУБОК МЭРА»; матчевая встреча по боксу и товарищеская встреча по футболу среди команд МЧС России и Республики Коми в рамках межведомственных опытно-исследовательских учений сил и средств единой государственной системы предупреждения и ликвидации чрезвычайных ситуаций «БЕЗОПАСНАЯ АРКТИКА – 2025»; ХVI Республиканские соревнования по боксу памяти Максима Ворощака; Кубок Севера-2025 Межрегиональные соревнования по зимнему картингу; Республиканский турнир «ЮНОСТЬ АРКТИКИ»;в д. Новикбож состоялось военно-патриотическое мероприятие «Оленеводы-Родине», в рамках проекта «Северный путь. Дорога к Победе»; памяти оленно-транспортных батальонов посвятили реконструкцию одного из событий Великой Отечественной войны; участие в XXV Республиканской конференции участников туристско-краеведческого движения «Отечество - Земля Коми». </t>
  </si>
  <si>
    <t>выполнено</t>
  </si>
  <si>
    <t>Доклад о социально-экономическом положении муниципального округа "Усинск" Республики Коми по итогам 2024 года подготовлен и размещен на официальном сайте администрации муниципального округа"Усинск"
Республики Коми: https://usinsk.gosuslugi.ru/deyatelnost/napravleniya-deyatelnosti/ekonomika-i-predprinimatelstvo/sotsialno-ekonomicheskoe-razvitie/itogi-sotsialno-ekonomicheskogo-razvitiya/dokumenty-omsu_3440.html</t>
  </si>
  <si>
    <t xml:space="preserve">В соответствии с Решением Совета от 20 июня 2019 года № 324 Отчет Главы МО ГО - руководителя администрации МО ГО "Усинск" о результатах своей деятельности и деятельности администрации муниципального округа "Усинск" Республики Коми  заслушивается не позднее 30 июня текущего года. В 2025 году отчет будет заслушан 19 июня 2025 года.
</t>
  </si>
  <si>
    <t>* постановление фин.управления</t>
  </si>
  <si>
    <t>Подготовлен сводный годовой доклад о ходе реализации и оценке эффективности реализации муниципальных программ за 2024 год и размещен на официальном сайте администрации муниципального округа"Усинск"
Республики Коми:  https://usinsk.gosuslugi.ru/deyatelnost/napravleniya-deyatelnosti/ekonomika-i-predprinimatelstvo/sotsialno-ekonomicheskoe-razvitie/munitsipalnye-programmy/</t>
  </si>
  <si>
    <t>В Министерство экономического развития, промышленности и транспорта РК ежеквартально предоставляется отчет о ходе реализации плана мероприятий ("Дорожной карты") по содействию развитию конкуренции в Республике Коми. Отчет за 1 квартал 2025 года размещен на сайте администрации https://usinsk.gosuslugi.ru/deyatelnost/napravleniya-deyatelnosti/ekonomika-i-predprinimatelstvo/konkurentsiya/dokumenty-omsu_3436.html</t>
  </si>
  <si>
    <t>За I квартал 2025 года на официальном сайте администрации муниципального округа"Усинск"
Республики Коми и в социальной сети "Вконтакте" (группа "Малый и средний бизнес Усинска" https://vk.com/usinsk_buisness) размещено 82 поста с информацией, полезной для потенциальных инвесторов, субъектов малого и среднего предпринимательства и способствующей продвижению муниципального образования с точки зрения инвестиционной привлекательности. Субъекты инвестиционной и предпринимательской деятельности информируются о возможных формах государственной и муниципальной поддержки, нормативно-правовых актах в сфере инвестиционной и предпринимательской деятельности, об инфраструктуре поддержки малого и среднего предпринимательства.</t>
  </si>
  <si>
    <t>В первом квартале рассрочки для оплаты муниципального имущества, приобретаемого для реализации преимущественного права на приобретение арендуемого имущества субъектам малого и среднего предпринимательства не предоставлялись.</t>
  </si>
  <si>
    <t xml:space="preserve">Количество заключенных договоров на право размещения НТО по состоянию на 31.03.2025 год - 29 единицы. </t>
  </si>
  <si>
    <t>Руководитель УЭРП и ИП</t>
  </si>
  <si>
    <t>Л.В. Кравчун</t>
  </si>
  <si>
    <t>Перечень муниципального имущества, в целях предоставления его во владение и (или) в пользование субъектам малого и среднего предпринимательстваведется и размещен на официальном сайте администрации муниципального округа"Усинск"
Республики Коми, обновляется на постоянной основе</t>
  </si>
  <si>
    <t xml:space="preserve">В соответствии с постановлением администрации муниципального округа "Усинск" Республики Коми от 29.01.2024 года № 130 прогноз социально-экономического развития округа"Усинск" разрабатывается в срок не позднее 1 октября </t>
  </si>
  <si>
    <t>Мониторинг хода реализации Стратегии социально-экономического развития муниципального округа "Усинск" Республики Коми до 2035 года за 2024 год  размещается в ГАС "Управление" в срок до 15 июня.</t>
  </si>
  <si>
    <r>
      <t>Контрольное событие № 8</t>
    </r>
    <r>
      <rPr>
        <sz val="16"/>
        <color theme="1"/>
        <rFont val="Times New Roman"/>
        <family val="1"/>
        <charset val="204"/>
      </rPr>
      <t xml:space="preserve"> Разработка и утверждение Перечня инвестиционных проектов,финансируемых за счет бюджетных средств, в 2026 и плановом периоде 2027 и 2028 годах</t>
    </r>
  </si>
  <si>
    <t>По средствам телефонной связи и лмчных приемов оказана информационная поддержка 9 субъектам предпринимательства</t>
  </si>
  <si>
    <t>Вывод об эффективности реализации муниципальное программы за отчетный квартал:  не эффективна - 12,66 % =  ((1/7)+(4/17)+0)/3*100</t>
  </si>
  <si>
    <t>МОНИТОРИНГ</t>
  </si>
  <si>
    <t xml:space="preserve"> реализации муниципальной программы "Жилье и жилищно-коммунальное хозяйство" за 1 квартал 2025</t>
  </si>
  <si>
    <t>Наименование основного мероприятия, ВЦП, мероприятия, контрольного события программы</t>
  </si>
  <si>
    <t>Статус  мероприятия, контрольного события</t>
  </si>
  <si>
    <t>Дата наступления и содержание мероприятия, контрольного события в отчетном периоде</t>
  </si>
  <si>
    <t>Расходы на реализацию основного мероприятия, мероприятия программы, тыс.руб.</t>
  </si>
  <si>
    <t>план</t>
  </si>
  <si>
    <t>факт</t>
  </si>
  <si>
    <t>Источник финансирования</t>
  </si>
  <si>
    <t>Подпрограмма 1 "Обеспечение жильем молодых семей"</t>
  </si>
  <si>
    <t>1</t>
  </si>
  <si>
    <t xml:space="preserve">Основное мероприятие 1.1 Разработка и принятие на муниципальном уровне нормативно-правовых актов, связанных с реализацией подпрограммы  </t>
  </si>
  <si>
    <t>Белихина И.Л.-И.о.руководителя Управления по жилищным вопросам администрации мунциипального округа «Усинск» Республики Коми</t>
  </si>
  <si>
    <t>финансирование не требуется</t>
  </si>
  <si>
    <t>Контрольное событие № 1:Разработаны и приняты нормативно-правовые акты, связанные с реализацией подпрограммы, ежегодно</t>
  </si>
  <si>
    <t>01.01.2025 Разработка нормативно-правовых актов администрации, связанных с реализацией подпрограммы по мере необходимости</t>
  </si>
  <si>
    <t>28.01.2025 года между Комитетом по молодежной политике Республики Коми и администрацией муниципального округа "Усинск" Республики Коми заключено соглашение о предоставлении субсидии из бюджета субъекта Российской Федерации местному бюджету № 87523000-1-2025-007</t>
  </si>
  <si>
    <t>проблемы для начала реализации мероприятия отсутствуют</t>
  </si>
  <si>
    <t>2</t>
  </si>
  <si>
    <t>Основное мероприятие 1.2 Организация информационной и разъяснительной работы, направленной на освещение целей и задач подпрограммы</t>
  </si>
  <si>
    <t>Контрольное событие № 2:Проведена инфрормационно - разьяснительная работа, направленная на реализацию подпрограммы</t>
  </si>
  <si>
    <t>01.01.2025 Информационные материалы о реализации подпрограммы, размещенные в средствах массовой информации</t>
  </si>
  <si>
    <t>15.01.2025, 01.02.2025,01.03.2025 года направлено письмо в пресс-службу МО  "Усинск" о публикации информации в СМИ и на сайте администрации, в газете "Усинская новь" размещена информация в аналогичные даты, по мере выпуска номера</t>
  </si>
  <si>
    <t>3</t>
  </si>
  <si>
    <t xml:space="preserve">Основное мероприятие 1.3 Формирование списка молодых семей-участников мероприятия, изъявивших желание получить социальную выплату в планируемом году </t>
  </si>
  <si>
    <t>Контрольное событие № 3:Проведен мониторинг  и сформирован список молодых семей, изъявивших желание получить социальную выплату в планируемом году</t>
  </si>
  <si>
    <t>01.01.2025 Составление списка молодых семей, претендующих на получение социальных выплат в очередном финасовом году</t>
  </si>
  <si>
    <t>С января 2025 года по 01.06.2025 осуществляется прием заявлений граждан, претендентов на участие в мероприятии на 2026 год и внесения их в список молодых семей, претендующих на получение социальной выплаты в 2026 году. На отчетный период  включены в список 10 молодых семей.</t>
  </si>
  <si>
    <t>4</t>
  </si>
  <si>
    <t>Основное мероприятие 1.4 Организационные работы по предоставлению социальных выплат молодым семьям - претендующих на получение социальной выплаты в текущем году и выдача молодым семьям в установленном порядке свидетельств о праве на получение социальной выплаты на приобретение жилого помещения или строительство индивидуального жилого дома, исходя из предусмотренных бюджетных ассигнований</t>
  </si>
  <si>
    <t>Контрольное событие № 4:Проведены организационные работы по предоставлению социальных выплат молодым семьям претендующим в установленном порядке на получение свидетельство праве на получение социальной выплаты на приобретение жилого помещения или строительство индивидуального жилого дома, исходя из предусмотренных бюджетных ассигнований</t>
  </si>
  <si>
    <t>01.03.2025 Оформление документов и выдача свидетельсв в соответствии со списками, утвержденными Министреством образования, науки и молодежной политики Республики Коми</t>
  </si>
  <si>
    <t>Оформление документов и выдача свидетельств в соотвествии со списками, утвержденными Комитетом по молодежной политике Республикик Коми, 21.02.2025 года выданы свидетельства о праве на получение социальной выплаты на приобретение жилого помещения 7-ми молодым семьям, 26.02.2025 года выданы свидетельства 2-м молодым семьям. Всего выдано 9 свидетельств.</t>
  </si>
  <si>
    <t>5</t>
  </si>
  <si>
    <t xml:space="preserve">Основное меропритяие 1.5 Субсидии на предоставление социальных выплат молодым семьям на приобретение жилого помещения или создания объекта индивидуального жилищного строительства </t>
  </si>
  <si>
    <t>Всего ФБ,РБ,МБ</t>
  </si>
  <si>
    <t>ФБ</t>
  </si>
  <si>
    <t>РБ</t>
  </si>
  <si>
    <t>МБ</t>
  </si>
  <si>
    <t>Контрольное событие № 5: Выполнены обязательства по предоставлению социальных выплат молодым семьям на приобретение жилого помещения или создания объекта индивидуального жилищного строителства в соотвествии с Соглашением, в полном объеме, не менее 9 -ти семьям</t>
  </si>
  <si>
    <t>01.03.2025 Перечисление денежных средств на приобретение жилья или строительство индивидуального жилого дома в соответствии со свидетельсвами, выданными молодым семьям-участникам подпрограммы</t>
  </si>
  <si>
    <t>11.03.2025 года денежные средства перечисленны в Казначейство на временный счет для учета операций, поступающих во временное распоряжение получателя бюджетных средств в сумме 7 307 тыс.рублей. На отчетный период перечислено денежных средств 6 молодым семьям на сумму 7 058 тыс.руб.</t>
  </si>
  <si>
    <t>ИТОГО ПО ПРОГРАММЕ 1</t>
  </si>
  <si>
    <t>ВСЕГО:</t>
  </si>
  <si>
    <t>Подпрограмма 2 "Содержание и развитие жилищно-коммунального хозяйства"</t>
  </si>
  <si>
    <t>6</t>
  </si>
  <si>
    <t>Основное мероприятие 2.1 Благоустройство территории муниципального округа "Усинск" Республики Коми</t>
  </si>
  <si>
    <t>Голенастов В.А.-руководитель Управления жилищно-коммунального хозяйства администрации муниципального округа"Усинск" Республики Коми , руководители территориальных органов</t>
  </si>
  <si>
    <t>Всего РБ,МБ</t>
  </si>
  <si>
    <t xml:space="preserve">Мероприятие 2.1.1 Техническое обслуживание сетей уличного освещения и организация освещения улиц на территории муниципального округа "Усинск"Республики Коми
                                       </t>
  </si>
  <si>
    <t>Всего МБ:</t>
  </si>
  <si>
    <t>Голенастов В.А.-руководитель Управления жилищно-коммунального хозяйства администрации муниципального округа"Усинск" Республики Коми</t>
  </si>
  <si>
    <t>Полетова Т.Н.-руководитель Администрации с.Усть-Уса</t>
  </si>
  <si>
    <t>Ершова К.В.- И.о.руководителя Администрации с.Колва</t>
  </si>
  <si>
    <t>Коваленко Е.П.-руководитель Администрации с.Мутный Материк</t>
  </si>
  <si>
    <t>Беляев А.В.-руководитель Администрации с.Усть-Лыжа</t>
  </si>
  <si>
    <t>Менников И.А.-руководитель Администрации с.Щельябож</t>
  </si>
  <si>
    <t>Контрольное событие № 6:Работы выполнены в полном объеме, в соответствии с техническим заданием,ежегодно</t>
  </si>
  <si>
    <t>01.01.2025 Сохранение облика и поддержание санитарного состояния территории муниципального округа «Усинск» Республики Коми в соответствии с нормативными требованиями, обеспечение содержания территорий общего пользования в полном объеме</t>
  </si>
  <si>
    <r>
      <rPr>
        <b/>
        <sz val="46"/>
        <rFont val="Times New Roman"/>
        <family val="1"/>
        <charset val="204"/>
      </rPr>
      <t>УЖКХ</t>
    </r>
    <r>
      <rPr>
        <sz val="46"/>
        <rFont val="Times New Roman"/>
        <family val="1"/>
        <charset val="204"/>
      </rPr>
      <t>- 18.11.2024 года (до 30.05.2025) техническое обслуживание сетей уличного  освещения и дорожного освещения пгт.Парма, пст.Усадор;13.01.2025 техническое обслуживание сетей уличного освещения и дорожного освещения г.Усинск;</t>
    </r>
    <r>
      <rPr>
        <b/>
        <sz val="46"/>
        <rFont val="Times New Roman"/>
        <family val="1"/>
        <charset val="204"/>
      </rPr>
      <t>с.Колва</t>
    </r>
    <r>
      <rPr>
        <sz val="46"/>
        <rFont val="Times New Roman"/>
        <family val="1"/>
        <charset val="204"/>
      </rPr>
      <t xml:space="preserve">-28.12.2024 года тех.обслуживание сетей уличного освещения с.Колва и д.Сынянырд; </t>
    </r>
    <r>
      <rPr>
        <b/>
        <sz val="46"/>
        <rFont val="Times New Roman"/>
        <family val="1"/>
        <charset val="204"/>
      </rPr>
      <t>с.Щельябож</t>
    </r>
    <r>
      <rPr>
        <sz val="46"/>
        <rFont val="Times New Roman"/>
        <family val="1"/>
        <charset val="204"/>
      </rPr>
      <t xml:space="preserve">-10.02.2025, 11.03.2025 года монтаж кронштейнов и светодиодных светильников, </t>
    </r>
  </si>
  <si>
    <t>Мероприятие 2.1.2 Техническое обслуживание сетей ливневой канализации</t>
  </si>
  <si>
    <r>
      <t>Контрольное событие № 7</t>
    </r>
    <r>
      <rPr>
        <i/>
        <sz val="46"/>
        <rFont val="Times New Roman"/>
        <family val="1"/>
        <charset val="204"/>
      </rPr>
      <t>:</t>
    </r>
    <r>
      <rPr>
        <i/>
        <sz val="46"/>
        <color theme="1"/>
        <rFont val="Times New Roman"/>
        <family val="1"/>
        <charset val="204"/>
      </rPr>
      <t>Работы выполнены в полном объеме, в соответствии с техническим заданием</t>
    </r>
  </si>
  <si>
    <t>29.11.2024 (на 2 года) ремонт колодцев и обслуживание прилегающих сетей</t>
  </si>
  <si>
    <t>Мероприятие 2.1.3 Оплата электроэнергии по уличному освещению</t>
  </si>
  <si>
    <r>
      <t>Контрольное событие № 8</t>
    </r>
    <r>
      <rPr>
        <i/>
        <sz val="46"/>
        <rFont val="Times New Roman"/>
        <family val="1"/>
        <charset val="204"/>
      </rPr>
      <t>:</t>
    </r>
    <r>
      <rPr>
        <i/>
        <sz val="46"/>
        <color theme="1"/>
        <rFont val="Times New Roman"/>
        <family val="1"/>
        <charset val="204"/>
      </rPr>
      <t>Оплата электроэнергии по уличному освещению города,населенных пунктов муниципального округа "Усинск" Республики Коми произведена в полном объеме, в соответствии с условиями заключенных контрактов с энергоснабжающей организацией,ежегодно</t>
    </r>
  </si>
  <si>
    <r>
      <rPr>
        <b/>
        <sz val="46"/>
        <rFont val="Times New Roman"/>
        <family val="1"/>
        <charset val="204"/>
      </rPr>
      <t>поставка эл.энергии (уличное) :с.Колва</t>
    </r>
    <r>
      <rPr>
        <sz val="46"/>
        <rFont val="Times New Roman"/>
        <family val="1"/>
        <charset val="204"/>
      </rPr>
      <t xml:space="preserve">-07.02.2025 года, </t>
    </r>
    <r>
      <rPr>
        <b/>
        <sz val="46"/>
        <rFont val="Times New Roman"/>
        <family val="1"/>
        <charset val="204"/>
      </rPr>
      <t>с.Усть-Лыжа</t>
    </r>
    <r>
      <rPr>
        <sz val="46"/>
        <rFont val="Times New Roman"/>
        <family val="1"/>
        <charset val="204"/>
      </rPr>
      <t xml:space="preserve"> -20.01.2025 года, </t>
    </r>
    <r>
      <rPr>
        <b/>
        <sz val="46"/>
        <rFont val="Times New Roman"/>
        <family val="1"/>
        <charset val="204"/>
      </rPr>
      <t>с.Усть-Уса</t>
    </r>
    <r>
      <rPr>
        <sz val="46"/>
        <rFont val="Times New Roman"/>
        <family val="1"/>
        <charset val="204"/>
      </rPr>
      <t>- 24.01.2025 года,</t>
    </r>
    <r>
      <rPr>
        <b/>
        <sz val="46"/>
        <rFont val="Times New Roman"/>
        <family val="1"/>
        <charset val="204"/>
      </rPr>
      <t xml:space="preserve"> с.Мутный Материк</t>
    </r>
    <r>
      <rPr>
        <sz val="46"/>
        <rFont val="Times New Roman"/>
        <family val="1"/>
        <charset val="204"/>
      </rPr>
      <t>-04.03.2025 года,</t>
    </r>
    <r>
      <rPr>
        <b/>
        <sz val="46"/>
        <rFont val="Times New Roman"/>
        <family val="1"/>
        <charset val="204"/>
      </rPr>
      <t xml:space="preserve"> с.Щельябож</t>
    </r>
    <r>
      <rPr>
        <sz val="46"/>
        <rFont val="Times New Roman"/>
        <family val="1"/>
        <charset val="204"/>
      </rPr>
      <t>-28.02.2024 (на 3 года),</t>
    </r>
    <r>
      <rPr>
        <b/>
        <sz val="46"/>
        <rFont val="Times New Roman"/>
        <family val="1"/>
        <charset val="204"/>
      </rPr>
      <t>УЖКХ-</t>
    </r>
    <r>
      <rPr>
        <sz val="46"/>
        <rFont val="Times New Roman"/>
        <family val="1"/>
        <charset val="204"/>
      </rPr>
      <t>05.02.2025 года</t>
    </r>
  </si>
  <si>
    <t>Мероприятие 2.1.4 Расходы на электроэнергию и водоснабжение городского фонтана</t>
  </si>
  <si>
    <r>
      <t>Контрольное событие №</t>
    </r>
    <r>
      <rPr>
        <i/>
        <sz val="46"/>
        <rFont val="Times New Roman"/>
        <family val="1"/>
        <charset val="204"/>
      </rPr>
      <t xml:space="preserve"> 9</t>
    </r>
    <r>
      <rPr>
        <i/>
        <sz val="46"/>
        <color theme="1"/>
        <rFont val="Times New Roman"/>
        <family val="1"/>
        <charset val="204"/>
      </rPr>
      <t>:Оплата электроэнергии , воды по объемам потребления городского фонтана (произведена в полном объеме, в соответствии с условиями заключенных контарктов с энергоснабжающей организацией,ежегодно)</t>
    </r>
  </si>
  <si>
    <t>05.02.2025 года-электроэнергия; в летнее время планируется заключение договора с ООО "Водоканал-Сервис"</t>
  </si>
  <si>
    <t xml:space="preserve">Мероприятие 2.1.5 Содержание улично-дорожной сети </t>
  </si>
  <si>
    <t>Нуртдинов Р.Р.-руководитель Администрации пгт. Парма</t>
  </si>
  <si>
    <r>
      <t>Контрольное событие №</t>
    </r>
    <r>
      <rPr>
        <i/>
        <sz val="46"/>
        <rFont val="Times New Roman"/>
        <family val="1"/>
        <charset val="204"/>
      </rPr>
      <t xml:space="preserve"> 10</t>
    </r>
    <r>
      <rPr>
        <i/>
        <sz val="46"/>
        <color theme="1"/>
        <rFont val="Times New Roman"/>
        <family val="1"/>
        <charset val="204"/>
      </rPr>
      <t>:Работы выполнены в полном объеме, в соответствии с техническим заданием(содержание автомобильных дорог и инженерных сооружений на них в границах города и сельских территорий)</t>
    </r>
  </si>
  <si>
    <r>
      <t xml:space="preserve"> </t>
    </r>
    <r>
      <rPr>
        <b/>
        <sz val="46"/>
        <rFont val="Times New Roman"/>
        <family val="1"/>
        <charset val="204"/>
      </rPr>
      <t>УЖКХ</t>
    </r>
    <r>
      <rPr>
        <sz val="46"/>
        <rFont val="Times New Roman"/>
        <family val="1"/>
        <charset val="204"/>
      </rPr>
      <t xml:space="preserve">-16.12.2024 года (на 2 года) содержание городских дорог и прилегающих к ним территорий (тротуаров,обочин) г.Усинска, содержанию дорог промышленной зоны, автодороги от ж/д вокзала до пст.Усадор (ул.Железнодорожная) и содержанию внутрипоселковых дорог Верхнего и Нижнего Усадора, содержание территорий снежного полигона; </t>
    </r>
    <r>
      <rPr>
        <b/>
        <sz val="46"/>
        <rFont val="Times New Roman"/>
        <family val="1"/>
        <charset val="204"/>
      </rPr>
      <t>с.Усть-Уса -</t>
    </r>
    <r>
      <rPr>
        <sz val="46"/>
        <rFont val="Times New Roman"/>
        <family val="1"/>
        <charset val="204"/>
      </rPr>
      <t xml:space="preserve">23.12.2024 года зимнее содержание внутрисельских дорог с.Усть-Уса и д.Новикбож ; </t>
    </r>
    <r>
      <rPr>
        <b/>
        <sz val="46"/>
        <rFont val="Times New Roman"/>
        <family val="1"/>
        <charset val="204"/>
      </rPr>
      <t>пгт.Парма-</t>
    </r>
    <r>
      <rPr>
        <sz val="46"/>
        <rFont val="Times New Roman"/>
        <family val="1"/>
        <charset val="204"/>
      </rPr>
      <t xml:space="preserve"> 26.12.2024 года зимнее содержание внутрипроселочных дорог; </t>
    </r>
    <r>
      <rPr>
        <b/>
        <sz val="46"/>
        <rFont val="Times New Roman"/>
        <family val="1"/>
        <charset val="204"/>
      </rPr>
      <t>с.Колва</t>
    </r>
    <r>
      <rPr>
        <sz val="46"/>
        <rFont val="Times New Roman"/>
        <family val="1"/>
        <charset val="204"/>
      </rPr>
      <t>-24.12.2024 года содержание внутрипоселковых дорог</t>
    </r>
  </si>
  <si>
    <t>Мероприятие 2.1.6 Выполнение работ по содержанию территорий общего пользования (детские и спортивные площадки, площади, скверы, мемориал)</t>
  </si>
  <si>
    <r>
      <t xml:space="preserve">Контрольное событие № </t>
    </r>
    <r>
      <rPr>
        <i/>
        <sz val="46"/>
        <rFont val="Times New Roman"/>
        <family val="1"/>
        <charset val="204"/>
      </rPr>
      <t>11</t>
    </r>
    <r>
      <rPr>
        <i/>
        <sz val="46"/>
        <color theme="1"/>
        <rFont val="Times New Roman"/>
        <family val="1"/>
        <charset val="204"/>
      </rPr>
      <t>:Выполнены мероприятия по содержанию территорий общего пользования</t>
    </r>
  </si>
  <si>
    <t>19.12.2024 года (на 2 года)-содержание территорий общего пользования (площадей, скверов, памятников, территоррий детских и спортивных площадок) и прилегающих к ним территорий в г.Усинске</t>
  </si>
  <si>
    <t>Мероприятие 2.1.7 Озеленение территории муниципального округа"Усинск"Республики Коми</t>
  </si>
  <si>
    <r>
      <t xml:space="preserve">Контрольное событие № </t>
    </r>
    <r>
      <rPr>
        <i/>
        <sz val="46"/>
        <rFont val="Times New Roman"/>
        <family val="1"/>
        <charset val="204"/>
      </rPr>
      <t>12:</t>
    </r>
    <r>
      <rPr>
        <i/>
        <sz val="46"/>
        <color theme="1"/>
        <rFont val="Times New Roman"/>
        <family val="1"/>
        <charset val="204"/>
      </rPr>
      <t>Выполнены комплексные работы по озеленению и текущему содержанию клумб,скверов, газонов</t>
    </r>
  </si>
  <si>
    <t>01.04.2025 Сохранение облика и поддержание санитарного состояния территории муниципального округа «Усинск» Республики Коми в соответствии с нормативными требованиями, обеспечение содержания территорий общего пользования в полном объеме</t>
  </si>
  <si>
    <t>23.12.2024 года - комплексные работы по озеленению и текущему содержанию клумб,скверов, газонов  производятся в весенне-летний период</t>
  </si>
  <si>
    <t>Мероприятие 2.1.8 Организация и содержание мест захоронения</t>
  </si>
  <si>
    <r>
      <t xml:space="preserve">Контрольное событие № </t>
    </r>
    <r>
      <rPr>
        <i/>
        <sz val="46"/>
        <rFont val="Times New Roman"/>
        <family val="1"/>
        <charset val="204"/>
      </rPr>
      <t>13:</t>
    </r>
    <r>
      <rPr>
        <i/>
        <sz val="46"/>
        <color theme="1"/>
        <rFont val="Times New Roman"/>
        <family val="1"/>
        <charset val="204"/>
      </rPr>
      <t>Выполнены работы по содержанию и благоустройству городского кладбища г.Усинска, с.Колва (организация и содержание мест захоронения),в соответствии с техничнеским заданием</t>
    </r>
  </si>
  <si>
    <t xml:space="preserve">02.12.2024 года (на 2 года) услуги по содержанию и благоустройству  городского кладбища г.Усинска </t>
  </si>
  <si>
    <t>17.12.2024 года услуги по содержанию кладбища в с.Колва, 09.01.2025 года услуги по обращению с ТКО</t>
  </si>
  <si>
    <t>Мероприятие 2.1.9 Прочие мероприятия по благоустройству муниципального округа "Усинск"Республики Коми</t>
  </si>
  <si>
    <r>
      <t xml:space="preserve">Контрольное событие № </t>
    </r>
    <r>
      <rPr>
        <i/>
        <sz val="46"/>
        <rFont val="Times New Roman"/>
        <family val="1"/>
        <charset val="204"/>
      </rPr>
      <t>14:</t>
    </r>
    <r>
      <rPr>
        <i/>
        <sz val="46"/>
        <color theme="1"/>
        <rFont val="Times New Roman"/>
        <family val="1"/>
        <charset val="204"/>
      </rPr>
      <t xml:space="preserve"> Проведены прочие мероприятия по благоустройству муниципального округа "Усинск"</t>
    </r>
  </si>
  <si>
    <t>10.10.2024- безопасная эксплуатация  зимнего городка,18.11.2024-демонтаж новогодних фигур,18.12.2024-демонтаж светодионого шатра, новогодней ели,демонтаж/перевозка входной группы "Царские палаты",13.01.2025-установка настилов,вешалок, уборка территории до и после, установка биотуалетов в день Крещения, 16.01.2025-демонтаж металлоконструкций ели,27.01.2025-изготовление/накатка на дорожные знаки, 28.02.2025-установка мусорных контейнеров в дни "Масленицы", 06.03.2025-приобретение /поставка металлических опор, 31.03.2025-изготовление /поставка МАФОв.</t>
  </si>
  <si>
    <t>Мероприятие 2.1.10 Прочие мероприятия по благоустройству сельских территорий муниципального округа "Усинск" Республики Коми</t>
  </si>
  <si>
    <t>Нуртдинов Р.Р.-руководитель Администрации пгт.Парма</t>
  </si>
  <si>
    <t>Менников И.А..-руководитель Администрации с.Щельябож</t>
  </si>
  <si>
    <r>
      <t>Контрольное событие №</t>
    </r>
    <r>
      <rPr>
        <i/>
        <sz val="46"/>
        <rFont val="Times New Roman"/>
        <family val="1"/>
        <charset val="204"/>
      </rPr>
      <t>15</t>
    </r>
    <r>
      <rPr>
        <i/>
        <sz val="46"/>
        <color theme="1"/>
        <rFont val="Times New Roman"/>
        <family val="1"/>
        <charset val="204"/>
      </rPr>
      <t>:Проведены мероприятия по благоустройству сельских территориймуниципального округа "Усинск" Республики Коми</t>
    </r>
  </si>
  <si>
    <r>
      <rPr>
        <b/>
        <sz val="46"/>
        <rFont val="Times New Roman"/>
        <family val="1"/>
        <charset val="204"/>
      </rPr>
      <t>пст.Парма</t>
    </r>
    <r>
      <rPr>
        <sz val="46"/>
        <rFont val="Times New Roman"/>
        <family val="1"/>
        <charset val="204"/>
      </rPr>
      <t xml:space="preserve">-28.12.2024 года-содержание автобусных павильонов с климатической системой и тепловой завесой (январь 2025), 10.02.2025 года -содержание автобусных павильонов с климатической системой и тепловой завесой (февраль-март 2025);  </t>
    </r>
    <r>
      <rPr>
        <b/>
        <sz val="46"/>
        <rFont val="Times New Roman"/>
        <family val="1"/>
        <charset val="204"/>
      </rPr>
      <t xml:space="preserve">с.Мутный Материк </t>
    </r>
    <r>
      <rPr>
        <sz val="46"/>
        <rFont val="Times New Roman"/>
        <family val="1"/>
        <charset val="204"/>
      </rPr>
      <t>-09.01.2025 года расчитска внутрисельских дорог от снега, ямочный ремонт, 17.03.2025 года ремонт памятников (2 памятника Мутный Материк: участникам ВОВ и основателю села Артееву А.С., 2 памятника Денисовка: участникам ВОВ и гражданской войны)   ;</t>
    </r>
    <r>
      <rPr>
        <b/>
        <sz val="46"/>
        <rFont val="Times New Roman"/>
        <family val="1"/>
        <charset val="204"/>
      </rPr>
      <t xml:space="preserve"> </t>
    </r>
    <r>
      <rPr>
        <sz val="46"/>
        <rFont val="Times New Roman"/>
        <family val="1"/>
        <charset val="204"/>
      </rPr>
      <t xml:space="preserve"> </t>
    </r>
    <r>
      <rPr>
        <b/>
        <sz val="46"/>
        <rFont val="Times New Roman"/>
        <family val="1"/>
        <charset val="204"/>
      </rPr>
      <t>с.Усть-Уса:</t>
    </r>
    <r>
      <rPr>
        <sz val="46"/>
        <rFont val="Times New Roman"/>
        <family val="1"/>
        <charset val="204"/>
      </rPr>
      <t xml:space="preserve"> 23.12.2024 года зимнее содержание внутрисельских дорог с.Усть-Уса и д.Новикбож, 09.01.2025 года-услуги по обращению с ТКО, 31.03.2025 работы по благоустройству памятника "Воин с венком"; </t>
    </r>
    <r>
      <rPr>
        <b/>
        <sz val="46"/>
        <rFont val="Times New Roman"/>
        <family val="1"/>
        <charset val="204"/>
      </rPr>
      <t>с.Усть-Лыжа</t>
    </r>
    <r>
      <rPr>
        <sz val="46"/>
        <rFont val="Times New Roman"/>
        <family val="1"/>
        <charset val="204"/>
      </rPr>
      <t>:13.01.2025 года-ремонтное профилирование, очистка от снега проезжей части и обочин внутрисельских дорог с.Усть-Лыжа, 07.03.2025 года-благоустройство территории памятника на кладбище в с.Усть-Лыжа ;</t>
    </r>
    <r>
      <rPr>
        <b/>
        <sz val="46"/>
        <rFont val="Times New Roman"/>
        <family val="1"/>
        <charset val="204"/>
      </rPr>
      <t xml:space="preserve"> с.Щельябож -</t>
    </r>
    <r>
      <rPr>
        <sz val="46"/>
        <rFont val="Times New Roman"/>
        <family val="1"/>
        <charset val="204"/>
      </rPr>
      <t xml:space="preserve">04.02.2025 года расчитска внутрисельских дорог в зимнее время в с.Щельябож и д.Захарвань,  21.02.2025 гоад ремонт памятника в с.Щельябож, ремонт обелисков в д.Кушшор,д.Праскан, д.Захарвань, 24.03.2025 года круглогодичное содержание внутрисельских дорог в с.Щельябож и д.Захарвань; </t>
    </r>
    <r>
      <rPr>
        <b/>
        <sz val="46"/>
        <rFont val="Times New Roman"/>
        <family val="1"/>
        <charset val="204"/>
      </rPr>
      <t>с.Колва</t>
    </r>
    <r>
      <rPr>
        <sz val="46"/>
        <rFont val="Times New Roman"/>
        <family val="1"/>
        <charset val="204"/>
      </rPr>
      <t xml:space="preserve"> -09.01.2025 года услуги по обращению с ТКО, 18.02.2025 года-тех.обслуживание остановочного павильона в с.Колва, 06.03.2025 года погрузка и вывоз снега с территории с.Колва</t>
    </r>
  </si>
  <si>
    <t xml:space="preserve"> </t>
  </si>
  <si>
    <t>Мероприятие 2.1.13 Ремонт объектов улично-дорожной сети</t>
  </si>
  <si>
    <t>Контрольное событие № 16:  Проведены мероприятия по ремонту объектов улично-дорожной сети</t>
  </si>
  <si>
    <t>01.05.2025 Сохранение облика и поддержание санитарного состояния территории муниципального округа «Усинск» Республики Коми в соответствии с нормативными требованиями, обеспечение содержания территорий общего пользования в полном объеме</t>
  </si>
  <si>
    <t>планируется выполнение работ: ремонт тротуаров- ул.Возейская (от пересечения ул.Приполярная вдоль здания "Водоканалсервис");  ул.Нефтяников (от пересечения ул.Промышленная до автобусной остановки); ул.Мира в районе "Югдом"; ул. Воркутинская (от пересечения ул.Таежная - 60 лет Октября до дома №3 по ул.Воркутинская)</t>
  </si>
  <si>
    <t>7</t>
  </si>
  <si>
    <t>Основное меоприятие 2.3 Проведение капитального ремонта многоквартирных жилых домов на территории муниципального округа "Усинск" Республики Коми</t>
  </si>
  <si>
    <t>Насибова Я.В.-начальник Управления финансово-экономической работы и бухгалтерского учета муниципального округа "Усинск" Республики Коми</t>
  </si>
  <si>
    <r>
      <t>Контрольное событие №</t>
    </r>
    <r>
      <rPr>
        <i/>
        <sz val="46"/>
        <color rgb="FFFF0000"/>
        <rFont val="Times New Roman"/>
        <family val="1"/>
        <charset val="204"/>
      </rPr>
      <t xml:space="preserve"> </t>
    </r>
    <r>
      <rPr>
        <i/>
        <sz val="46"/>
        <rFont val="Times New Roman"/>
        <family val="1"/>
        <charset val="204"/>
      </rPr>
      <t>17:Уплачены взносы на капитальный ремонт общего имущества МКД в части муниципального жилья в соответствии с п.1 ст.169 Жилищного Кодекса РФ</t>
    </r>
  </si>
  <si>
    <t>01.01.2025 Приведение состояния многоквартиных домов в соответствии  с действующим требованиями  нормативно-правовых документов</t>
  </si>
  <si>
    <t>05.02.2025-445,4 тыс.руб, 04.03.2025-1 828,9 тыс.руб, 27.03.2025- 184,6 тыс.руб.Перечислены взносы на капремонт, с использованием взносов муниципального округа, в части муниципального жилья</t>
  </si>
  <si>
    <t>8</t>
  </si>
  <si>
    <t>Основное мероприятие 2.4 Содержание и развитие систем коммунальной инфраструктуры</t>
  </si>
  <si>
    <t>Руководители территориальных органов</t>
  </si>
  <si>
    <t>Мероприятие 2.4.1 Обслуживание систем теплоснабжения в сельских населенных пунктах</t>
  </si>
  <si>
    <r>
      <rPr>
        <i/>
        <sz val="46"/>
        <rFont val="Times New Roman"/>
        <family val="1"/>
        <charset val="204"/>
      </rPr>
      <t>Контрольное событие № 18:</t>
    </r>
    <r>
      <rPr>
        <i/>
        <sz val="46"/>
        <color theme="1"/>
        <rFont val="Times New Roman"/>
        <family val="1"/>
        <charset val="204"/>
      </rPr>
      <t xml:space="preserve"> Проведены работы в соответствии с нормами по обслуживанию систем теплоснабженияв сельских населенных пунктах:с.Усть-Уса,с.Колва,с.Усть-Лыжа,с.Щельябож, с.Мутный Материк</t>
    </r>
  </si>
  <si>
    <t>01.01.2025 Повышение надежности и качества предоставления услуг системы теплоснабжения</t>
  </si>
  <si>
    <t xml:space="preserve">планиуется заключение договоров на гидропромывку систем отопления в мае 2025 года:с.Колва, с.Щельябож, в апреле 2025 года:с.Мутный Материк, в июле 2025 года с.Усть-Лыжа </t>
  </si>
  <si>
    <t>Мероприятие 2.4.2 Субсидии на возмещение недополученных доходов организациям, предоставляющим услуги по управлению  многоквартирными домами</t>
  </si>
  <si>
    <r>
      <rPr>
        <i/>
        <sz val="46"/>
        <rFont val="Times New Roman"/>
        <family val="1"/>
        <charset val="204"/>
      </rPr>
      <t>Контрольное событие№ 19:</t>
    </r>
    <r>
      <rPr>
        <i/>
        <sz val="46"/>
        <color theme="1"/>
        <rFont val="Times New Roman"/>
        <family val="1"/>
        <charset val="204"/>
      </rPr>
      <t xml:space="preserve"> Полное исполнение обязательств Соглашения на возмещение выпадающих доходов организациям, предоставляющим услуги по управлению многоквартирными домами</t>
    </r>
  </si>
  <si>
    <t>возмещение выпадающих доходов организациям, предоставляющим услуги по управлению многоквартирными домами: соглашение 26.12.2024 года (г.Усинск,пгт.Парма,пст.Усадор), соглашение 20.12.2024 года(с.Колва,с.Усть-Уса)</t>
  </si>
  <si>
    <t>9</t>
  </si>
  <si>
    <t xml:space="preserve">Основное мероприятие 2.5 Разработка проектно-сметной документации по проектам </t>
  </si>
  <si>
    <t>Мероприятие 2.5.3 Проведение изыскательских работ по объекту "Строительство второго этапа кладбища в г.Усинске"</t>
  </si>
  <si>
    <r>
      <t xml:space="preserve">Контрольное событие № </t>
    </r>
    <r>
      <rPr>
        <i/>
        <sz val="46"/>
        <rFont val="Times New Roman"/>
        <family val="1"/>
        <charset val="204"/>
      </rPr>
      <t>20: Подготовлена</t>
    </r>
    <r>
      <rPr>
        <i/>
        <sz val="46"/>
        <color theme="1"/>
        <rFont val="Times New Roman"/>
        <family val="1"/>
        <charset val="204"/>
      </rPr>
      <t xml:space="preserve"> документации, технических заданий для разработки проектно-сметной документации</t>
    </r>
  </si>
  <si>
    <t xml:space="preserve">10.03.2025 Эффективное планирование и использование бюджетных средств за счет оптимизации сметных цен строительных ресурсов при разработке проектно-сметной документации </t>
  </si>
  <si>
    <t>19.05.2023 года на оказание услуг по проведению ПИР и ПСД по объекту "Кладбище"  кредиторская задолженность</t>
  </si>
  <si>
    <t>10</t>
  </si>
  <si>
    <t>Основное мероприятие 2.6 Обеспечение выполнения мероприятий в сфере жилищно-коммунального хозяйства и благоустройства</t>
  </si>
  <si>
    <r>
      <t>Контрольное событие № 21</t>
    </r>
    <r>
      <rPr>
        <i/>
        <sz val="46"/>
        <rFont val="Times New Roman"/>
        <family val="1"/>
        <charset val="204"/>
      </rPr>
      <t>:Обеспечено</t>
    </r>
    <r>
      <rPr>
        <i/>
        <sz val="46"/>
        <color theme="1"/>
        <rFont val="Times New Roman"/>
        <family val="1"/>
        <charset val="204"/>
      </rPr>
      <t xml:space="preserve"> выполнение мероприятий в сфере жилищно-коммунального хозяйства и благоустройства (содержание УЖКХ)</t>
    </r>
  </si>
  <si>
    <t>01.01.2025 Обеспечение условий для реализации муниципальной программы «Жилье и жилищно-коммунальное хозяйство»</t>
  </si>
  <si>
    <t xml:space="preserve"> Содержание УЖКХ, выплата з/платы,договора на ГСМ, хоз.нужды,почтовые расходы,з/части,оплата налогов и т.д.</t>
  </si>
  <si>
    <t>11</t>
  </si>
  <si>
    <t>Основное мероприятие 2.13 Обеспечение выполнения мероприятий в сфере создания необходимых условий жизнеобеспечения населения, реализации мероприятий по решению вопросов местного значения, в части создания благоприятных условий для проживания граждан муниципального округа «Усинск»Республики Коми</t>
  </si>
  <si>
    <r>
      <t>Контрольное событие №</t>
    </r>
    <r>
      <rPr>
        <i/>
        <sz val="44"/>
        <rFont val="Times New Roman"/>
        <family val="1"/>
        <charset val="204"/>
      </rPr>
      <t xml:space="preserve"> 22:Обеспечено </t>
    </r>
    <r>
      <rPr>
        <i/>
        <sz val="44"/>
        <color theme="1"/>
        <rFont val="Times New Roman"/>
        <family val="1"/>
        <charset val="204"/>
      </rPr>
      <t>выполнение мероприятий в сфере создания необходимых условий жизнеобеспечения населения, реализации мероприятий по решению вопросов местного значения, в части создания благоприятных условий для проживания граждан муниципального округа «Усинск»Республики Коми(содержание Горхоза)</t>
    </r>
  </si>
  <si>
    <t xml:space="preserve"> Содержание Горхоза ,выплата з/платы,договора на ГСМ, хоз.нужды,почтовые расходы,з/части,оплата налогов и т.д.</t>
  </si>
  <si>
    <t>12</t>
  </si>
  <si>
    <t xml:space="preserve">Основное мероприятие 2.7 Возмещение недополученных доходов, возникающих в результате государственного регулирования цен на топливо твердое, реализуемое гражданам, проживающим на территории муниципального округа "Усинск" Республики Коми для нужд отопления
</t>
  </si>
  <si>
    <t>Кравчун Л.В.- руководитель Управление экономического развития, прогнозирования и инвестиционной политики администрации муниципального округа "Усинск" Республики Коми</t>
  </si>
  <si>
    <r>
      <t>Контрольное событие №</t>
    </r>
    <r>
      <rPr>
        <i/>
        <sz val="46"/>
        <rFont val="Times New Roman"/>
        <family val="1"/>
        <charset val="204"/>
      </rPr>
      <t xml:space="preserve"> 23</t>
    </r>
    <r>
      <rPr>
        <i/>
        <sz val="46"/>
        <color theme="1"/>
        <rFont val="Times New Roman"/>
        <family val="1"/>
        <charset val="204"/>
      </rPr>
      <t>:Полное исполнение обязательств Соглашения на возмещение недополученных доходов, возникающих в результате государственного регулирования цен на топливо твердое, реализуемое гражданам используемое для нужд отопления</t>
    </r>
  </si>
  <si>
    <t>01.01.2025  Заключение Соглашения о предоставлении из республиканского бюджета Республики Коми бюджету муниципального округа "Усинск" Республики Коми субвенций на возмещение недополученных доходов, возникающих в результате государственного регулирования цен на топливо твердое, используемое для нужд отопления</t>
  </si>
  <si>
    <r>
      <rPr>
        <sz val="46"/>
        <color rgb="FFFF0000"/>
        <rFont val="Times New Roman"/>
        <family val="1"/>
        <charset val="204"/>
      </rPr>
      <t xml:space="preserve">
</t>
    </r>
    <r>
      <rPr>
        <sz val="46"/>
        <color theme="1"/>
        <rFont val="Times New Roman"/>
        <family val="1"/>
        <charset val="204"/>
      </rPr>
      <t>Заключено Соглашение № 10-2025-007743 от 24.03.2025 года о предоставлении из бюджета муниципального округа «Усинск» субсидии в целях возмещения недополученных доходов, возникающих в результате государственного регулирования цен на топливо твердое, реализуемое гражданам, проживающим на территории муниципального округа «Усинск», для нужд отопления между ООО «ЛТ-Групп» и Администрацией МО "Усинск". За отчетный период перечислено субсидий отсутствует.</t>
    </r>
  </si>
  <si>
    <t>13</t>
  </si>
  <si>
    <t xml:space="preserve">Основное мероприятие 2.8 Осуществление переданных полномочий на возмещение недополученных доходов, возникающих в результате государственного регулирования цен на топливо твердое, реализуемое гражданам используемое для нужд отопления
</t>
  </si>
  <si>
    <r>
      <t>Контрольное событие №</t>
    </r>
    <r>
      <rPr>
        <i/>
        <sz val="46"/>
        <rFont val="Times New Roman"/>
        <family val="1"/>
        <charset val="204"/>
      </rPr>
      <t xml:space="preserve"> 24</t>
    </r>
    <r>
      <rPr>
        <i/>
        <sz val="46"/>
        <color theme="1"/>
        <rFont val="Times New Roman"/>
        <family val="1"/>
        <charset val="204"/>
      </rPr>
      <t>:Полное исполнение обязательств Соглашения на осуществление переданных полномочий по возмещению недополученных доходов, возникающих в результате государственного регулирования цен на топливо твердое, реализуемое гражданам используемое для нужд отопления</t>
    </r>
  </si>
  <si>
    <t>01.01.2025  Предоставление субвенций на осуществление государственного полномочия Республики Коми, предусмотренного подпунктом «а» пункта 5 статьи 1 Закона Республики Коми «О наделении органов местного самоуправления в Республике Коми отдельными государственными полномочиями Республики Коми»</t>
  </si>
  <si>
    <t>Субвенция на осуществление государственного полномочия Республики Коми, предусмотренного подпунктом «а» пункта 5 статьи 1 Закона Республики Коми «О наделении органов местного самоуправления в Республике Коми отдельными государственными полномочиями Республики Коми» по итогам 1 квартала 2025 года составила 0,00 тыс. руб..</t>
  </si>
  <si>
    <t>14</t>
  </si>
  <si>
    <t xml:space="preserve">Основное мероприятие 2.9 Реализация народных  проектов в сфере благоустройства, прошедших отбор в рамках проекта "Народный бюджет" </t>
  </si>
  <si>
    <t>Голенастов В.А.-руководитель Управления жилищно-коммунального хозяйства администрации муниципального округа"Усинск" Республики Коми, Руководители территориальных органов</t>
  </si>
  <si>
    <t>Всего РБ,МБ:</t>
  </si>
  <si>
    <t>Мероприятие 2.9.35 Обустройство пешеходной дорожки на городском кладбище в г.Усинске</t>
  </si>
  <si>
    <t>внебюджетные средства</t>
  </si>
  <si>
    <r>
      <t>Контрольное событие №</t>
    </r>
    <r>
      <rPr>
        <i/>
        <sz val="46"/>
        <rFont val="Times New Roman"/>
        <family val="1"/>
        <charset val="204"/>
      </rPr>
      <t xml:space="preserve"> 25:</t>
    </r>
    <r>
      <rPr>
        <i/>
        <sz val="46"/>
        <color theme="1"/>
        <rFont val="Times New Roman"/>
        <family val="1"/>
        <charset val="204"/>
      </rPr>
      <t>Выполнены работы в полном объеме, в соответствии с техническим заданием</t>
    </r>
  </si>
  <si>
    <t>01.04.2025 Приведение в нормативное состояние объектов благоустройства</t>
  </si>
  <si>
    <t>25.03.2025 года -планировка территории,устройство подстилающих и выравнивающих слоев оснований из песка и щебня., розлив вяжущих (битум), устройство покрытия толщиной до 5 см из горячих асфальтобетонных смесей.</t>
  </si>
  <si>
    <t>Мероприятие 2.9.42 Обустройство детской спортивной площадки "Богатырь" в пгт.Парма</t>
  </si>
  <si>
    <r>
      <t xml:space="preserve">Контрольное событие </t>
    </r>
    <r>
      <rPr>
        <i/>
        <sz val="46"/>
        <rFont val="Times New Roman"/>
        <family val="1"/>
        <charset val="204"/>
      </rPr>
      <t>№ 26</t>
    </r>
    <r>
      <rPr>
        <i/>
        <sz val="46"/>
        <color theme="1"/>
        <rFont val="Times New Roman"/>
        <family val="1"/>
        <charset val="204"/>
      </rPr>
      <t>:Выполнены работы в полном объеме, в соответствии с техническим заданием</t>
    </r>
  </si>
  <si>
    <t>24.03.2025 года-отсыпка грунтом, планировка территории, монтаж и установка спортивного оборудования, игрового комплекса, беседки, тренажеров: верхняя тяга, брусья, скамья для пресса, тренажера для спины наклонный, тренажер маятниковый, тренажер гребной, эллиптический, монтаж урны,уборка мусора, благоустройство территории.</t>
  </si>
  <si>
    <t>Мероприятие 2.9.43 Ограждение кладбища д.Захарвань</t>
  </si>
  <si>
    <r>
      <t>Контрольное событие №</t>
    </r>
    <r>
      <rPr>
        <i/>
        <sz val="46"/>
        <rFont val="Times New Roman"/>
        <family val="1"/>
        <charset val="204"/>
      </rPr>
      <t xml:space="preserve"> 27</t>
    </r>
    <r>
      <rPr>
        <i/>
        <sz val="46"/>
        <color theme="1"/>
        <rFont val="Times New Roman"/>
        <family val="1"/>
        <charset val="204"/>
      </rPr>
      <t>:Выполнены работы в полном объеме, в соответствии с техническим заданием</t>
    </r>
  </si>
  <si>
    <t>заключение контаркта в начале апреля 2025 года, планируется-демонтаж старого ограждения, установка нового ограждения по периметру кладбища, планировка места для сбора ТБО.</t>
  </si>
  <si>
    <t>Мероприятие 2.9.44 Благоустройство территории в селе Колва</t>
  </si>
  <si>
    <r>
      <t>Контрольное событие №</t>
    </r>
    <r>
      <rPr>
        <i/>
        <sz val="46"/>
        <rFont val="Times New Roman"/>
        <family val="1"/>
        <charset val="204"/>
      </rPr>
      <t xml:space="preserve"> 28</t>
    </r>
    <r>
      <rPr>
        <i/>
        <sz val="46"/>
        <color theme="1"/>
        <rFont val="Times New Roman"/>
        <family val="1"/>
        <charset val="204"/>
      </rPr>
      <t>:Выполнены работы в полном объеме, в соответствии с техническим заданием</t>
    </r>
  </si>
  <si>
    <t>26.03.2025 года-установка стелы с названием села, отсыпка территории, установка скамеек, вазонов, посадка деревьев и кустарников; на экономию планируется приобретение брусчатки</t>
  </si>
  <si>
    <t>Мероприятие 2.9.45 Модернизация уличного освещения в селе Мутный Материк</t>
  </si>
  <si>
    <r>
      <t>Контрольное событие №</t>
    </r>
    <r>
      <rPr>
        <i/>
        <sz val="46"/>
        <rFont val="Times New Roman"/>
        <family val="1"/>
        <charset val="204"/>
      </rPr>
      <t xml:space="preserve"> 29</t>
    </r>
    <r>
      <rPr>
        <i/>
        <sz val="46"/>
        <color theme="1"/>
        <rFont val="Times New Roman"/>
        <family val="1"/>
        <charset val="204"/>
      </rPr>
      <t>:Выполнены работы в полном объеме, в соответствии с техническим заданием</t>
    </r>
  </si>
  <si>
    <t xml:space="preserve">24.03.2025 года размещение документации на эл.аукционе, планируется-планировка территории, установка опор,монтаж электролинии, установка светильников.    </t>
  </si>
  <si>
    <t>15</t>
  </si>
  <si>
    <t>Основное мероприятие 2.14 Реализация инициативных проектов на территории муниципального округа "Усинск"Республики Коми в сфере благоустройства</t>
  </si>
  <si>
    <t>Контрольное событие № 30:Выполнены работы в полном объеме, в соответствии с техническим заданием</t>
  </si>
  <si>
    <t>10.03.2025 Реализация инициативных проектов на территории муниципального округа "Усинск" Республики Коми путем привлечения граждан и организаций к деятельности органов местного самоуправления в решении проблем местного значения</t>
  </si>
  <si>
    <t>планируется установка 10 электрических опор в д.Захарвань</t>
  </si>
  <si>
    <t>16</t>
  </si>
  <si>
    <t>Основное мероприятие 2.19 Осуществление государственного полномочия Республики  Коми по организации проведения на территории муниципального округа "Усинск"Республики Коми мероприятий по осуществлению деятельности по обращению с животными без владельцев за счет средств субвенций, поступающих из республиканского бюджета Республики Коми</t>
  </si>
  <si>
    <t>531,6</t>
  </si>
  <si>
    <r>
      <t>Контрольное событие №</t>
    </r>
    <r>
      <rPr>
        <i/>
        <sz val="46"/>
        <rFont val="Times New Roman"/>
        <family val="1"/>
        <charset val="204"/>
      </rPr>
      <t xml:space="preserve"> 31:Выполнение работв соответствии с техническим заданием (улучшение санитарно-эпи демиологического благополучия населения;снижение количества граждан, пострадавших от укусов безнадзорных животных) в том числе выплата заработной платы</t>
    </r>
  </si>
  <si>
    <t>01.01.2025 Обеспечение мероприятий по отлову бездомных животных</t>
  </si>
  <si>
    <t>выплата з/платы и налоги, планируется заключение договоров на приобретение кормов</t>
  </si>
  <si>
    <t>ИТОГО ПО ПРОГРАММЕ 2</t>
  </si>
  <si>
    <t>Подпрограмма 3 "Чистая вода"</t>
  </si>
  <si>
    <t>Основное мероприятие 3.1 Строительство и ремонт систем водоснабжения с обустройством зон санитарной охраны</t>
  </si>
  <si>
    <t>Мероприятие 3.1.1 Обслуживание и  ремонт систем водоснабжения, объекты водоподготовки на водозаборных скважинах и в сельских населенных пунктах, в т.ч. транспортные услуги и покупка сменных фильтроэлементов, оплата электроэнергии по скважинам</t>
  </si>
  <si>
    <r>
      <t>Контрольное событие №</t>
    </r>
    <r>
      <rPr>
        <i/>
        <sz val="46"/>
        <rFont val="Times New Roman"/>
        <family val="1"/>
        <charset val="204"/>
      </rPr>
      <t xml:space="preserve"> 32</t>
    </r>
    <r>
      <rPr>
        <i/>
        <sz val="46"/>
        <color theme="1"/>
        <rFont val="Times New Roman"/>
        <family val="1"/>
        <charset val="204"/>
      </rPr>
      <t xml:space="preserve">: </t>
    </r>
    <r>
      <rPr>
        <i/>
        <sz val="46"/>
        <rFont val="Times New Roman"/>
        <family val="1"/>
        <charset val="204"/>
      </rPr>
      <t xml:space="preserve">Выполнены </t>
    </r>
    <r>
      <rPr>
        <i/>
        <sz val="46"/>
        <color theme="1"/>
        <rFont val="Times New Roman"/>
        <family val="1"/>
        <charset val="204"/>
      </rPr>
      <t>работы по обслуживанию и ремонту систем водоснабжения, установка комплексных систем водоподготовки на сельских водозаборных скважинах</t>
    </r>
  </si>
  <si>
    <t>01.01.2025 Обеспечение работы объектов водоснабжения в соответствии с нормами</t>
  </si>
  <si>
    <r>
      <t xml:space="preserve"> </t>
    </r>
    <r>
      <rPr>
        <b/>
        <sz val="46"/>
        <rFont val="Times New Roman"/>
        <family val="1"/>
        <charset val="204"/>
      </rPr>
      <t>с.Колва</t>
    </r>
    <r>
      <rPr>
        <sz val="46"/>
        <rFont val="Times New Roman"/>
        <family val="1"/>
        <charset val="204"/>
      </rPr>
      <t xml:space="preserve">-18.02.2025 года обслуживание скважин, 07.02.2025 года-поставка эл.энергии на скважины; </t>
    </r>
    <r>
      <rPr>
        <b/>
        <sz val="46"/>
        <rFont val="Times New Roman"/>
        <family val="1"/>
        <charset val="204"/>
      </rPr>
      <t>с.Мутный Матери</t>
    </r>
    <r>
      <rPr>
        <sz val="46"/>
        <rFont val="Times New Roman"/>
        <family val="1"/>
        <charset val="204"/>
      </rPr>
      <t xml:space="preserve">к- 04.03.2025 года поставка эл. энергии на скважины; </t>
    </r>
    <r>
      <rPr>
        <b/>
        <sz val="46"/>
        <rFont val="Times New Roman"/>
        <family val="1"/>
        <charset val="204"/>
      </rPr>
      <t>с.Усть-Лыжа</t>
    </r>
    <r>
      <rPr>
        <sz val="46"/>
        <rFont val="Times New Roman"/>
        <family val="1"/>
        <charset val="204"/>
      </rPr>
      <t xml:space="preserve"> 13.01.2025 годадиспетчерское обслуживание узла учета тепловой энергии со снятием показаний и передачей их заказчику (скважины), 20.01.2025 года-поставка электрической энергии на скважины,; </t>
    </r>
    <r>
      <rPr>
        <b/>
        <sz val="46"/>
        <rFont val="Times New Roman"/>
        <family val="1"/>
        <charset val="204"/>
      </rPr>
      <t>с.Щельябож</t>
    </r>
    <r>
      <rPr>
        <sz val="46"/>
        <rFont val="Times New Roman"/>
        <family val="1"/>
        <charset val="204"/>
      </rPr>
      <t xml:space="preserve">- 28.02.2024 года (на три года) поставка эл. энергии на скважины; </t>
    </r>
    <r>
      <rPr>
        <b/>
        <sz val="46"/>
        <rFont val="Times New Roman"/>
        <family val="1"/>
        <charset val="204"/>
      </rPr>
      <t>с.Усть-Уса</t>
    </r>
    <r>
      <rPr>
        <sz val="46"/>
        <rFont val="Times New Roman"/>
        <family val="1"/>
        <charset val="204"/>
      </rPr>
      <t>- 24.01.2025 года оставка эл. энергии на скважины</t>
    </r>
  </si>
  <si>
    <t>18</t>
  </si>
  <si>
    <t>Основное мероприятие 3.2 Создание условий для охраны питьевых вод</t>
  </si>
  <si>
    <t>Администрация муниципального округа "Усинск" Республики Коми,руководители территориальных органов</t>
  </si>
  <si>
    <r>
      <t>Контрольное событие</t>
    </r>
    <r>
      <rPr>
        <i/>
        <sz val="46"/>
        <rFont val="Times New Roman"/>
        <family val="1"/>
        <charset val="204"/>
      </rPr>
      <t xml:space="preserve"> № 33</t>
    </r>
    <r>
      <rPr>
        <i/>
        <sz val="46"/>
        <color theme="1"/>
        <rFont val="Times New Roman"/>
        <family val="1"/>
        <charset val="204"/>
      </rPr>
      <t>:</t>
    </r>
    <r>
      <rPr>
        <i/>
        <sz val="46"/>
        <rFont val="Times New Roman"/>
        <family val="1"/>
        <charset val="204"/>
      </rPr>
      <t>Проведены</t>
    </r>
    <r>
      <rPr>
        <i/>
        <sz val="46"/>
        <color theme="1"/>
        <rFont val="Times New Roman"/>
        <family val="1"/>
        <charset val="204"/>
      </rPr>
      <t xml:space="preserve"> микробиологические и химические исследования на всех водозаборных скважинах в сельских населенных пунктах</t>
    </r>
  </si>
  <si>
    <t>01.01.2025 Осуществление мероприятий по созданию условий для соблюдения экологических требований по охране питьевых вод</t>
  </si>
  <si>
    <t>24.01.2025 года с.Мутный Материк; с.Усть-Уса,с.Щельябож,с.Усть-Лыжа-запланировано заключение договоров в весенний -летний период</t>
  </si>
  <si>
    <t>19</t>
  </si>
  <si>
    <t>Основное мероприятие 3.3 Установка фонтанчиков и системы фильтрации воды в учреждениях Управления образования муниципального округа "Усинск" Республики Коми</t>
  </si>
  <si>
    <t xml:space="preserve">Ю.В.Петрова-И.о.руководителя Управления образования муниципального округа"Усинск"Республики Коми 
</t>
  </si>
  <si>
    <r>
      <t>Контрольное событие № 34:</t>
    </r>
    <r>
      <rPr>
        <i/>
        <sz val="46"/>
        <rFont val="Times New Roman"/>
        <family val="1"/>
        <charset val="204"/>
      </rPr>
      <t xml:space="preserve">Установлены </t>
    </r>
    <r>
      <rPr>
        <i/>
        <sz val="46"/>
        <color theme="1"/>
        <rFont val="Times New Roman"/>
        <family val="1"/>
        <charset val="204"/>
      </rPr>
      <t>комплексных систем водоподготовки, систем фильтрации и водяных фонтанчиков в образовательных учреждениях Управления образования</t>
    </r>
  </si>
  <si>
    <t>01.04.2025 Осуществление мероприятий по снабжению населения водой соответствующего качества</t>
  </si>
  <si>
    <t>27.03.2025 года замена фильтров фонтанчиков и фильтров на пищеблоке: МАОУ "ЛИЦЕЙ" г. УСИНСКА,МБОУ "НШДС" с. КОЛВА,МБОУ "ООШ" с. УСТЬ-ЛЫЖА,МБОУ "СОШ № 1" г. УСИНСКА,МБОУ "СОШ № 2" г. УСИНСКА,МБОУ "СОШ № 4 С УГЛУБЛЕННЫМ ИЗУЧЕНИЕМ ОТДЕЛЬНЫХ ПРЕДМЕТОВ" г. УСИНСКА,МБОУ "СОШ № 5" г. УСИНСКА,МБОУ "СОШ" с.МУТНЫЙ МАТЕРИК</t>
  </si>
  <si>
    <t>20</t>
  </si>
  <si>
    <t>Основное мероприятие 3.6  Реализация народных проектов по благоустройству источников холодного водоснабжения, прошедших отбор в рамках проекта "Народный бюджет"</t>
  </si>
  <si>
    <t>Мероприятие 3.6.3 Обустройство водозаборной скважины в д.Новикбож</t>
  </si>
  <si>
    <t>Контрольное событие №35:Выполнены работы в полном объеме, в соответствии с техническим заданием</t>
  </si>
  <si>
    <t>01.06.2025 Обеспечение работы объектов водоснабжения в соответствии с эксплуатационными нормами</t>
  </si>
  <si>
    <t>28.03.2025 года-приобретение и установка пластмассовой накопительной  емкости, замена кровли, обшивка и утепление павильона (изнутри - доской, снаружи - проф.листом), замена полов, дверного проема и двери</t>
  </si>
  <si>
    <t>ИТОГО ПО ПРОГРАММЕ 3</t>
  </si>
  <si>
    <t>Подпрограмма 4 "Обращение с отходами производства и потребления"</t>
  </si>
  <si>
    <t>Задача 3. Утилизация отходов с привлечением специализированных организаций</t>
  </si>
  <si>
    <t>21</t>
  </si>
  <si>
    <t>Основное мероприятие 4.5 Утилизация отходов с привлечением специализаированных организаций</t>
  </si>
  <si>
    <t>Г.В.Фащенко-Руководитель  Управления территориального развития, экологии и природопользования администрации муниципального округа "Усинск" Республики Коми</t>
  </si>
  <si>
    <r>
      <t>Контрольное событие № 36:</t>
    </r>
    <r>
      <rPr>
        <i/>
        <sz val="46"/>
        <rFont val="Times New Roman"/>
        <family val="1"/>
        <charset val="204"/>
      </rPr>
      <t>Выполнены работы в полном объеме по утилизации и переработке отходов специализированными организациями</t>
    </r>
  </si>
  <si>
    <t>18.04.2025 Привлечение специализированных организаций по утилизации и переработке отходов; утилизация отходов на специально отведенных участках и/или специальных сооружениях по утилизации</t>
  </si>
  <si>
    <r>
      <rPr>
        <b/>
        <sz val="46"/>
        <rFont val="Times New Roman"/>
        <family val="1"/>
        <charset val="204"/>
      </rPr>
      <t>Администраци</t>
    </r>
    <r>
      <rPr>
        <sz val="46"/>
        <rFont val="Times New Roman"/>
        <family val="1"/>
        <charset val="204"/>
      </rPr>
      <t>я- планируется заключение договоров:оказание услуг по ликвидации несанкционированных размещений отходов, по приемке и захоронению IV-V класса отходов в период проведения экологических акций и субботников, приемка и утилизация прочих опасных отходов(шины,покрышки, камеры автомобильные)</t>
    </r>
  </si>
  <si>
    <t>22</t>
  </si>
  <si>
    <t>Основное мероприятие 4.6 Совершенствование системы просвещения и пропаганды экологических знаний среди населения муниципального округа "Усинск"</t>
  </si>
  <si>
    <t>Г.В.Фащенко-РуководительУправление территориального развития, экологии и природопользования администрации муниципального округа  "Усинск" Республики Коми</t>
  </si>
  <si>
    <t>0,0</t>
  </si>
  <si>
    <r>
      <t>Контрольное событие №</t>
    </r>
    <r>
      <rPr>
        <i/>
        <sz val="46"/>
        <rFont val="Times New Roman"/>
        <family val="1"/>
        <charset val="204"/>
      </rPr>
      <t xml:space="preserve"> 37</t>
    </r>
    <r>
      <rPr>
        <i/>
        <sz val="46"/>
        <color theme="1"/>
        <rFont val="Times New Roman"/>
        <family val="1"/>
        <charset val="204"/>
      </rPr>
      <t>:Проведены экологические акции, совещания по вопросам обращения с отходами производства и потребления (ежегодно)</t>
    </r>
  </si>
  <si>
    <t>01.01.2025 Подъем уровня экологической граммотности, активная деятельность по охране окружающей среды, охране здоровья населения</t>
  </si>
  <si>
    <t xml:space="preserve"> экологические акции планируются в весенне-осенний период</t>
  </si>
  <si>
    <t>ИТОГО ПО ПРОГРАММЕ 4</t>
  </si>
  <si>
    <t>Подпрограмма 5 "Улучшение жилищных условий"</t>
  </si>
  <si>
    <t>Задача 1. Замена непригодного для проживания жилья путем приобретения жилых помещений у лиц, не являющихся застройщиками, для переселения граждан из муниципальных одноквартирных отдельностоящих жилых домов, признанных решением местного самоуправления непригодными для проживания</t>
  </si>
  <si>
    <t>23</t>
  </si>
  <si>
    <t>Основное мероприятие 5.1 Проведение мониторинга технического состояния одноквартирных отдельностоящих жилых домов</t>
  </si>
  <si>
    <r>
      <t>Контрольное событие №</t>
    </r>
    <r>
      <rPr>
        <i/>
        <sz val="46"/>
        <rFont val="Times New Roman"/>
        <family val="1"/>
        <charset val="204"/>
      </rPr>
      <t xml:space="preserve"> 38:Проведен мониторинг технического состояния одноквартирных отдельностоящих жилых домов</t>
    </r>
  </si>
  <si>
    <t>01.01.2025 Обеспечение сокращения непригодного для проживания жилищного фонда с расселением</t>
  </si>
  <si>
    <t>составлены акты обследования жилья , непригодного для проживания</t>
  </si>
  <si>
    <t>24</t>
  </si>
  <si>
    <t>Основное мероприятие 5.2 Проведение мониторинга технического состояния одноквартирных отдельностоящих жилых домов</t>
  </si>
  <si>
    <t>Контрольное событие № 39:Утвержден перечень муниципальных одноквартирных отдельностоящих жилых домов непригодных для проживания</t>
  </si>
  <si>
    <t>01.03.2025 Обеспечение сокращения непригодного для проживания жилищного фонда с расселением</t>
  </si>
  <si>
    <t xml:space="preserve">планируемые к переселению в 2025 году: постановление администрации муниципального образования городского округа «Усинск» 
от 17.04.2020 № 516-пгт. Парма, ул. Аэродромная, 
д. 108
постановление администрации муниципального образования городского округа «Усинск» 
от 30.11.2021 № 2004-пгт. Парма, ул. Аэродромная, 
д. 106
</t>
  </si>
  <si>
    <t>ВСЕГО ПО ПРОГРАММЕ:</t>
  </si>
  <si>
    <t>ИТОГО:</t>
  </si>
  <si>
    <t xml:space="preserve">Вывод об эфффективности реализации муниципальной программы за отчетный квартал: ((4/39)+(4/39)+(80655,8/388155,0))/3*100= эффективная (13,67 %)   </t>
  </si>
  <si>
    <t>Заместитель руководителя УЖКХ __________________________________________________________________/Ю.В.Напалкова/</t>
  </si>
  <si>
    <t>Исполнитель :Экономист Е.В.Осиповская 26-9-34</t>
  </si>
  <si>
    <t>Приложение 3</t>
  </si>
  <si>
    <t>к Методическим указаниям</t>
  </si>
  <si>
    <t>по разработке и реализации</t>
  </si>
  <si>
    <t>муниципальных программ</t>
  </si>
  <si>
    <t>муниципального образования</t>
  </si>
  <si>
    <t>городского округа "Усинск"</t>
  </si>
  <si>
    <t>Мониторинг</t>
  </si>
  <si>
    <t>реализации муниципальной программы</t>
  </si>
  <si>
    <r>
      <t>"</t>
    </r>
    <r>
      <rPr>
        <u/>
        <sz val="14"/>
        <color theme="1"/>
        <rFont val="Times New Roman"/>
        <family val="1"/>
        <charset val="204"/>
      </rPr>
      <t>Устойчивое развитие сельских территорий</t>
    </r>
    <r>
      <rPr>
        <sz val="14"/>
        <color theme="1"/>
        <rFont val="Times New Roman"/>
        <family val="1"/>
        <charset val="204"/>
      </rPr>
      <t>"</t>
    </r>
  </si>
  <si>
    <t>(наименование муниципальной программы)</t>
  </si>
  <si>
    <t>по состоянию на 31.03.2025 года</t>
  </si>
  <si>
    <t>№
п/п</t>
  </si>
  <si>
    <t>Наименование муниципальной программы, основного мероприятия, мероприятия, контрольного события муниципальной программы (подпрограммы муниципальной программы)</t>
  </si>
  <si>
    <t>Статус мероприятия, контрольного события</t>
  </si>
  <si>
    <t>источник финансирования</t>
  </si>
  <si>
    <t>план на отчетную дату</t>
  </si>
  <si>
    <t>кассовое исполнение на отчетную дату</t>
  </si>
  <si>
    <r>
      <t>Подпрограмма 1 "С</t>
    </r>
    <r>
      <rPr>
        <u/>
        <sz val="14"/>
        <color theme="1"/>
        <rFont val="Times New Roman"/>
        <family val="1"/>
        <charset val="204"/>
      </rPr>
      <t>оциальное развитие села"</t>
    </r>
  </si>
  <si>
    <t>Основное мероприятие 1.2.
Решение вопросов местного значения</t>
  </si>
  <si>
    <t>Фащенко Г.В., руководитель Управление территориального развития, экологии и природопользования</t>
  </si>
  <si>
    <t xml:space="preserve">Контрольное событие N 1
Организация не менее 4 семинаров-совещаний </t>
  </si>
  <si>
    <t>01.01.2025
организация работы старост 6 деревень
проведение 1 семинара-совещания</t>
  </si>
  <si>
    <t>31.03.2025
проведен 1 семинар совещание</t>
  </si>
  <si>
    <t>нет</t>
  </si>
  <si>
    <t>Основное мероприятие 1.4. 
Реализация мероприятий по благоустройству сельских территорий</t>
  </si>
  <si>
    <t xml:space="preserve">МБ                                       </t>
  </si>
  <si>
    <t>Контрольное событие № 2 
Реализация мероприятий по благоустройству сельских территорий - Приведение в нормативное состояние дорожной сети в с. Усть-Лыжа</t>
  </si>
  <si>
    <t>не актуально</t>
  </si>
  <si>
    <t xml:space="preserve">01.01.2025
</t>
  </si>
  <si>
    <t xml:space="preserve">31.03.2025
</t>
  </si>
  <si>
    <t>проект не прошел республиканский отбор</t>
  </si>
  <si>
    <t>Контрольное событие № 3
Реализация мероприятий по благоустройству сельских территорий - Установка контейнерной площадки  для твердых коммунальных отходов (ТКО) и крупногабаритного мусора (КГМ) на территории пгт Парма</t>
  </si>
  <si>
    <t xml:space="preserve">не актуально </t>
  </si>
  <si>
    <t>Вывод об эффективности реализации муниципальной программы за отчетный квартал: 0% (0/3+01/3+0/1621,2)/3х100%</t>
  </si>
  <si>
    <t>Руководитель управления                                                                                                                                           Г.В. Фащенко</t>
  </si>
  <si>
    <t xml:space="preserve">           Мониторинг</t>
  </si>
  <si>
    <t xml:space="preserve">       "Развитие культуры и национальной политики"</t>
  </si>
  <si>
    <t xml:space="preserve">                         по состоянию на 01 апреля 2025 года</t>
  </si>
  <si>
    <t>Расходы на реализацию основного мероприятия, мероприятия программы, тыс. руб.</t>
  </si>
  <si>
    <t>№ п/п</t>
  </si>
  <si>
    <t>Подпрограмма 1 «________»</t>
  </si>
  <si>
    <t>Основное мероприятие 1. Обеспечение деятельности дворцов и домов культуры</t>
  </si>
  <si>
    <t xml:space="preserve">Латынин Д.Ю. директор МБУК "Усинский дворец культуры", Босманова М.В. МБУК "Централизованная клубная система"               </t>
  </si>
  <si>
    <t>Всего</t>
  </si>
  <si>
    <t>Контрольное событие № 1 Исполнено муниципальное задание в части достижения числа участников клубных формирований</t>
  </si>
  <si>
    <t>Выполнено</t>
  </si>
  <si>
    <t xml:space="preserve">01.01.2025                                               Исполнение муниципального задания в части достижения числа  участников клубных формирований: Усинский дворец культуры - 440 чел.; Централизованная клубная система - 880 чел. </t>
  </si>
  <si>
    <t>31.03.2025 - Исполнено муниципальное задание в части достижения участников клубных формирований: Количество участников клубных формирований:   Усинский дворец культуры - 402  чел.  Централизованная клубная система -  858 чел. Процент исполнения количества  участников клубных формирований составил 95,5 % (допустимое отклонение  - 10%)</t>
  </si>
  <si>
    <t>Основное мероприятие 2. Организация культурно-массовых мероприятий и мероприятий по реализации национальной политики</t>
  </si>
  <si>
    <t>Перов О.А. руководитель Управления культуры и национальной политики администрации муниципального округа "Усинск" Республики Коми</t>
  </si>
  <si>
    <t>Контрольное событие № 2 Проведено не менее 20 мероприятий, в том числе пропагандирующих межнациональное согласие и направленных на укрепление общероссийской гражданской идентичности, развитие этнокультурного многообразия Республики Коми, в год</t>
  </si>
  <si>
    <t>01.01.2025                                              Проведение не менее 20 мероприятий,  в том числе пропагандирующих межнациональное согласие и направленных на укрепление общероссийской гражданской идентичности, развитие этнокультурного многообразия Республики Коми, в год</t>
  </si>
  <si>
    <t>31.03.2025 - Проведено 55 мероприятий. Процент исполнения составил  более 100  %</t>
  </si>
  <si>
    <t>Основное мероприятие 4. Комплектование документных фондов муниципальных библиотек</t>
  </si>
  <si>
    <t>Мезенцева Е.И. и.о. директора МБУК "Усинская централизованная библиотечная система"</t>
  </si>
  <si>
    <t>Контрольное событие № 3  Обновлены и пополнены книжные (документальные) фонды муниципальной библиотеки ежегодно</t>
  </si>
  <si>
    <t xml:space="preserve">01.01.2025                                                 Обновлены и пополнены книжные (документальные) фонды муниципальной библиотеки </t>
  </si>
  <si>
    <r>
      <t xml:space="preserve">31.03.2025 - Обновлено и пополнено книжных фондов:  824 </t>
    </r>
    <r>
      <rPr>
        <sz val="10"/>
        <rFont val="Times New Roman"/>
        <family val="1"/>
        <charset val="204"/>
      </rPr>
      <t>экз.</t>
    </r>
  </si>
  <si>
    <t>Основное мероприятие 5. Осуществление деятельности учреждений библиотечной системы</t>
  </si>
  <si>
    <t>Мезенцева Е.И. и.о. директора  МБУК "Усинская централизованная библиотечная система"</t>
  </si>
  <si>
    <t>Контрольное событие № 4 Выполнены в полном объеме показатели муниципальных заданий в части библиотечного, библиографического и информационного обслуживания</t>
  </si>
  <si>
    <t>Выполняется</t>
  </si>
  <si>
    <t xml:space="preserve">01.01.2025                                             Выполнение в полном объеме показателей муниципального задания в части библиотечного, библиографического и информационного обслуживания:  количество посещений в стационарных условиях - 197 000 ед.,   количество посещений вне стационара - 40 000 ед., удаленно через сеть Интернет - 91 000 ед.                         </t>
  </si>
  <si>
    <t>31.03.2025 -  показатели муниципальных заданий (% исполнения): количество посещений в стационарных условиях - 39940 ед. (20,27 %), количество посещений вне стационара 6 727 ед. (16,81 %); удаленно через сеть Интернет - 18902 ед. (20,77 %)</t>
  </si>
  <si>
    <t>Контрольное событие № 5 Выполнены работы в части обеспечения сохранности и безопасности фондов библиотек</t>
  </si>
  <si>
    <t>01.01.2025                                              Выполнение работ в части обеспечения сохранности и безопасности фондов библиотек.</t>
  </si>
  <si>
    <t>31.03.2025 -  работы в части обеспечения сохранности и безопасности фондов библиотек выполнены</t>
  </si>
  <si>
    <t>Основное мероприятие 6. Осуществление деятельности учреждений дополнительного образования детей в области культуры и искусства</t>
  </si>
  <si>
    <t>Хохлов Г.М. директор МБУ ДО "Детская школа искусств" г. Усинска</t>
  </si>
  <si>
    <t>Контрольное событие № 6 Исполнение муниципального задания в части реализации дополнительных общеразвивающих программ и дополнительных предпрофессиональных программ в области искусств, удовлетворенности качеством оказания услуги</t>
  </si>
  <si>
    <t>01.01.2025                                               Исполнение муниципального задания в части реализации дополнительных общеразвивающих программ и дополнительных предпрофессиональных программ в области искусств, удовлетворенность качеством услуги.</t>
  </si>
  <si>
    <t>31.03.2025 - реализация дополнительных общеразвивающих программ и дополнительных предпрофессиональных программ в области искусств осуществляется в полном объеме, удовлетворенность качеством оказания услуг - 95 % (допустимое отклонение 10%)</t>
  </si>
  <si>
    <t>Контрольное событие № 7 Сохранено количество учащихся</t>
  </si>
  <si>
    <t>01.01.2025                                              Сохранение количество учащихся                  (728 чел.)</t>
  </si>
  <si>
    <t>31.03.2025 - Количество учащихся составляет 720 детей (допустимое отклонение 10%).</t>
  </si>
  <si>
    <t>Основное мероприятие 7. Осуществление деятельности музея</t>
  </si>
  <si>
    <t>Севанян А.Г. директор МБУК "Усинский музейно-выставочный центр "Вортас"</t>
  </si>
  <si>
    <t>Контрольное событие № 8 Выполнены в полном объеме показатели муниципального задания музея в части создания экспозиций (выставок) музеев, организация выездных выставок</t>
  </si>
  <si>
    <t>01.01.2025                                                Выполнение в полном объеме показателей муниципального задания музея в части создания экспозиций (выставок) музеев, организация выездных выставок: число посетителей (вне стационара) - 7 700 чел.; количество выставок (вне стационара) - 44 ед;число посетителей (в стационаре) - 15 334 чел.</t>
  </si>
  <si>
    <t xml:space="preserve">31.03.2025 - показатели муниципальных заданий (% исполнения): число посетителей (вне стационара) -2 200 чел. (44,7 %), (в стационаре) - 6 860 чел. (28,57 %); количество выставок (вне стационара) - 44  ( 27 %), </t>
  </si>
  <si>
    <t>Контрольное событие № 9 Выполнены работы по формирования, учету, хранению и обеспечению сохранности музейных фондов, получению населением качественных услуг по публикации музейных предметов, музейных коллекций</t>
  </si>
  <si>
    <t>01.01.2025                                               Выполнены работы по 
формированию, учету, хранению и обеспечению сохранности музейных фондов, получению населением качественных услуг по публикации музейных предметов, музейных коллекций</t>
  </si>
  <si>
    <t>31.03.2025 - работы по формированию, учету, хранению и обеспечению сохранности музейных фондов, получению населением качественных услуг по публикации музейных предметов, музейных коллекций выполняются.</t>
  </si>
  <si>
    <t>Основное мероприятие 9. Функционирование аппарата Управления культуры и национальной политики администрации муниципального округа "Усинск"</t>
  </si>
  <si>
    <t>Перов О.А. руководитель Управление культуры и национальной политики администрации муниципального округа "Усинск" Республики Коми</t>
  </si>
  <si>
    <t>Контрольное событие № 10 Обеспечена качественная работа отрасли</t>
  </si>
  <si>
    <t>01.01.2025                                               Обеспечение качественной работы
отрасли, выполнения всех
социальных гарантий. Методическое
обеспечение работников
специалистами аппарата Управления</t>
  </si>
  <si>
    <t>31.03.2025 -  Процент исполнения мероприятий (начисления и расходы на оплату труда  и пр.) составил - 20 %</t>
  </si>
  <si>
    <t>Основное мероприятие 10. Обеспечение предоставления гарантий и компенсаций</t>
  </si>
  <si>
    <t>Контрольное событие № 11 Выполнены все социальные гарантии</t>
  </si>
  <si>
    <t>не выполнено</t>
  </si>
  <si>
    <t>01.01.2025                                                Выполнение всех социальных гарантий</t>
  </si>
  <si>
    <t>31.03.2025 - Процент исполнения мероприятий (расходы на льготную дорогу к месту отдыха и обратно)  составил - 0%</t>
  </si>
  <si>
    <t>Основное мероприятие 11. Укрепление материально-технической базы муниципальных учреждений сферы культуры, оснащение учреждений культуры сценическим реквизитом, мебелью, одеждой сцены и т.д.</t>
  </si>
  <si>
    <t>Контрольное событие № 12 Модернизированы учреждения культуры</t>
  </si>
  <si>
    <t>01.01.2025                                               Модернизация учреждений культуры</t>
  </si>
  <si>
    <r>
      <t>31.03.2025 - Процент исполнения мероприяти</t>
    </r>
    <r>
      <rPr>
        <sz val="10"/>
        <rFont val="Times New Roman"/>
        <family val="1"/>
        <charset val="204"/>
      </rPr>
      <t>й - 46,1</t>
    </r>
    <r>
      <rPr>
        <sz val="10"/>
        <color rgb="FF000000"/>
        <rFont val="Times New Roman"/>
        <family val="1"/>
        <charset val="204"/>
      </rPr>
      <t xml:space="preserve"> % (приобретены шкафы для одежды, ноубтук, микрофоны, сведодиодный прожектор, радиосистема)</t>
    </r>
  </si>
  <si>
    <t>Основное мероприятие 13. Реализация народных проектов в сфере культуры, прошедших отбор в рамках проекта "Народный бюджет"</t>
  </si>
  <si>
    <t>Перов О.А. руководитель Управление культуры и национальной политики администрации муниципального образования городского округа "Усинск"</t>
  </si>
  <si>
    <t>Контрольное событие № 13 Реализован проект "Ремонт санузлов МБУК "ЦКС" в с. Колва"</t>
  </si>
  <si>
    <t>01.01.2025                                               Модернизация учреждений культуры в рамках реализации проета "Ремонт санузлов МБУК "ЦКС" в с. Колва"</t>
  </si>
  <si>
    <t xml:space="preserve">31.03.2025 - проект в стадии реализации: Заключены договора:                                                                                                  
 1) ИП Нафиковым А.А. № 1  от 28.02.2025   -  597 712 руб.                                                                                      1) ИП Нафиковым А.А. № 2  от 28.02.2025- 545 500 руб
Срок выполнения работ с 01.04.2025 по 30.07.2025.     </t>
  </si>
  <si>
    <t>Контрольное событие № 14 Реализован проект "Уютный Дом культуры"</t>
  </si>
  <si>
    <t>01.01.2025                                                                             Модернизация учреждений культуры в рамках реализации проета "Уютный Дом культуры"</t>
  </si>
  <si>
    <t xml:space="preserve">31.03.2025 _ проект в стадии реализации: заключены договора:                                                                                                   
1) ИП Нафиковым А.А. № 3 от 28.02.2025 - 575 400 руб.                                                                                            1) ИП Нафиковым А.А.№ 4 от 28.02.2025 - 561 112 руб.
Срок выполнения работ с 01.04.2025 по 30.08.2025.   </t>
  </si>
  <si>
    <t>Основное мероприятие 14. Обеспечение повышения оплаты труда отдельных категорий работников в сфере культуры</t>
  </si>
  <si>
    <t>Контрольное событие №15: Достижение целевого показателя по выплате заработной платы работникам культуры</t>
  </si>
  <si>
    <t>01.01.2025                                              Достижение целевого показателя по выплате заработной платы работникам культуры</t>
  </si>
  <si>
    <r>
      <t xml:space="preserve">31.03.2025 - Процент исполнения мероприятий - 20 % (Для выполнения плановых показателей &lt;дорожной карты&gt; и исполнению "майских" Указов Президента по увеличению заработной платы среднемесячная номинальная начисленная заработная плата на одного работника культуры составила </t>
    </r>
    <r>
      <rPr>
        <sz val="10"/>
        <rFont val="Times New Roman"/>
        <family val="1"/>
        <charset val="204"/>
      </rPr>
      <t>114 052,00</t>
    </r>
    <r>
      <rPr>
        <sz val="10"/>
        <color rgb="FFFFFF00"/>
        <rFont val="Times New Roman"/>
        <family val="1"/>
        <charset val="204"/>
      </rPr>
      <t xml:space="preserve"> </t>
    </r>
    <r>
      <rPr>
        <sz val="10"/>
        <rFont val="Times New Roman"/>
        <family val="1"/>
        <charset val="204"/>
      </rPr>
      <t>руб</t>
    </r>
    <r>
      <rPr>
        <sz val="10"/>
        <color rgb="FF000000"/>
        <rFont val="Times New Roman"/>
        <family val="1"/>
        <charset val="204"/>
      </rPr>
      <t>.)</t>
    </r>
  </si>
  <si>
    <t>Основное мероприятие 15. Обеспечение деятельности отрасли культуры</t>
  </si>
  <si>
    <t>Герасимчук С.К. директор МБУ "ЦОДОК" г. Усинска</t>
  </si>
  <si>
    <t>Контрольное событие № 16 Обеспечена качественная работа отрасли культуры</t>
  </si>
  <si>
    <t>01.01.2025                                                Обеспечена качественная работа отрасли культуры</t>
  </si>
  <si>
    <t>31.03.2025 - Процент исполнения мероприятий (расходы на оплату труда и начислений на оплату труда, коммунальные расходы, телефонная связь, интернет, обслуживание пожарной безопасности, прочие расходы) - 28,35 %</t>
  </si>
  <si>
    <t>Контрольное событие № 17 Муниципальное задание исполнено в полном объеме</t>
  </si>
  <si>
    <t>01.01.2025                                               Муниципальное задание исполнено в полном объеме: своевременное и качественное обслуживание прилегающих к зданиям территорий, своевременная и качественная уборка служебных помещений - 100 %, Сторожевая охрана объектов - 4 ед., своевременное и качественное обслуживание прилегающих к зданиям территорий - 24552,50 кв. м., своевременная и качественная уборка служебных помещений - 15888,00 кв. м.</t>
  </si>
  <si>
    <t>31.03.2025 - своевременное и качественное обслуживание прилегающих к зданиям территорий, своевременная и качественная уборка служебных помещений - 100 %, сторожевая охрана объектов - 4 ед., своевременное и качественное обслуживание прилегающих к зданиям территорий - 24 552,50 кв. м., своевременная и качественная уборка служебных помещений -15 888,00 кв.м.</t>
  </si>
  <si>
    <t>Основное мероприятие 16. Поддержка добровольческих (волонтерских) и некоммерческих организаций в целях стимулирования их работы по реализации социокультурных проектов, в сельской местности</t>
  </si>
  <si>
    <t>Контрольное событие № 18 Обеспечено развитие различных направлений добровольчества (волонтерства) путем поддержки общественных инициатив проектов</t>
  </si>
  <si>
    <t>01.01.2025                                               Обеспечение развития различных направлений добровольчества (волонтерства) путем поддержки общественных инициатив проектов</t>
  </si>
  <si>
    <t>31.03.2025 -  развитие различных направлений добровольчества (волонтерства) путем поддержки общественных инициатив и проектов обеспечено: доля жителей сельских населённых пунктов, вовлеченных в добровольческую (волонтерскую) деятельность - 5 %, что составляет   65 % от планового показателя</t>
  </si>
  <si>
    <t>Основное мероприятие 19. Реализация отдельных мероприятий регионального проекта "Творческие люди" в части подготовки и переподготовки кадров для отрасли культуры</t>
  </si>
  <si>
    <t>Контрольное событие № 19 Количество специалистов, прошедших повышение квалификации на базе Центров непрерывного образования и повышения квалификации творческих и управленческих кадров в сфере культуры не менее 5 человек</t>
  </si>
  <si>
    <t>01.01.2025                                                 Количество специалистов, прошедших повышение квалификации на базе Центров непрерывного образования и повышения квалификации творческих и управленческих кадров в сфере культуры не менее 5 чел</t>
  </si>
  <si>
    <t>31.03.2025 - количество специалистов, прошедших повышение квалификации на базе Центров непрерывного образования и повышения квалификации творческих и управленческих кадров в сфере культуры - 2 чел.</t>
  </si>
  <si>
    <t>Основное мероприятие 21.</t>
  </si>
  <si>
    <r>
      <t xml:space="preserve">Перов О.А. руководитель </t>
    </r>
    <r>
      <rPr>
        <sz val="10"/>
        <color rgb="FF000000"/>
        <rFont val="Times New Roman"/>
        <family val="1"/>
        <charset val="204"/>
      </rPr>
      <t>Управления культуры и национальной политики администрации муниципального округа "Усинск" Республики Коми</t>
    </r>
  </si>
  <si>
    <t>Реализация народных проектов, прошедших отбор в рамках проекта "Народный бюджет", в области этнокультурного развития народов, проживающих на территории Республики Коми</t>
  </si>
  <si>
    <t>общий план</t>
  </si>
  <si>
    <t>Контрольное событие № 20 Реализован проект Муниципальный православный фестиваль "Святая Троица"</t>
  </si>
  <si>
    <t>01.01.2025                                                Реализован проект "Муниципальный православный фестиваль "Святая Троица"</t>
  </si>
  <si>
    <t>31.03.2025 - проект в стадии реализации: заключен договор с ИП Пиваваровым  Д.К. № б/н от 25.02.2025 - 567 856.00 руб.
Срок выполнения работ с 25.02.2025 по 30.04.2025.</t>
  </si>
  <si>
    <t>Всего по Программе:</t>
  </si>
  <si>
    <t>общий расход</t>
  </si>
  <si>
    <t xml:space="preserve">Федеральный бюджет </t>
  </si>
  <si>
    <t>Республиканский бюджет                                  Республики Коми</t>
  </si>
  <si>
    <t>Внебюджетные источники</t>
  </si>
  <si>
    <r>
      <t xml:space="preserve">Вывод об эффективности реализации муниципальной программы за отчетный квартал: муниципальная программа является эффективной - 29,33 % = </t>
    </r>
    <r>
      <rPr>
        <sz val="10"/>
        <rFont val="Times New Roman"/>
        <family val="1"/>
        <charset val="204"/>
      </rPr>
      <t>((4/15)+(7/20)</t>
    </r>
    <r>
      <rPr>
        <sz val="10"/>
        <color rgb="FF000000"/>
        <rFont val="Times New Roman"/>
        <family val="1"/>
        <charset val="204"/>
      </rPr>
      <t>+(95383,62/363092,96))/3*100</t>
    </r>
  </si>
  <si>
    <t>Руководитель</t>
  </si>
  <si>
    <t>_______________</t>
  </si>
  <si>
    <t>О.А. Перов</t>
  </si>
  <si>
    <t>Исполнители:</t>
  </si>
  <si>
    <t>Конорезова Л.Ю. 27737(104)</t>
  </si>
  <si>
    <t>Имамутдинова О.Р. 27020(118)</t>
  </si>
  <si>
    <t>Мониторинг
реализации муниципальной программы "Развитие физической культуры и спорта" по состоянию на 01.04.2025 г.</t>
  </si>
  <si>
    <r>
      <t xml:space="preserve">Дата наступления и </t>
    </r>
    <r>
      <rPr>
        <b/>
        <u/>
        <sz val="9"/>
        <color rgb="FFFF0000"/>
        <rFont val="Times New Roman"/>
        <family val="1"/>
        <charset val="204"/>
      </rPr>
      <t>содержание мероприятия, контрольного события в отчетном периоде</t>
    </r>
  </si>
  <si>
    <t>Расходы на реализацию основного мероприятия программы, тыс.руб.</t>
  </si>
  <si>
    <t>Основное мероприятие 15. Реализация отдельных мероприятий регионального проекта «Спорт - норма жизни» в части государственной поддержки организаций, входящих в систему спортивной подготовки</t>
  </si>
  <si>
    <t>Руководитель Новоселов Т.А.</t>
  </si>
  <si>
    <t>Контрольное событие № 1
Организациям, входящим в систему спортивной подготовки, оказана государственная поддержка</t>
  </si>
  <si>
    <t>Неактуально</t>
  </si>
  <si>
    <t>01.01.2025                                               Приобретение инвентаря организациям, входящим в систему спортивной подготовки</t>
  </si>
  <si>
    <t xml:space="preserve">20.03..2025
В связи с изменениями в Республиканской программе "Развитие физической культуры и спорта" мероприятие отменено.
</t>
  </si>
  <si>
    <t>Основное мероприятие 18. Реализация отдельных мероприятий ведомственного проекта «Модернизация и укрепление материально-технической базы организаций физкультурно-спортивной направленности в Республике Коми»</t>
  </si>
  <si>
    <t>Контрольное событие № 2
Реализованы мероприятия отдельного ведомственного проекта "Модернизация и укрепление материально-технической базы органиций физкультурно-спортивной направленности в Республике Коми"</t>
  </si>
  <si>
    <t xml:space="preserve">20.03.2025                                                 Модернизация и укрепление материально-технической базы организаций физкультурно-спортивной направленности </t>
  </si>
  <si>
    <t>31.12.2025
Осуществляется реализация мероприятий отдельного ведомственного проекта "Модернизация и укрепление материально-технической базы органиций физкультурно-спортивной направленности в Республике Коми" .</t>
  </si>
  <si>
    <t>2.1.</t>
  </si>
  <si>
    <t>Мероприятие 18.1. Государственная поддержка организаций, входящих в систему спортивной подготовки</t>
  </si>
  <si>
    <t>Контрольное событие №3
Подготовлены и направлены  документы для участия в конкурсе на предоставление субсидии из республиканского бюджета Республики Коми бюджетам муниципальных образований на государственную поддержку организаций, входящих в систему спортивной подготовки</t>
  </si>
  <si>
    <t>20.03.2025                                                 Приобретение инвентаря организациям, входящим в систему спортивной подготовки</t>
  </si>
  <si>
    <t xml:space="preserve">31.03.2025
Направлены документы на участие в Конкурсе на приобретение инвентаря организациям, входящим в систему спортивной подготовки. </t>
  </si>
  <si>
    <t xml:space="preserve">Основное мероприятие 1. Оказание муниципальных услуг (выполнение работ) учреждениями физкультурно-спортивной направленности </t>
  </si>
  <si>
    <t>Контрольное событие №4
оказание муниципальных услуг спортивными учреждениями</t>
  </si>
  <si>
    <t>01.01.2025                                                 Выполнение физкультурно-спортивными учреждениями муниципальных услуг (выполнение работ) в полном объеме</t>
  </si>
  <si>
    <t>31.12.2025                          Исполнение мероприятия в течении года (содержание спортивных школ и учреждений физической культуры и спорта)</t>
  </si>
  <si>
    <t>Основное мероприятие 2. Укрепление материально-технической базы учреждений физкультурно-спортивной направленности</t>
  </si>
  <si>
    <t>4.1.</t>
  </si>
  <si>
    <t>Мероприятие 2.4. Приобретение  оборудования, инвентаря и экипировки для учреждений физической культуры и спорта</t>
  </si>
  <si>
    <t>Контрольное событие №5
Приобретение инвентаря</t>
  </si>
  <si>
    <t>01.01.2025                                                       Приобретение  оборудования, инвентаря и экипировки для учреждений физической культуры и спорта</t>
  </si>
  <si>
    <t xml:space="preserve">31.12.2025                          Заключены договора на приобретение инвентаря.  </t>
  </si>
  <si>
    <t>4.2.</t>
  </si>
  <si>
    <t>Мероприятие 2.5. Содержание и обслуживание освещенных лыжных трасс в д. Захарвань , с. Щельябож, д.Денисовка и с. Мутный Материк</t>
  </si>
  <si>
    <t>Руководитель Ю.А.Орлов</t>
  </si>
  <si>
    <t>Контрольное событие №6: Содержание и обслуживание четырех освещенных лыжных трасс</t>
  </si>
  <si>
    <t>01.01.2025                                                       Содержание и обслуживание четырех освещенных лыжных трасс</t>
  </si>
  <si>
    <t xml:space="preserve">31.12.2025                           обслуживание лыжных трасс осуществляется  в течении года </t>
  </si>
  <si>
    <t>Основное мероприятие  3. Пропаганда и популяризация физической культуры и спорта среди жителей муниципального образования</t>
  </si>
  <si>
    <t>Контрольное событие №7
количество публикаций, пропагандирующих здоровый образ жизни в 2025г - 700 ед.</t>
  </si>
  <si>
    <t xml:space="preserve">01.01.2025                                                         Количество публикаций, пропагандирующих здоровый образ жизни </t>
  </si>
  <si>
    <t xml:space="preserve">31.12.2025                          Исполнение мероприятия в течении года
Размещено    75   материалов направленных на популяризацию здорового образа жизни, физической культуры и спорта среди населения </t>
  </si>
  <si>
    <t>Основное мероприятие 4. Организация, проведение официальных физкультурно-оздоровительных и спортивных мероприятий для населения</t>
  </si>
  <si>
    <t>6.1.</t>
  </si>
  <si>
    <t>Мероприятие 4.1. Организация и проведение городских спортивно-массовых мероприятий (чемпионаты и первенства города по видам спорта, городские этапы всероссийских мероприятий: "Кросс нации", "Лыжня России", "Российский азимут" и проведение праздничного мероприятия ко дню города)</t>
  </si>
  <si>
    <t>Контрольное событие № 8
Организованы  и проведены городские спортивно-массовые мероприятия. Количество мероприятий- не менее 163</t>
  </si>
  <si>
    <t>01.01.2025                                                       Организация и проведение городских спортивно-массовых мероприятий</t>
  </si>
  <si>
    <t>31.12.2025                          Исполнение мероприятия в течении года
Проведено 73 городских спортивно-массовых мероприятий</t>
  </si>
  <si>
    <t>6.2.</t>
  </si>
  <si>
    <t>Мероприятие 4.2. Организация участия спортсменов города в республиканских и всероссийских соревнованиях различного уровня</t>
  </si>
  <si>
    <t>Контрольное событие №9
Организовано участие спортсменов в республиканских и всероссийских соревнованиях различного уровня . Количество мероприятий- не менее 291</t>
  </si>
  <si>
    <t>01.01.2025
Организация участия спортсменов города в республиканских и всероссийских соревнованиях различного уровня</t>
  </si>
  <si>
    <t>31.12.2025                            Исполнение мероприятия в течении года
Организовано участие спортсменов в 64      республиканских  соревнованиях</t>
  </si>
  <si>
    <t>6.3.</t>
  </si>
  <si>
    <t>Мероприятие 4.4. Организация и проведение городского конкурса "Спортивный Усинск" ("Спортивная гордость Усинска")</t>
  </si>
  <si>
    <t>Контрольное событие № 10
Проведен конкурс "Спортивный Усинск" ("Спортивная гордость Усинска")</t>
  </si>
  <si>
    <t>01.01.2025
Организация и проведение городского конкурса "Спортивный Усинск" ("Спортивная гордость Усинска")</t>
  </si>
  <si>
    <t xml:space="preserve">31.12.2025                            Исполнение мероприятия в течении года
</t>
  </si>
  <si>
    <t>Основное мероприятие  5. Развитие адаптивной физической культуры и адаптивного спорта</t>
  </si>
  <si>
    <t>7.1.</t>
  </si>
  <si>
    <t>Мероприятие 5.2. Участие инвалидов и лиц с ограниченными возможностями в республиканских и всероссийских физкультурных и спортивных мероприятиях</t>
  </si>
  <si>
    <t>Контрольное событие №11
Организовано участие инвалидов и лиц с ограниченными возможностями в республиканских и всероссийских физкультурных и спортивных мероприятиях. Количество мероприятий- не менее 9</t>
  </si>
  <si>
    <t>01.01.2025
Участие инвалидов и лиц с ограниченными возможностями в республиканских и всероссийских физкультурных и спортивных мероприятиях</t>
  </si>
  <si>
    <t xml:space="preserve">31.12.2025                           Исполнение мероприятия в течении года
Организовано участие спортсменов в 1    республиканских  соревнованиях </t>
  </si>
  <si>
    <t>7.2.</t>
  </si>
  <si>
    <t>Мероприятие 5.3. Обеспечение спортинвентарем и спортивной одеждой спортсменов с ограниченными возможностями здоровья, выезжающих на республиканские и всероссийские соревнования</t>
  </si>
  <si>
    <t>Контрольное событие №12
Приобретение инвентаря для спортсменов с ограниченными возможностями здоровья</t>
  </si>
  <si>
    <t>01.01.2025
Приобретение инвентаря для спортсменов с ограниченными возможностями здоровья</t>
  </si>
  <si>
    <t>31.12.2025
 Заключен договор на приобретение и поставку оборудования и инвентаря для спортсменов с ограниченными возможностями здоровья</t>
  </si>
  <si>
    <t>Основное мероприятие 6. Функционирование аппарата Управления физической культуры и спорта администрации муниципального округа "Усинск"</t>
  </si>
  <si>
    <t>Контрольное событие №13
Содержание аппарата управления</t>
  </si>
  <si>
    <t xml:space="preserve">01.01.2025                                                      Содержание аппарата Управления </t>
  </si>
  <si>
    <t>31.12.2025                        Исполнение мероприятия в течении года</t>
  </si>
  <si>
    <t xml:space="preserve">Основное мероприятие 8. Реализация народных проектов в сфере физической культуры и спорта, прошедших отбор в рамках проекта  «Народный бюджет» 
</t>
  </si>
  <si>
    <t>9.1.</t>
  </si>
  <si>
    <t>Мероприятие 8.4.Реализация народного бюджета в сфере физической культуры и спорта</t>
  </si>
  <si>
    <t>Контрольное событие № 14
Пприобретение спортивного инвентаря для проведения массовых спортивных мероприятий, включая соревнования по дворовым видам спорта</t>
  </si>
  <si>
    <t>01.01.2025
Приобретение спортивного инвентаря для проведения массовых спортивных мероприятий, включая соревнования по дворовым видам спорта</t>
  </si>
  <si>
    <t>31.03.2025
Приобретен спортивный инвентарь: хоккейные клюшки, шайбы, ракетки для настольного тенниса и бадминтона, скакалки со счетчиками, мячи, коми лыжи.</t>
  </si>
  <si>
    <t>И.о. руководителяуправления физической культуры и спорта</t>
  </si>
  <si>
    <t>О.И. Новаковская</t>
  </si>
  <si>
    <t>Исп. Дементеенко О.И.  59134</t>
  </si>
  <si>
    <t xml:space="preserve">Мониторинг реализации муниципальной программы </t>
  </si>
  <si>
    <t>«Развитие системы муниципального управления» по состоянию на 31.03.2025 год</t>
  </si>
  <si>
    <t>Расходы на реализацию  основного мероприятия, мероприятия программы, тыс.руб</t>
  </si>
  <si>
    <t>1.5</t>
  </si>
  <si>
    <t>Мероприятие 1.5 ул. Парковая, д. 3</t>
  </si>
  <si>
    <t>Контрольное событие: Выполнены работы по благоустройству дворовых территорий: ул.Парквоая д.3</t>
  </si>
  <si>
    <t>Благоустройство территории выполнено в 2020году</t>
  </si>
  <si>
    <t>1.6</t>
  </si>
  <si>
    <t>Мероприятие 1.6 ул.Нефяников, д. 42</t>
  </si>
  <si>
    <t>Контрольное событие: Выполнены работы по благоустройству дворовых территорий: ул.Нефтяников д.42</t>
  </si>
  <si>
    <t>1.7</t>
  </si>
  <si>
    <t>Мероприятие 1.7 ул. Нефтяников, д. 40/1</t>
  </si>
  <si>
    <t>Контрольное событие: Выполнены работы по благоустройству дворовых территорий: ул. Нефтяников д.40/1</t>
  </si>
  <si>
    <t>1.8</t>
  </si>
  <si>
    <t>Мероприятие 1.8 ул. Воркутинская, д.9</t>
  </si>
  <si>
    <t>Контрольное событие: Выполнены работы по благоустройству дворовой территории по ул. Воркутинская, д.9</t>
  </si>
  <si>
    <t xml:space="preserve">Рассматривается вопрос о предоставлении дополнительных денежных ассигнований из местного бюджета для выполнения работ по благоустройству дворовой территории </t>
  </si>
  <si>
    <t>1.9</t>
  </si>
  <si>
    <t>Мероприятие 1.9 ул. Воркутинская, д 11</t>
  </si>
  <si>
    <t>Контрольное событие: Выполнены работы по благоустройству дворовой территории по ул. Воркутинская, д.11</t>
  </si>
  <si>
    <t>Рассматривается вопрос о предоставлении дополнительных денежных ассигнований из местного бюджета для выполнения работ по благоустройству дворовой территории</t>
  </si>
  <si>
    <t>Подпрограмма 1 «Управление муниципальным имуществом»</t>
  </si>
  <si>
    <t>Основное мероприятие 1.1.
Регистрация права обственности на объектымуниципальной собственности
муниципального округа «Усинск»</t>
  </si>
  <si>
    <t>КУМИ</t>
  </si>
  <si>
    <t>Мероприятие 2.1 Сквер напротив дома 36 по ул. Нефтяников</t>
  </si>
  <si>
    <t>Выполнено в срок</t>
  </si>
  <si>
    <t>Контрольное событие: Выполнены работы по благоустройству общественных территорий: Сквер напротив дома 36 по ул. Нефтяников</t>
  </si>
  <si>
    <t>Благоустройство территории выполнено в 2018 году</t>
  </si>
  <si>
    <t>2.2</t>
  </si>
  <si>
    <t>Мероприятие 2.2 Детская площадка по ул. Молодёжная, д. 9</t>
  </si>
  <si>
    <t>Контрольное событие: Выполнены работы по благоустройству общественных территорий: Детская площадка по ул. Молодёжная, д. 9</t>
  </si>
  <si>
    <t>Благоустройство территории выполнено в 2019 году</t>
  </si>
  <si>
    <t>2.3</t>
  </si>
  <si>
    <t>Мероприятие 2.3 Детская спортивно-игровая площадка возле дома № 19 по ул. Ленина (1 и 2 этап)</t>
  </si>
  <si>
    <t>Контрольное событие: Выполнены работы по благоустройству общественных территорий: Детская спортивно-игровая площадка во дворе дома № 19 по ул. Ленина (1 этап)</t>
  </si>
  <si>
    <t>Благоустройство территории выполнено в 2020 году</t>
  </si>
  <si>
    <t>2.4</t>
  </si>
  <si>
    <t>Мероприятие 2.4 Территория, прилегающая к памятнику "Три поколения"</t>
  </si>
  <si>
    <t>Контрольное событие: Выполнены работы по благоустройству общественных территорий: Территория, прилегающая к памятнику "Три поколения"</t>
  </si>
  <si>
    <t>2.5</t>
  </si>
  <si>
    <t>Мероприятие 2.5 ул.Мира,территория возле городского бассейна</t>
  </si>
  <si>
    <t>Контрольное событие: Выполнены работы по благоустройству общественных территорий: Территория возле бассейна</t>
  </si>
  <si>
    <t>2.6</t>
  </si>
  <si>
    <t>Мероприятие 2.6  Сквер "Рябиновый сад"</t>
  </si>
  <si>
    <t>Контрольное событие: Выполнены работы по благоустройству общественных территорий: Сквер "Рябиновый сад"</t>
  </si>
  <si>
    <t>Контрольное событие 1: Регистрация права на объекты недвижимости муниципального округа «Усинск» не менее 85 объектов</t>
  </si>
  <si>
    <t>01.01.2025
Регистрация права собственности на объекты муниципальной собственности муниципального округа «Усинск»</t>
  </si>
  <si>
    <t>Зарегистрировано на право собственности 0 объектов муниципальной собственности муниципального округа «Усинск», согласно заключенного контракта срок исполнения до 31.12.2025 года</t>
  </si>
  <si>
    <t>Основное мероприятие 1.2.
Предоставление земельных участков в аренду, постоянное (бессрочное) пользование, безвозмездное срочное пользование</t>
  </si>
  <si>
    <t>Контрольное событие 2: Проведение межевания, постановка на государственный кадастровый учет земельных участков, расположенных на территории муниципального округа «Усинск», ежегодно не менее 100</t>
  </si>
  <si>
    <t xml:space="preserve">01.01.2025
Проведение межевания, постановка на государственный кадастровый учет земельных участков, расположенных на территории муниципального округа «Усинск»
</t>
  </si>
  <si>
    <t>01.01.2025
Проведено межевание, постановлено на государственный кадастровый учет земельных участков, расположенных на территории муниципального округа «Усинск» - 4 участка</t>
  </si>
  <si>
    <t>Контрольное событие 3: Земельные участки предоставлены в аренду (не менее 100), постоянное (бессрочное) пользование (не менее 5), безвозмездное срочное пользование(не менее 5)</t>
  </si>
  <si>
    <t>01.01.2025
Предоставление земельных участков в аренду, постоянное (бессрочное) пользование, безвозмездное срочное пользование</t>
  </si>
  <si>
    <t>Предоставлено 0 земельных участков в аренду, для постоянного (бессрочного) пользование, безвозмездного срочного пользования</t>
  </si>
  <si>
    <t>Основное мероприятие 1.3.
Передача муниципального имущества в аренду, безвозмездное пользование, доверительное управление, закрепление в оперативное управление, хозяйственное ведение</t>
  </si>
  <si>
    <t>КУМИ;
УЖКХ;
Администрация муниципального округа «Усинск»
Республики Коми</t>
  </si>
  <si>
    <t>Контрольное событие 4: Проведение оценки муниципального имущества для дальнейшей аренды или продажи не менее 200 объектов</t>
  </si>
  <si>
    <t>01.01.2025
Проведена оценка муниципального имущества для дальнейшей аренды или продажи</t>
  </si>
  <si>
    <t>01.01.2025
Проведена оценка 21 объекта муниципального имущества для дальнейшей аренды или продажи</t>
  </si>
  <si>
    <t>Контрольное событие 5: Получение доходов от использования муниципального имущества</t>
  </si>
  <si>
    <t>01.01.2025
Получение доходов от использования муниципального имущества</t>
  </si>
  <si>
    <t>01.01.2025
Плановые доходы от использования муниципального имущества на 31.12.2025 г. -
174 503,90 тыс. рублей.
Получен доход за 3 месяца в размере 41 036,59 тыс. рублей</t>
  </si>
  <si>
    <t>Основное мероприятие 1.4.
Обеспечение выполнения подпрограммы «Управление муниципальным имуществом»</t>
  </si>
  <si>
    <t>Контрольное событие 6: Осуществлено проверок целевого использования и сохранности муниципального имуществане менее 100</t>
  </si>
  <si>
    <t>01.01.2025
Обеспечение деятельности Комитета по управлению муниципальным имуществом администрации муниципального округа «Усинск» Республики Коми</t>
  </si>
  <si>
    <t>01.01.2025
Осуществлено 5 проверок целевого использования муниципального имущества</t>
  </si>
  <si>
    <t>Контрольное событие 7: Приватизировано объектов недвижимости муниципального имущества не менее 85% от Прогнозного плана приватизации (65 объектов)</t>
  </si>
  <si>
    <t>Приватизировано 0 объектов муниципального имущества, (0%)</t>
  </si>
  <si>
    <t>Основное мероприятие 1.5.
Выполнение обязательств, связанных с управлением муниципальным имуществом</t>
  </si>
  <si>
    <t>Контрольное событие 8: Оплата по выставленным счетам за коммунальные услуги по управлению многоквартирными домами в части пустующего муниципального фонда, не менее 95%</t>
  </si>
  <si>
    <t>01.01.2025
Оплата коммунальных услуг в части пустующего муниципального фонда и услуг по управлению многоквартирными домами в части муниципального фонда</t>
  </si>
  <si>
    <t>01.01.2025
Осуществлена оплата коммунальных услуг в размере
1 142,77 тыс. руб. (19%)</t>
  </si>
  <si>
    <t>Основное мероприятие 1.10.
Разработка генеральных планов, правил землепользования и застройки и документации по планировке территорий муниципальных образований</t>
  </si>
  <si>
    <t>Отдел архитектуры администрации муниципального округа «Усинск»
Республики Коми</t>
  </si>
  <si>
    <t>Контрольное событие №9 Разработка проекта генеральных планов населенных пунктов муниципального округа «Усинск» Республики Коми</t>
  </si>
  <si>
    <t>01.01.2025
Разработан проект генеральных планов населенных пунктов муниципального округа «Усинск»
Республики Коми</t>
  </si>
  <si>
    <t>01.01.2025
Разработан 1 этап проекта генеральных планов населенных пунктов муниципального округа «Усинск» Республики Коми. Окончание 1 этапа - 20.02.2025.</t>
  </si>
  <si>
    <t>Контрольное событие 10: Согласование с федеральным органом проекты генеральных планов и правил землепользования и застройки муниципального округа «Усинск»
Республики Коми</t>
  </si>
  <si>
    <t>01.01.2025
Согласованы с федеральным органом проекты генеральных планов и правил землепользования и застройки муниципального округа «Усинск»
Республики Коми</t>
  </si>
  <si>
    <t>Контрольное событие 11: Утверждение проекта решения по разработке генеральных планов и правил землепользования и застройки на сессии депутатов муниципального округа «Усинск» Республики Коми</t>
  </si>
  <si>
    <t>Срок не наступил</t>
  </si>
  <si>
    <t xml:space="preserve">01.01.2025
Утвержден на сессии депутатов муниципального округа «Усинск»
Республики Коми проект решения по разработке генеральных планов и правил землепользования и застройки </t>
  </si>
  <si>
    <t xml:space="preserve">За 1 квартал 2025 года не утверждался на сессии депутатов муниципального округа «Усинск» Республики Коми проект решения по разработке генеральных планов и правил землепользования и застройки </t>
  </si>
  <si>
    <t>Основное мероприятие 1.11.
Выполнение комплексных кадастровых работ</t>
  </si>
  <si>
    <t>Контрольное событие 12: Проведение кадастровых работ не менее 100 участков</t>
  </si>
  <si>
    <t>01.01.2025
Проведение кадастровых работ в отношении земель сельскохозяйственного назначения</t>
  </si>
  <si>
    <t>Проведено 0 кадастровых работ в отношении земель сельскохозяйственного назначения</t>
  </si>
  <si>
    <t>8.</t>
  </si>
  <si>
    <t>Основное мероприятие 1.13.
Подготовка проектов межевания территории для выполнения комплексных кадастровых работ</t>
  </si>
  <si>
    <t>Контрольное событие №13 Выполнение проектов межевания земельных участков не менее 100 участков</t>
  </si>
  <si>
    <t>01.01.2025
Выполнение работ по разработке проекта межевания территории в отношении земель сельскохозяйственного назначения</t>
  </si>
  <si>
    <t>Выполнено 0 работ по разработке проекта межевания территории в отношении земель сельскохозяйственного назначения</t>
  </si>
  <si>
    <t>9.</t>
  </si>
  <si>
    <t>Основное мероприятие 1.15.
Капитальный ремонт здания кинотеатра «Томлун»</t>
  </si>
  <si>
    <t>Управление правовой и кадровой работы администрации муниципального округа «Усинск» Республики Коми</t>
  </si>
  <si>
    <t>Контрольное событие №14 Работы выполены в полном объеме в соответствии с техническим заданием</t>
  </si>
  <si>
    <t>01.01.2025
Проведение капитального ремонта здания кинотеатра «Томлун»</t>
  </si>
  <si>
    <t>25.03.202
Конкурсная документация подготовлена и передана для размещения в финансовое управление. 
27.03.2025 размещение документации приостановлено.</t>
  </si>
  <si>
    <t>Всего
в том числе:</t>
  </si>
  <si>
    <t>Федеральный бюджет</t>
  </si>
  <si>
    <t>Республиканский бюджет Республики Коми</t>
  </si>
  <si>
    <t>Внебюджетный источники</t>
  </si>
  <si>
    <t>Подпрограмма 2 «Управление муниципальными финансами и муниципальным долгом»</t>
  </si>
  <si>
    <t>10.</t>
  </si>
  <si>
    <t>Основное мероприятие 2.1.
Использование механизмов и инструментов эффективного управления муниципальными финансами</t>
  </si>
  <si>
    <t>Финансовое управление администраци
муниципального округа «Усинск»
Республики Коми</t>
  </si>
  <si>
    <t>Контрольное событие №15 Разработано, согласовано и утверждено постановление администрации  муниципального округа «Усинск» Республики Коми «Об основных направлениях бюджетной и налоговой политики на 2026 и плановый период 2027 и 2028 годы»</t>
  </si>
  <si>
    <t>01.10.2025
Разработка, согласование и утверждение постановления администрации муниципального округа «Усинск» Республики Коми «Об основных направлениях бюджетной и налоговой политики на 2026 и плановый период 2027 и 2028 годы»</t>
  </si>
  <si>
    <r>
      <t xml:space="preserve">За 3 месяца не осуществлялись разработка, согласование и утверждение постановления администрации муниципального округа «Усинск» Республики Коми «Об основных направлениях бюджетной и налоговой политики на 2026 и плановый период 2027 и 2028 годы»
</t>
    </r>
    <r>
      <rPr>
        <i/>
        <sz val="18"/>
        <color theme="1"/>
        <rFont val="Times New Roman"/>
        <family val="1"/>
        <charset val="204"/>
      </rPr>
      <t>Срок реализации мероприятия октябрь 2025 года</t>
    </r>
  </si>
  <si>
    <t>11.</t>
  </si>
  <si>
    <t>Основное мероприятие 2.2.
Организация и обеспечение бюджетного процесса в муниципальном округе «Усинск»</t>
  </si>
  <si>
    <t>Контрольное событие №16 Проект решения о бюджете на 2026 год и плановый период 2027 и 2028 годы подготовлен в соответствии с требованиями бюджетного законодательства, представлен на рассмотрение и утвержден в установленные сроки</t>
  </si>
  <si>
    <t>01.01.2025
Подготовка и представление в Совет муниципального округа «Усинск»
Республики Коми проекта решения Совета муниципального округа «Усинск»
Республики Коми на 2026 год и плановый период 2027 и 2028 годы</t>
  </si>
  <si>
    <r>
      <t xml:space="preserve">В 1 квартале не выносился на рассмотрение и утверждение проект решения Совета муниципального округа «Усинск»
Республики Коми о бюджете на 2026 год и плановый период 2027 и 2028 годы
</t>
    </r>
    <r>
      <rPr>
        <i/>
        <sz val="18"/>
        <color theme="1"/>
        <rFont val="Times New Roman"/>
        <family val="1"/>
        <charset val="204"/>
      </rPr>
      <t>Срок реализации мероприятия ноябрь 2025 года</t>
    </r>
  </si>
  <si>
    <t>12.</t>
  </si>
  <si>
    <t>Основное мероприятие 2.3.
Обслуживание муниципального долга</t>
  </si>
  <si>
    <t>Финансовое управление администраци
муниципального округа «Усинск»
Республики Коми
Администрация муниципального округа «Усинск»
Республики Коми</t>
  </si>
  <si>
    <t>Контрольное событие №17 Осуществление расчетов по обслуживанию муниципального долга - погашение процентов за пользование кредитами и своевременным погашением основного долга по кредитам</t>
  </si>
  <si>
    <t>01.01.2025
Осуществление расчетов по обслуживанию муниципального долга - погашение процентов за пользование кредитами и своевременным погашением основного долга по кредитам</t>
  </si>
  <si>
    <t>01.01.2025
Расчеты по обслуживанию муниципального долга и процентов за пользование кредитами осуществлены.   Суммы основного долга по кредитам своевременно погашены</t>
  </si>
  <si>
    <t>13.</t>
  </si>
  <si>
    <t>Основное мероприятие 2.4.
Руководство и управление в сфере установленных функций органов администрации в части обспечения деятельности аппарата Финуправления АМО «Усинск»</t>
  </si>
  <si>
    <t>Контрольное событие №18 Обеспечение деятельности Финуправления администрации муниципального округа «Усинск» Республики Коми</t>
  </si>
  <si>
    <t xml:space="preserve">01.01.2025
Обеспечение деятельности финансового управления администрации </t>
  </si>
  <si>
    <t>01.01.2025
Деятельность финансового управления администраци
муниципального округа «Усинск» Республики Коми обеспечена</t>
  </si>
  <si>
    <t>Подпрограмма 3 «Обеспечение реализации муниципальной программы»</t>
  </si>
  <si>
    <t>14.</t>
  </si>
  <si>
    <t>Основное мероприятие 3.1.
Расходы на оплату труда и начисления на выплаты по оплате труда администрации муниципального округа «Усинск»</t>
  </si>
  <si>
    <t>Администрация муниципального округа «Усинск»
Республики Коми</t>
  </si>
  <si>
    <t xml:space="preserve">Контрольное событие №19 Обязательства по выплате заработной платы и оплате старховых и налоговых платежей выполнены </t>
  </si>
  <si>
    <t>01.01.2025
Оплата расходов на обеспечение деятельности Главы муниципального округа «Усинск»
Республики Коми - главы администрации и на функционирование аппарата администрации</t>
  </si>
  <si>
    <t>01.01.2025
Выполнены обязательства по выплате заработной платы и оплате страховых и налоговых платежей Главы муниципального округа «Усинск» Республики Коми - главы администрации и аппарата администрации</t>
  </si>
  <si>
    <t>15.</t>
  </si>
  <si>
    <t>Основное мероприятие 3.2.
Функционирование территориальных органов администрации муниципального округа «Усинск»</t>
  </si>
  <si>
    <t>Территориальные органы администраци
муниципального округа «Усинск» Республики Коми</t>
  </si>
  <si>
    <t>пгт. Парма</t>
  </si>
  <si>
    <t>с. Мутный Материк</t>
  </si>
  <si>
    <t>с. Усть-Лыжа</t>
  </si>
  <si>
    <t>с. Усть-Уса</t>
  </si>
  <si>
    <t>с. Колва</t>
  </si>
  <si>
    <t>с. Щельябож</t>
  </si>
  <si>
    <t>Контрольное событие №20 Обязательства по оплате расходов на функционирование территориальных органов исполнены</t>
  </si>
  <si>
    <t>01.01.2025
Обеспечение бесперебойного функционирования территориальных органов администрации муниципального округа «Усинск» Республики Коми</t>
  </si>
  <si>
    <t>01.01.2025
Обеспечено бесперебойное функционирование территориальных органов администрации
муниципального округа «Усинск» Республики Коми</t>
  </si>
  <si>
    <t>16.</t>
  </si>
  <si>
    <t>Основное мероприятие 3.5.
Обеспечение деятельности органов местного самоуправления и муниципальных учреждений</t>
  </si>
  <si>
    <t>Администрация муниципального округа «Усинск» Республики Коми</t>
  </si>
  <si>
    <t>Контрольное событие №21 Обязательства по оплате расходов на обеспечение деятельности органов местного самоуправления исполнены</t>
  </si>
  <si>
    <t>01.01.2025
Обеспечение деятельности администрации муниципального округа «Усинск» Республики Коми</t>
  </si>
  <si>
    <t>01.01.2025
Оказаны услуги для нужд администрации</t>
  </si>
  <si>
    <t>17.</t>
  </si>
  <si>
    <t>Основно мероприятие 3.6.
Представительские и прочие расходы, членские взносы</t>
  </si>
  <si>
    <t xml:space="preserve">Контрольное событие №22 Оплата членских взносов выполнена
</t>
  </si>
  <si>
    <t>01.01.2025
Выполнение обязательств по представительским расходам</t>
  </si>
  <si>
    <t>01.01.2025
Выполнены обязательства по представительским расходам</t>
  </si>
  <si>
    <t xml:space="preserve">Контрольное событие №23 Приобретение почетных грамот, папки для почетных грамот, подарки 90-летним, организация питания, проведение заседаний, совещаний и тд. </t>
  </si>
  <si>
    <r>
      <t xml:space="preserve">01.01.2024
За 3 месяца 2025 года приобретены:
пачки бумаги офисной, плотностью 250 г/м2 - 10 шт.;
бланки почетных грамот - 92 шт.; папки «Почетная грамота» - 92 шт.
</t>
    </r>
    <r>
      <rPr>
        <sz val="18"/>
        <rFont val="Times New Roman"/>
        <family val="1"/>
        <charset val="204"/>
      </rPr>
      <t>Осуществлялась закупка бутиллированной питьевой воды на сумму -
29 969,28 рублей.</t>
    </r>
    <r>
      <rPr>
        <sz val="18"/>
        <color rgb="FFFF0000"/>
        <rFont val="Times New Roman"/>
        <family val="1"/>
        <charset val="204"/>
      </rPr>
      <t xml:space="preserve">
</t>
    </r>
    <r>
      <rPr>
        <sz val="18"/>
        <rFont val="Times New Roman"/>
        <family val="1"/>
        <charset val="204"/>
      </rPr>
      <t>Затраты на траурные мероприятия за 3 месяца 2025 года составили 95 400 рублей
Приобретались подарки (пледы) для ветеранов в рамках 80-летия Победы в Великой Отечественной войне на сумму - 18 435,20 рублей</t>
    </r>
    <r>
      <rPr>
        <sz val="18"/>
        <color rgb="FFFF0000"/>
        <rFont val="Times New Roman"/>
        <family val="1"/>
        <charset val="204"/>
      </rPr>
      <t xml:space="preserve">
</t>
    </r>
    <r>
      <rPr>
        <sz val="18"/>
        <rFont val="Times New Roman"/>
        <family val="1"/>
        <charset val="204"/>
      </rPr>
      <t>За 3 месяца осуществлялась закупка цветов на сумму -
263 100 рублей
На организацию питания было потрачено - 99 180 рублей</t>
    </r>
  </si>
  <si>
    <t>18.</t>
  </si>
  <si>
    <t>Основное мероприятие 3.7.
Обеспечение проведения выборов органы местного самоуправления муниципального округа «Усинск»</t>
  </si>
  <si>
    <t>Администрация муниципального округа «Усинск» Республики Коми
(ТИК)</t>
  </si>
  <si>
    <t>Контрольное событие №24 Оплата расходов территориальной избирательной комиссии г.Усинска</t>
  </si>
  <si>
    <t>01.01.2025
Решение вопросов местного значения в соответствии с полномочиями</t>
  </si>
  <si>
    <t>Оплата расходов на проведение выборов органов местного самоуправления за 3 месяца 2025 года не производилась</t>
  </si>
  <si>
    <t>19.</t>
  </si>
  <si>
    <t>Основное мероприятие 3.9.
Осуществление государственных полномочий по составлению (изменению) списков кандидатов в присяжные заседатели федеральных судов общей юрисдикции в РФ</t>
  </si>
  <si>
    <t>Контрольное событие 25: Исполнение государственных полномочий по составлению (изменению) списков кандидатов в присяжные заседатели фдеральных судов общей юрисдикции в РФ</t>
  </si>
  <si>
    <t>01.01.2025
Осуществление переданных государственных полномочий Республики Коми</t>
  </si>
  <si>
    <t>01.01.2025
Осуществлена передача государственных полномочий Республики Коми</t>
  </si>
  <si>
    <t>20.</t>
  </si>
  <si>
    <t>Основное мероприятие 3.10.
Осуществление переданных государственных полномочий в соответствии с пунктом 4 статьи 1 Закона Республики Коми «О наделении органов местного самоуправления в Республики Коми отдельными государственными полномочиями Республики Коми»</t>
  </si>
  <si>
    <t>Контрольное событие 26: Государственные полномочия в соответствии с пунктом 4 статьи 1 Закона Республики Коми «О наделении органов местного самоуправления в Республики Коми отдельными государственными полномочиями Республики Коми» исполнены</t>
  </si>
  <si>
    <t>21.</t>
  </si>
  <si>
    <t>Основное мероприятие 3.12.
Осуществление государственных полномочий Республики Коми, предусмотренных пунктами 11 и 12 статьи 1 статьи Закона Республики Коми «О наделении органов местного самоуправления в Республике Коми отдельными государственными полномочиями Республики Коми»</t>
  </si>
  <si>
    <t>Контрольное событие 27: Государственные полномочия Республики Коми, предусмотренные пунктами 11 и 12 статьи 1 статьи Закона Республики Коми «О наделении органов местного самоуправления в Республики Коми отдельными государственными полномочиями Республики Коми» исполнены</t>
  </si>
  <si>
    <t>22.</t>
  </si>
  <si>
    <t>Основное событие 3.15.
Создание условий для обеспечения населения услугами бытового обслуживания</t>
  </si>
  <si>
    <t>Администрация с. Усть-Уса</t>
  </si>
  <si>
    <t>Контрольное событие 28: Обязательства по содержанию общественной бани в с. Усть-Уса выполнены в полном объеме</t>
  </si>
  <si>
    <t>01.01.2025
Обеспечение деятельности общественной бани в с. Усть-Уса</t>
  </si>
  <si>
    <t>01.01.2025
Обеспечена деятельность общественной бани в с. Усть-Уса</t>
  </si>
  <si>
    <t>Итого по подпрограмме 3</t>
  </si>
  <si>
    <t>Подпрограмма 4 «Информационное общество»</t>
  </si>
  <si>
    <t>23.</t>
  </si>
  <si>
    <t>Основное мероприятие 4.1.
Обеспечение информационной безопасности в администрации муниципального округа «Усинск»</t>
  </si>
  <si>
    <t>Отдел информационных технологий администрации муниципального округа «Усинск» Республики Коми</t>
  </si>
  <si>
    <t>Контрольное событие №29 Продлены лицензии на использование антивируса «Касперский» в количестве не менее 120 штук</t>
  </si>
  <si>
    <t>01.08.2025
Ежегодное продление лицензий антивируса «Касперский»</t>
  </si>
  <si>
    <t>За 3 месяца продление лицензий антивируса «Касперский» не осуществлялось
Заключение контракта продления лицензии антивируса на 2026 год планируется в ноябре 2025 года</t>
  </si>
  <si>
    <t>24.</t>
  </si>
  <si>
    <t>Основное мероприятие 4.2.
Развитие единого электронного документооборота администрации муниципального округа «Усинск»</t>
  </si>
  <si>
    <t>Контрольное событие №30 Бесперебойное функционирование  системы электронного документооборота «Дело-веб»</t>
  </si>
  <si>
    <t>Выполнено раньше срока</t>
  </si>
  <si>
    <t>01.01.2025
 Сопровождение системы электронного
 документооборота «Дело-веб»</t>
  </si>
  <si>
    <t>09.04.2024
Заключен контракт на  сопровождение системы электронного
 документооборота «Дело-веб»</t>
  </si>
  <si>
    <t>25.</t>
  </si>
  <si>
    <t>Основное мероприятие 4.3.
Рзвитие локальной вычислительной сети администрации муниципального округа «Усинск»</t>
  </si>
  <si>
    <t>Контрольное событие №31 Приобретение программного обеспечения отечественного производителя в количестве не менее 92 штук</t>
  </si>
  <si>
    <t>01.01.2025
Приобретение программного обеспечения для перехода на отечественное ПО; 
Обновление и поддержка программных комплексов;
Ремонт и обслуживание оргтехники, приобретение картриджей и расходных материалов</t>
  </si>
  <si>
    <t>Приобретение программного обеспечения для перехода на отечественное ПО планируется до конца года.</t>
  </si>
  <si>
    <t>Контрольное событие №32 Ежегодное техническое обслуживание 1С «Бухгалтерия», программного комплекса «СБИС», правовой справочной системы «Консультант плюс», программного комплекса «Технокад» выполнено</t>
  </si>
  <si>
    <t xml:space="preserve">01.01.2025
Обновление и поддержка программных комплексов
</t>
  </si>
  <si>
    <t>16.09.2024
Ежегодное техническое обслуживание:
1С бухгалтерия,
СБИС,
Консультант плюс,
ТехноКад</t>
  </si>
  <si>
    <t xml:space="preserve">Контрольное событие №33 Ремонт и обслуживание оргтехники, приобретение картриджей и расходных материалов для оргтехники выполнено </t>
  </si>
  <si>
    <t xml:space="preserve">01.01.2025
Ремонт и обслуживание оргтехники, приобретение картриджей и расходных материалов
</t>
  </si>
  <si>
    <t>19.06.2024
Заключен договор на ремонт и обслуживание оргтехники, приобретение картриджей и расходных материалов для оргтехники</t>
  </si>
  <si>
    <t>26.</t>
  </si>
  <si>
    <t>Основное мероприятие 4.4.
Исполнение обязательств по опубликованию нормативных актов муниципального округа «Усинск» и обеспечению открытости деятльности органов местного самоуправления</t>
  </si>
  <si>
    <t>МАУ «МИЦ «Усинск» администрации
муниципального округа «Усинск» Республики Коми</t>
  </si>
  <si>
    <t>Контрольное событие №34 Исполнение муниципального задания на 2025 год и плановый период 2026 и 2027 годов в полном объеме</t>
  </si>
  <si>
    <t>01.01.2025
Исполнение обязательств по выполнению муниципального задания на 2025 год и плановый период 2026 и 2027 годов</t>
  </si>
  <si>
    <t>01.01.2025
В ходе исполнения обязательств по выполнению муниципального задания была изготовлена печатная продукция площадью
165 989,37 кв. см. тиражом объемом 1000 экз.</t>
  </si>
  <si>
    <t>27.</t>
  </si>
  <si>
    <t>Основное мероприятие 4.5.
Размещение информационных материалов о деятельности администрации в СМИ</t>
  </si>
  <si>
    <t>Муниципальный центр управления администрации муниципального округа «Усинск» Республики Коми</t>
  </si>
  <si>
    <t>Контрольное событие №35 Размещение информационных материалов о деятельности администрации не менее 1800 штук</t>
  </si>
  <si>
    <t xml:space="preserve">01.01.2025
Размещение информационных материалов о деятельности администрации </t>
  </si>
  <si>
    <t>28.</t>
  </si>
  <si>
    <t>Основное мероприятие 4.6.
Предоставление муниципальных услуг в электронном виде</t>
  </si>
  <si>
    <t>Управление экономического развития, прогнозирования и инвестиционной политики администрации муниципального округа «Усинск» Республики Коми</t>
  </si>
  <si>
    <t>Контрольное событие №36 Предоставление муниципальных услуг в количестве не менее 70</t>
  </si>
  <si>
    <t>01.01.2025
Предоставление муниципальных услуг</t>
  </si>
  <si>
    <t>01.01.2025
В соответствии с утвержденным перечнем муниципальных услуг на 31.03.2025 г. количество муниципальных услуг - 73</t>
  </si>
  <si>
    <t>Задача 4. Содействие в поддержании и улучшении санитарного состояния территорий муниципального образования</t>
  </si>
  <si>
    <t>Основное мероприятие 6 Проведение дезинфекционных мероприятий на открытых пространствах населенных пунктов в целях недопущения распространения новой коронавирусной инфекции (COVID-19)</t>
  </si>
  <si>
    <t>6.1</t>
  </si>
  <si>
    <t>Мероприятие 6.1.Проведение дезинфекционных мероприятий на открытых пространствах населенных пунктов в целях недопущения распространения новой коронавирусной инфекции (COVID-19), в том числе за счет субсидии из республиканского бюджета Республики Коми</t>
  </si>
  <si>
    <t>Выполнение мероприятий по дезинфекции открытых территорий (объектов) в населенных пунктах в целях недопущения распространения новой коронавирусной инфекции (COVID-19)</t>
  </si>
  <si>
    <t>Контрольное событие: Проведение дезинфекции в целях недопущения распространения новой коронавирусной инфекции (COVID-19) общественных территорий прилегающая к памятнику «Три поколения», ул. Мира, территория возле городского бассейна;, элементов дорожной сети (остановочные комплексы, пешеходные дорожка</t>
  </si>
  <si>
    <t>Мероприятие выполнено в 2020 г.</t>
  </si>
  <si>
    <t>Итого по подпрограмме 4</t>
  </si>
  <si>
    <t>Подпрограмма 5 «Кадры»</t>
  </si>
  <si>
    <t>29.</t>
  </si>
  <si>
    <t xml:space="preserve">Основное мероприятие 5.1.
Целевое обучение по программам среднего профессионального образования, в том числе оказание мер социальной поддержки </t>
  </si>
  <si>
    <t>Контрольное событие №37 Заключение не менее 1 договора о целевом обучении</t>
  </si>
  <si>
    <t>01.01.2025
Обучение по программам среднего профессионального образования для привлечения молодых специалистов</t>
  </si>
  <si>
    <t>01.01.2025
Обучение по программам среднего профессионального образования в 1 квартале 2025 года не проводилось, договора не заключались</t>
  </si>
  <si>
    <t>30.</t>
  </si>
  <si>
    <t>Основное мероприятие 5.2.
Целевое обучение по программам высшего образования, в том числе оказание мер социальной поддержки</t>
  </si>
  <si>
    <t>Контрольное событие №38 Заключение не менее 1 договора о целевом обучении</t>
  </si>
  <si>
    <t>01.01.2025
Обучение по программам высшего образования для привлечения молодых специалистов</t>
  </si>
  <si>
    <t>01.01.2025
Обучение по программам высшего образования в 1 квартале 2025 года не проводилось, договора не заключались. 18.02.2025 размещена заявка на целевое обучение на портале «Работа России»</t>
  </si>
  <si>
    <t>31.</t>
  </si>
  <si>
    <t>Основное мероприятие 5.6.
Выплата пенсий за выслугу лет муниципальным служащим</t>
  </si>
  <si>
    <t>Контрольное событие №39 Выплата пенсий за выслугу лет не менее 60 муниципальным служащим</t>
  </si>
  <si>
    <t>01.01.2025
Выплата пенсий муниципальным служащим за выслугу лет</t>
  </si>
  <si>
    <t>01.01.2025
На конец марта пенсия выплачивается 63 муниципальным служащим за выслугу лет</t>
  </si>
  <si>
    <t>Итого по Программе</t>
  </si>
  <si>
    <t>Вывод об эффективности реализации муниципальной программы за отчетный квартал: 11,09%  (((1/31) + (4/39) + (99313,55/501595,02))/3*100). Муниципальная программа по итогам 3 месяцев не является эффективной по причине окончания сроков реализации большей части основных мероприятий только в конце 4 квартала 2025 года</t>
  </si>
  <si>
    <t>Управления экономического развития, прогнозирования и инвестиционной политики</t>
  </si>
  <si>
    <t>/Л.В. Кравчун/</t>
  </si>
  <si>
    <t>«____» ____________2025 г.</t>
  </si>
  <si>
    <t>Исп. Пронина Н.В.</t>
  </si>
  <si>
    <t>28-8-91</t>
  </si>
  <si>
    <t>Мониторинг
реализации муниципальной программы
"Обеспечение безопасности жизнедеятельности населения"
по состоянию на I квартал 2025 года</t>
  </si>
  <si>
    <t>№ 
п/п</t>
  </si>
  <si>
    <t>Дата наступления и содержания мероприятия, контрольного события в отчётном периоде</t>
  </si>
  <si>
    <t>План на отчётную дату</t>
  </si>
  <si>
    <t>Кассовое исполнение на отчётную дату</t>
  </si>
  <si>
    <t>Итого по муниципальной программе за отчётный квартал:</t>
  </si>
  <si>
    <t>Всего, 
в том числе:</t>
  </si>
  <si>
    <t>Республиканский бюджет 
Республики Коми</t>
  </si>
  <si>
    <t>Подпрограмма 1 «Обеспечение пожарной безопасности и безопасности людей на водных объектах»</t>
  </si>
  <si>
    <t>Основное мероприятие 1.1. Реализация государственной политики в области пожарной безопасности и требований законодательных и иных нормативно-правовых актов в области обеспечения безопасности.</t>
  </si>
  <si>
    <t>Белопольский А.В.
Начальник Управления ГО и ЧС</t>
  </si>
  <si>
    <r>
      <t>Контрольное событие № 1:</t>
    </r>
    <r>
      <rPr>
        <sz val="10"/>
        <rFont val="Times New Roman"/>
        <family val="1"/>
        <charset val="204"/>
      </rPr>
      <t>Утверждение плана оснвных мероприятий муниципального округа "Усинск" Республики Коми в области гражданской обороны, предупреждение и ликвидация чрезвычайных ситуаций, обеспечение пожарной безопасности и безопасности людей на водных объектах на 2025 г.</t>
    </r>
  </si>
  <si>
    <t>01.01.2025 г.
Разработка нормативно-правовых документов в области обеспечения безопасности в 1 квартале</t>
  </si>
  <si>
    <t>01.01.2025 г.
Главой городского округа - руководителем администрации утвержден План основных мероприятий мероприятий муниципального округа "Усинск" Республики Коми в области гражданской обороны, предупреждения и ликвидации чрезвычайных ситуаций, обеспечения пожарной безопасности и безопасности людей на водных объектах (от 27.12.2024 г.)</t>
  </si>
  <si>
    <t>Основное мероприятие 1.2. Оснащение современным противопожарным оборудованием (средствами защиты, эвакуации и пожаротушения) и обеспечение его безопасной работы.</t>
  </si>
  <si>
    <t>Белопольский А.В., 
начальник 
Управление ГО и ЧС
Петрова Ю.В., 
руководитель
Управление образования
Перов О.А.,
руководитель
Управление культуры и национальной политики
В.А. Голенастов., руководитель Управления жилищно-коммунального хозяйства
 Территориальные органы
Администрация 
муниципального округа "Усинск" Республики Коми
Кулик О.П. 
начальник Административно-хозяйственного отдела</t>
  </si>
  <si>
    <r>
      <rPr>
        <i/>
        <sz val="10"/>
        <rFont val="Times New Roman"/>
        <family val="1"/>
        <charset val="204"/>
      </rPr>
      <t>Контрольное событие № 2:</t>
    </r>
    <r>
      <rPr>
        <sz val="10"/>
        <rFont val="Times New Roman"/>
        <family val="1"/>
        <charset val="204"/>
      </rPr>
      <t xml:space="preserve"> Техническое обслуживание и ремонт пожарной сигнализации и систем пожаротушения</t>
    </r>
  </si>
  <si>
    <t>с  01.01.2025 г.
1. Обслуживание пожарной автоматики  в 29 ОО - 1446,0  тыс. руб. (Управление образования).
2. Техническое обслуживание и ремонт пожарно-охранной  сигнализации  и систем пожаротушения - 226,973 тыс.руб. (Администрация муниципального округа "Усинск" Республики Коми).
3. Оказание услуг по обслуживанию и ремонту автоматической пож. сигнализации в здании администрации - 96,0 тыс.руб. (пгт. Парма).
4. Оказание услуг по обслуживанию и ремонту автоматической пож. сигнализации в здании администрации  - 78,0 тыс. руб. (с. Колва).
5. Техническое обслуживание пожарной сигнализации - 21,6 тыс.руб. (с. Усть-Уса).
6. Техническое обслуживание пожарной сигнализации - 40,8 тыс.руб. (с. Усть-Лыжа).   
7. Техническое обслуживание пожарной сигнализации - 32,2 тыс. руб (с. Щельябож).
8. Техническое обслуживание пожарной сигнализации - 32,2 тыс.руб. (с. Мутный Материк).
(1,2,3,4 квартал)</t>
  </si>
  <si>
    <t>с 01.01.2025 г.
1. Проводится обслуживание пожарной автоматики с передачей сигнала о пожаре на пульт ЕДДС-01.
2. Заключен договор от 13.03.2025 № 94/2025 на техническое обслуживание и ремонт пожарно-охранной  сигнализации  и систем пожаротушения оплата проведена во 2 квартале.
3. В рамках договора от 22.01.2025 № б/н проводится обслуживание пожарной сигнализации.
4. В рамках договора от 23.01.2025 № 4 проводится обслуживание пожарной сигнализации.
5. В рамках договора от 09.01.2025 № 08-ЭТА/ТО-апс проводится обслуживание системы пожарной безопасности.
6. В рамках договора от 13.01.2025 № 87 проводится обслуживание пожарной сигнализации, оплата проведена во 2 квартале.
7. В рамках договора от 03.02.2025 № 117 проводится обслуживание пожарной сигнализации, оплата проведена во 2 квартале.
8. В рамках договора от 17.02.2025 № 119 проводится обслуживание пожарной сигнализации, оплата проведена во 2 квартале.</t>
  </si>
  <si>
    <r>
      <rPr>
        <i/>
        <sz val="10"/>
        <rFont val="Times New Roman"/>
        <family val="1"/>
        <charset val="204"/>
      </rPr>
      <t xml:space="preserve">Контрольное событие № 3: </t>
    </r>
    <r>
      <rPr>
        <sz val="10"/>
        <rFont val="Times New Roman"/>
        <family val="1"/>
        <charset val="204"/>
      </rPr>
      <t xml:space="preserve">Проведение замеров сопротивления изоляции электросетей и контура заземления </t>
    </r>
  </si>
  <si>
    <t>01.04.2025 г.
1. Проведение замеров сопротивления изоляции электросетей и контура заземления в 3 ОО - 120,0 тыс.руб. (Управление образования). 
2. Проведение замеров сопротивления изоляции электросетей и контура заземления - 177,2 тыс.руб.(Управление культуры и национальной политики). 
 3. Проведение замеров сопротивления на объектах  - 22,9 тыс. руб. (с. Щельябож)
(2,3 квартал)</t>
  </si>
  <si>
    <t xml:space="preserve"> 01.04.2023 г.
Проведение замеров сопротивления изоляции электросетей и контура заземления ожидается во 2,3 квартале.</t>
  </si>
  <si>
    <r>
      <t xml:space="preserve">Контрольное событие № 4: 
</t>
    </r>
    <r>
      <rPr>
        <sz val="10"/>
        <rFont val="Times New Roman"/>
        <family val="1"/>
        <charset val="204"/>
      </rPr>
      <t>Проверка работоспособности сетей внутреннего противопожарного водопровода, определение его давления, а также перекатка пожарных рукавов на новое ребро</t>
    </r>
  </si>
  <si>
    <t xml:space="preserve"> 01.01.2025 г.
1. Испытание внутреннего противопожарного водопровода (2 раза в год) - 15 ОО, МБУ "Молодёжный центр", Управление образования- 465,0 тыс.руб. (Управление образования) (1,2 квартал).
2. Проведение проверки работоспособности сетей внутреннего противопожарного водопровода зданий на водоотдачу, перекатка пожарных рукавов на новое ребро - 100,5 тыс.руб. (Управление культуры и национальной политики) (1,2,4 квартал)
3. Перекатка пож.рукавов на новое ребро, определение давления во внутреннем противопожарном водопроводе -15,3 тыс.руб. (2,4 квартал).</t>
  </si>
  <si>
    <t xml:space="preserve"> 01.01.2025 г.
1. В 6 ОО (МАОУ "НОШ № 7 имени В.И. Ефремовой" г. Усинска, МБОУ "СОШ" с. Усть-Уса, МБДОУ "ДСОВ № 8" г. Усинска, МБДОУ "ДСОВ № 20" г. Усинска, МАДОУ "ДСОВ № 22" г. Усинска, МБДОУ "ДСОВ № 24" г. Усинска) заключили договора и провели проверку. 9 ОО, Управление образования и МБУ "Молодежный центр"заключат договор и проведут работы во 2 квартале.
2. В рамках договоров от 28.01.2025г. № 17-ЭТА/ОУ от 27.01.2025, № 16-ЭТА/ОУ,от 27.02.2025г. № 23-ЭТА/ОУ,от 01.04.2025 № 36-ЭТА/ОУ, от 14.02.2025 № 18-ЭТА/ОУ с ООО "ЭТА": 
- будет проведена проверка работоспособности сетей внутреннего противопожарного водопровода зданий на водоотдачу во 2,4 квартале;
- была проведена перекатка пожарных рукавов на новое ребро в МБУДО "ДШИ" г. Усинска, МБУК "УМВЦ"Вортас", в остальных учреждениях запланирована на 2 квартал. 
3. Запланировано на 2,4 квартал.</t>
  </si>
  <si>
    <r>
      <t xml:space="preserve">Контрольное событие № 5: 
</t>
    </r>
    <r>
      <rPr>
        <sz val="10"/>
        <rFont val="Times New Roman"/>
        <family val="1"/>
        <charset val="204"/>
      </rPr>
      <t>Испытание наружных маршевых и наружных вертикальных пожарных лестниц</t>
    </r>
  </si>
  <si>
    <t xml:space="preserve">01.04.2025 г.
Испытание наружных маршевых и наружных вертикальных пожарных лестниц - 24,0 тыс.руб. (Управление образования) (2,3 квартал)   </t>
  </si>
  <si>
    <t xml:space="preserve"> 01.04.2025 г.
Испытание наружных маршевых и наружных вертикальных пожарных лестниц запланировано на 2,3 квартал.</t>
  </si>
  <si>
    <r>
      <rPr>
        <i/>
        <sz val="10"/>
        <color theme="1"/>
        <rFont val="Times New Roman"/>
        <family val="1"/>
        <charset val="204"/>
      </rPr>
      <t>Контрольное событие № 6:</t>
    </r>
    <r>
      <rPr>
        <sz val="10"/>
        <color theme="1"/>
        <rFont val="Times New Roman"/>
        <family val="1"/>
        <charset val="204"/>
      </rPr>
      <t xml:space="preserve"> Монтаж (замена) автоматической пожарной сигнализации и речевого оповещения</t>
    </r>
  </si>
  <si>
    <t>01.07.2025 г.                                              Монтаж(замена) автоматической пожарной сигнализации и речевого оповещения в 2 ОО - 4 218,2  тыс.руб. (3,4 квартал)</t>
  </si>
  <si>
    <t>01.07.2025 г.
Подготовка документов на аукцион</t>
  </si>
  <si>
    <r>
      <t xml:space="preserve">Контрольное событие № 7: </t>
    </r>
    <r>
      <rPr>
        <sz val="10"/>
        <rFont val="Times New Roman"/>
        <family val="1"/>
        <charset val="204"/>
      </rPr>
      <t xml:space="preserve">Приобретение материально-технических средств на обеспечение пожарной безопасности </t>
    </r>
  </si>
  <si>
    <t>01.01.2025 г.
1. Приобретение средств индивидуальной защиты органов дыхания - 43,0 тыс.руб. (Управление образования) (2,3 квартал).
2. Приобретение пожарных рукавов - 38,5 тыс.руб. (Управление образования) (1,2,3 квартал). 
3. Приобретение подставок под огнетушители - 53,1 тыс.руб. (Управление образования) (1,2,3 квартал).
4. Приобретение планов эвакуации - 80,0 тыс.руб. (Управление образования) (2,3 квартал).
5. Приобретение противопожарной двери - 59,3 тыс.руб. (Управление культуры и национальной политики) (2 квартал).
6. Приобретение пожарного инвентаря (лестницы, пожарных рукавов) - 28,8 тыс.руб. (с. Усть-Лыжа) (2,3 квартал)
7. Приобретение ГСМ для мотопомп - 3,0 тыс. руб. (с. Усть-Лыжа) (2,3 квартал).</t>
  </si>
  <si>
    <t>01.01.2025 г.
1. Запланировано на 2,3 квартал.
2. В МАОУ "НОШ № 7 имени В.И. Ефремовой" г. Усинска в 1 квартале заключен договор и приобретены пожарные рукава. 
3. В 2 ОО (МБОУ "СОШ" с. Усть-Уса, МАДОУ "ДСОВ № 22"г. Усинска) в 1 квартале заключены договора и приобретены подставки под огнетушители.
4. Запланировано на 2,3 квартал.
5. В рамках договора от 25.03.2025г. № 7/2025П с ООО "ДверМет" приобретение противопожарной двери. Договор на подписании.
6. Запланировано на 2,3 квартал.
7. Запланировано на 2,3 квартал.</t>
  </si>
  <si>
    <r>
      <t xml:space="preserve">Контрольное событие № 8: 
</t>
    </r>
    <r>
      <rPr>
        <sz val="10"/>
        <rFont val="Times New Roman"/>
        <family val="1"/>
        <charset val="204"/>
      </rPr>
      <t xml:space="preserve">Техническое обслуживание огнетушителей </t>
    </r>
  </si>
  <si>
    <t>01.04.2025 г.
1. Техническое обслуживание огнетушителей - 1,8 тыс.руб. (Управление культуры и национальной политики) (2 квартал).
2. Проверка и перезарядка - 22,7 тыс.руб. (Управление культуры и национальной политики) (3 квартал).
3. Техническое обслуживание огнетушителей - 9,8 тыс.руб. (Администрация муниципального окурга "Усинск" Республики Коми) (3,4 квартал).</t>
  </si>
  <si>
    <t>01.04.2025 г. 
1. В рамках договора от 28.01.2025 № 17-ЭТА/ОУ техническое обслуживание огнетушителей ОП-4(з) 10 шт. будет проведено во 2 квартале.
2. В рамках договора от 14.02.2025 № 19-ЭТА/ОУ перезарядка огнетушителей ОП-5(з) будет производится в 3 квартале.
3. В рамках договора от 21.01.2025 № 20/2025  техническое обслуживание огнетушителей будет проводится в 3,4 квартале.</t>
  </si>
  <si>
    <r>
      <t xml:space="preserve">Контрольное событие № 9: 
</t>
    </r>
    <r>
      <rPr>
        <sz val="10"/>
        <color theme="1"/>
        <rFont val="Times New Roman"/>
        <family val="1"/>
        <charset val="204"/>
      </rPr>
      <t xml:space="preserve">Приобретение огнетушителей </t>
    </r>
  </si>
  <si>
    <t>01.01.2025 г.
1. Приобретение огнетушителей - 19,5 тыс.руб. (Управление культуры и национальной политики) 
(1 квартал)
2. Приобретение первичных средств пожаротушения (огнетушителей) - 102,0 тыс.руб.
(Управление образования) (2,3 квартал)</t>
  </si>
  <si>
    <t>01.01.2025 г.
1. В рамках договора от 01.04.2025 № 37-ЭТА/П были приобретены огнетушители ОП-5(з) 15 шт.
2. В 4 ОО (МБОУ "ООШ имени А.И. Канева" д. Захарвань, МАДОУ "ДС № 10" г. Усинска, МАДОУ "ДСОВ № 22" г. Усинска, МБДОУ "ЦРРДС" г. Усинска) в 1 квартале заключены договора и приобретены первичные средства пожаротушения (огнетушители).</t>
  </si>
  <si>
    <r>
      <rPr>
        <i/>
        <sz val="10"/>
        <color theme="1"/>
        <rFont val="Times New Roman"/>
        <family val="1"/>
        <charset val="204"/>
      </rPr>
      <t xml:space="preserve">Контрольное событие № 10: </t>
    </r>
    <r>
      <rPr>
        <sz val="10"/>
        <color theme="1"/>
        <rFont val="Times New Roman"/>
        <family val="1"/>
        <charset val="204"/>
      </rPr>
      <t>Обогрев пожарного водоёма</t>
    </r>
  </si>
  <si>
    <t xml:space="preserve"> 01.01.2025 г.
 1. Обогрев пожарных водоёмов - 48,4 тыс. руб. (с. Колва)
2. Обогрев пожарных водоёмов - 269,9 тыс.руб. (пгт. Парма)
3. Обогрев пожарных водоёмов - 27,9 тыс.руб. (Управления жилищно-коммунального хозяйства)
 (1,2,4 квартал)</t>
  </si>
  <si>
    <t>01.01.2025 г.
1. Заявка на заключение договора направлена в ООО "УТК". После подписания договора будет произведена оплата, согласно выставленных счетов. Выполнены работы по обогреву пожарных водоёмов (произведена оплата 
за декабрь 2024 года).
2. В рамках договора от 30.03.2023 № 496/23 погашена кредиторская задолженность за 
2024 г., планируется заключение договора на 2025 г. во 2 квартале.
3. В рамках договора от 02.05.2024 № 497/24 погашена кредиторская задолженность за 2024 г., планируется заключение договора на 2025 г. во 2 квартале.</t>
  </si>
  <si>
    <r>
      <t xml:space="preserve">Контрольное событие № 11: </t>
    </r>
    <r>
      <rPr>
        <sz val="10"/>
        <rFont val="Times New Roman"/>
        <family val="1"/>
        <charset val="204"/>
      </rPr>
      <t xml:space="preserve"> Обустройство минерализованной полосы</t>
    </r>
  </si>
  <si>
    <t>01.07.2025 г.
1. Обустройство минерализованной полосы - 87,5 тыс.руб. (с. Колва).
2. Расчистка минерализованной полосы - 121,99 тыс.руб. (с. Щельябож).
3. Вспашка минерализованной полосы - 15,6 тыс.руб. (с. Щельябож).    
4. Работы по устройству, очистке и обновлению минерализованных полос - 300,0 тыс.руб. (с. Усть-Уса).    
 (3 квартал)</t>
  </si>
  <si>
    <t>01.07.2025 г.
Работы по обустройство минерализованной полосы запланированы на 3 квартал.</t>
  </si>
  <si>
    <r>
      <t xml:space="preserve">Контрольное событие № 23: 
</t>
    </r>
    <r>
      <rPr>
        <sz val="10"/>
        <color theme="1"/>
        <rFont val="Times New Roman"/>
        <family val="1"/>
        <charset val="204"/>
      </rPr>
      <t>Обогрев пожарного водоёма</t>
    </r>
  </si>
  <si>
    <t>01.01.2025 г.
Обогрев пожарного водоёма  - 51,1 тыс.руб.                      
 (1,4 квартал)</t>
  </si>
  <si>
    <t>01.01.2025 г.
Заключен договор от 09.01.2025 № 289/23 с ООО "УТК" на теплоснабжение пожарных водоемов за 1 квартал произведена оплата на сумму 8,374 тыс. руб.</t>
  </si>
  <si>
    <r>
      <t xml:space="preserve">Контрольное событие № 24: 
</t>
    </r>
    <r>
      <rPr>
        <sz val="10"/>
        <color theme="1"/>
        <rFont val="Times New Roman"/>
        <family val="1"/>
        <charset val="204"/>
      </rPr>
      <t>Обогрев пожарного водоёма</t>
    </r>
  </si>
  <si>
    <t>01.01.2025 г.
Обогрев пожарного водоёма  - 269,9 тыс.руб.                      
 (1,4 квартал)</t>
  </si>
  <si>
    <t xml:space="preserve">01.01.2025 г.
Выполняются работы по обогреву пожарного водоёма, согласно договора на теплоснабжение с ООО "УТК" от 30.03.2023 № 496/23. В 1 квартале оплата произведена на сумму 49,378 тыс.руб.
</t>
  </si>
  <si>
    <r>
      <t xml:space="preserve">Контрольное событие № 25: 
</t>
    </r>
    <r>
      <rPr>
        <sz val="10"/>
        <color theme="1"/>
        <rFont val="Times New Roman"/>
        <family val="1"/>
        <charset val="204"/>
      </rPr>
      <t>Проведение замеров сопротивления изоляции элекросетей</t>
    </r>
  </si>
  <si>
    <t>01.04.2025
Проведение замеров сопротивления изоляции элекросетей - 52,73 тыс.руб. 
(2,4 квартал)</t>
  </si>
  <si>
    <t xml:space="preserve">01.04.2025
Запланировано проведение замеров сопротивления изоляции элекросетей на 2 и 4 квартал. </t>
  </si>
  <si>
    <r>
      <t xml:space="preserve">Контрольное событие № 26: 
</t>
    </r>
    <r>
      <rPr>
        <sz val="10"/>
        <color theme="1"/>
        <rFont val="Times New Roman"/>
        <family val="1"/>
        <charset val="204"/>
      </rPr>
      <t>Проведение замеров сопротивления изоляции элекросетей</t>
    </r>
  </si>
  <si>
    <t>01.04.2025
Проведение замеров сопротивления изоляции элекросетей в жилом здании по ул. Советская 61- 55,52 тыс.руб. 
(2,4 квартал)</t>
  </si>
  <si>
    <t>01.04.2025
Запланировано проведение замеров сопротивления изоляции элекросетей
 на 2 квартал. Заключен договор от 20.02.2025 № 127 на электротехнические измерения в жилом доме с. Усть-Уса, ул. Советская, д. 61 - оплата произведена в 1 квартале на сумму 55,5 тыс.руб.</t>
  </si>
  <si>
    <r>
      <t xml:space="preserve">Контрольное событие № 12: </t>
    </r>
    <r>
      <rPr>
        <sz val="10"/>
        <color theme="1"/>
        <rFont val="Times New Roman"/>
        <family val="1"/>
        <charset val="204"/>
      </rPr>
      <t>Работы по обслуживанию ИНПВ</t>
    </r>
  </si>
  <si>
    <t>01.01.2025 г.
1. Выполнение работ по обслуживанию ИНПВ - 1000,00 тыс.руб. (пгт. Парма)
2. Установка дополнительной двери на конструкции пожарного водоема - 45,0 тыс.руб.(пгт. Парма)
3. Расчистка дорог от снега к пожарным водоемам - 382,4 тыс.руб. (с. Мутный Материк).
4. Покос сухой травы возле пожарных водоемов и заброшенных зданий - 39,0 тыс.руб.(с. Мутный Материк).
5. Обслуживание и содержание ИНПВ -540,0 тыс.руб. (с. Колва)
6. Забор холодной воды для пожарных водоемов - 3,15 тыс.руб. (с. Колва)
7. Выполнение работ по расчистке от снега подъездов к ИНПВ в зимний период - 461,0 тыс.руб. (с.Усть-Уса)
8. Обслуживание ИНПВ - 10,0 тыс.руб. 
(с. Усть-Уса).
9. Расчистка подъездов к ИНПВ - 10,0 тыс.руб. (с. Усть-Лыжа).
 (1,2,3,4 квартал)</t>
  </si>
  <si>
    <t>01.01.2025 г.
1. В рамках договора от 28.12.2024 № 1/25 организована работа по обслуживанию ИНПВ по 09.02.2025.
2. Заключен договор от 21.03.2025 № б/н на установку дополнительной двери.
3. Заключены договора от 09.01.2025 № 1, 
от 09.01.2025 № 02/2025, от 09.01.2025 № 5 на услуги по расчистке дорог.
4. Запланировано заключение ГПХ договора на 2,3 квартал.
5. В рамках договора от 28.12.2024 № 1 организовано обслуживание ИНПВ.
6. В рамках договора от 10.01.2025 № 807/24 (в) организован забор воды.
7. В рамках договора от 09.01.2025 № 1/2025 орагнизовано выполнение работ по расчистке от снега подъездов (за 3 месяца).
8. Запланировано заключение ГПХ договора на 2,3 квартала.
9. Запланировано заключение договора 2,3 квартал.</t>
  </si>
  <si>
    <r>
      <t xml:space="preserve">Контрольное событие № 13: </t>
    </r>
    <r>
      <rPr>
        <sz val="10"/>
        <color theme="1"/>
        <rFont val="Times New Roman"/>
        <family val="1"/>
        <charset val="204"/>
      </rPr>
      <t>Проверка работоспособности мотопомп</t>
    </r>
  </si>
  <si>
    <t>01.04.2025 г.
Проверка работоспособности мотопомп - 2,0 тыс.руб. (2,3,4 квартал)</t>
  </si>
  <si>
    <t>01.04.2025 г.
Проверка работоспособности мотопомп запланирована на 2 квартал</t>
  </si>
  <si>
    <r>
      <t xml:space="preserve">Контрольное событие № 14: </t>
    </r>
    <r>
      <rPr>
        <sz val="10"/>
        <rFont val="Times New Roman"/>
        <family val="1"/>
        <charset val="204"/>
      </rPr>
      <t>Приобретение сирены С-40</t>
    </r>
  </si>
  <si>
    <t>01.01.2025 г.
Приобретение сирены С-40 - 40,0 тыс.руб. 
(1 квартал)</t>
  </si>
  <si>
    <t>01.01.2025 г.
В рамках договора от 12.02.2025 № 83 приобретена сирена С-40</t>
  </si>
  <si>
    <r>
      <t xml:space="preserve">Контрольное событие № 15: </t>
    </r>
    <r>
      <rPr>
        <sz val="10"/>
        <rFont val="Times New Roman"/>
        <family val="1"/>
        <charset val="204"/>
      </rPr>
      <t>Обустройство (восстановление) пожарных водоёмов</t>
    </r>
  </si>
  <si>
    <t>01.07.2025 г.
 Обустройство (восстановление) пожарных водоёмов - 4 993,4 тыс.руб.
(3,4 квартал)</t>
  </si>
  <si>
    <t>01.07.2025
 Работы по обустройству пожарных водоёмов запланированы на 4 квартал.</t>
  </si>
  <si>
    <r>
      <t xml:space="preserve">Контрольное событие № 28: 
</t>
    </r>
    <r>
      <rPr>
        <sz val="10"/>
        <color theme="1"/>
        <rFont val="Times New Roman"/>
        <family val="1"/>
        <charset val="204"/>
      </rPr>
      <t>Работы по обслуживанию ИНПВ</t>
    </r>
  </si>
  <si>
    <t>01.01.2025
Работы по обслуживанию ИНПВ - 650,0 тыс.руб.
(1,4 квартал). Расчистка дорог к пож водлемам в зимнее время - 350,0тыс.руб, работы по устройству и очистке защитных мин полос - 300 тыс.руб.</t>
  </si>
  <si>
    <t>01.01.2025
Заключен договор от 01.01.2025 № 01/2025 на выполнение работ по расчистке от снега подъездов к источникам наружного противопожарного водоснабжения в зимний период на территории с. Усть-Уса и д. Новикбож, оплачено в 1 квартале на сумму 100,0 тыс. руб.</t>
  </si>
  <si>
    <r>
      <t xml:space="preserve">Контрольное событие № 29: 
</t>
    </r>
    <r>
      <rPr>
        <sz val="10"/>
        <color theme="1"/>
        <rFont val="Times New Roman"/>
        <family val="1"/>
        <charset val="204"/>
      </rPr>
      <t>Работы по обслуживанию ИНПВ</t>
    </r>
  </si>
  <si>
    <t>01.01.2025
Работы по обслуживанию ИНПВ - 183,99 тыс.руб.
(1,4 квартал)</t>
  </si>
  <si>
    <t>01.01.2025
Заключен договор от 09.01.2025 № 1 с ИП Шахтаров А.Н. на расчистку дорог к пожарным водоемам. Оплата не производилась.</t>
  </si>
  <si>
    <r>
      <t xml:space="preserve">Контрольное событие № 30: 
</t>
    </r>
    <r>
      <rPr>
        <sz val="10"/>
        <color theme="1"/>
        <rFont val="Times New Roman"/>
        <family val="1"/>
        <charset val="204"/>
      </rPr>
      <t>Приобретение ГСМ</t>
    </r>
  </si>
  <si>
    <t>01.01.2025
Приобретение ГСМ (дополнительный запас) 220 л. - 10,17 тыс.руб. (1,2,3,4 квартал)</t>
  </si>
  <si>
    <t>01.01.2025
Приобретение ГСМ (дополнительный запас) для мотопомп и пож. Машины в 1 квартале не проводилось.</t>
  </si>
  <si>
    <r>
      <t xml:space="preserve">Контрольное событие № 31: 
</t>
    </r>
    <r>
      <rPr>
        <sz val="10"/>
        <color theme="1"/>
        <rFont val="Times New Roman"/>
        <family val="1"/>
        <charset val="204"/>
      </rPr>
      <t>Приобретение ГСМ</t>
    </r>
  </si>
  <si>
    <t>01.01.2025
Приобретение ГСМ (дополнительный запас) для мотопомп и пож. машины  - 25,725 тыс.руб. (1,2,3,4 квартал)</t>
  </si>
  <si>
    <r>
      <t xml:space="preserve">Контрольное событие № 32: </t>
    </r>
    <r>
      <rPr>
        <sz val="10"/>
        <color theme="1"/>
        <rFont val="Times New Roman"/>
        <family val="1"/>
        <charset val="204"/>
      </rPr>
      <t>Приобретение ГСМ</t>
    </r>
  </si>
  <si>
    <t>01.01.2025
Приобретение ГСМ (дополнительный запас) для мотопомп- 3,0 тыс.руб. (1,2,3,4 квартал)</t>
  </si>
  <si>
    <r>
      <t xml:space="preserve">Контрольное событие № 33: </t>
    </r>
    <r>
      <rPr>
        <sz val="10"/>
        <color theme="1"/>
        <rFont val="Times New Roman"/>
        <family val="1"/>
        <charset val="204"/>
      </rPr>
      <t>Приобретение пожарного инвентаря</t>
    </r>
  </si>
  <si>
    <t>01.01.2025
Приобретение пожарного инвентаря для членов ДПО (лопата, черенок, бензопила, багор пожарный) - 25,2 тыс.руб.(1,2,3,4 квартал)</t>
  </si>
  <si>
    <t>01.01.2025
Приобретение пожарного инвентаря для членов ДПО в 1 квартале не проводилось</t>
  </si>
  <si>
    <r>
      <t xml:space="preserve">Контрольное событие № 16: </t>
    </r>
    <r>
      <rPr>
        <sz val="10"/>
        <rFont val="Times New Roman"/>
        <family val="1"/>
        <charset val="204"/>
      </rPr>
      <t xml:space="preserve">Разработка проектной документации для замены автоматической пожарной сигнализации </t>
    </r>
  </si>
  <si>
    <t xml:space="preserve"> 01.04.2025 г.
1. Разработка проектной документации для замены автоматической пожарной сигнализации - 91,8 тыс.руб. (с. Усть-Лыжа)
2. Разработка проектной документации для замены автоматической пожарной сигнализации - 89,9 тыс.руб. (пгт. Парма)
(2,3 квартал)
3. Разработка проектной документации для замены автоматической пожарной сигнализации - 163,8 тыс.руб. (Управление образования) (2,3 квартал)</t>
  </si>
  <si>
    <t>01.04.2025 г.
Разработка проектной документации для замены автоматической пожарной сигнализации ожидается во 2,3 квартале.</t>
  </si>
  <si>
    <t>Основное мероприятие 1.3. Организация обучения сотрудников, ответственных за пожарную безопасность, страхования жизни и стимулирования добровольных пожарных ДПФ (в т.ч. участие населения в борьбе с пожарами).</t>
  </si>
  <si>
    <t>Территориальные органы Администрации муниципального округа "Усинск" Республики Коми 
Перов О.А., руководитель Управления культуры и национальной политики</t>
  </si>
  <si>
    <t>Контрольное событие № 17: Обучение лиц, осуществляющих трудовую или служебную деятельность в организации, мерам пожарной безопасности</t>
  </si>
  <si>
    <t xml:space="preserve"> 01.10.2025 г.
1. Обучение лиц, осуществляющих трудовую или служебную деятельность в организации, мерам пожарной безопасности:
в кол-ве 1 человека - 2,0 тыс.руб. (с. Усть-Уса).  
2. Обучение лиц, осуществляющих трудовую или служебную деятельность в организации, мерам пожарной безопасности:
в кол-ве 2 человек - 4,5 тыс.руб. (Управление культуры и национальной политки).  
(4 квартал) .</t>
  </si>
  <si>
    <t>01.01.2025 г.
1. В рамках договора от 10.03.2025 № 2025-53-ОБЖ/ОУ обучен 1 человек.
2. В рамках договоров от 19.03.2025 № 201-2025, от 28.01.2025 № 2025-15-ОБЖ/ОУ, от 03.02.2025 № 2025-28-ОБЖ/ОУ организовано обучение 2 человек.</t>
  </si>
  <si>
    <r>
      <t xml:space="preserve">Контрольное событие № 18: </t>
    </r>
    <r>
      <rPr>
        <sz val="10"/>
        <rFont val="Times New Roman"/>
        <family val="1"/>
        <charset val="204"/>
      </rPr>
      <t>Материальное стимулирование членов ДПО.</t>
    </r>
  </si>
  <si>
    <t>01.10.2025 г.
1. Материальное стимулирование 7 членов ДПО - 14,0 тыс.руб. (с. Колва).
2. Материальное стимулирование  9 членов ДПО - 18,0 тыс.руб. (с. Усть-Лыжа).
3. Материальное стимулирование 14 членов ДПО - 28,0 тыс.руб. (с. Усть-Уса).
4. Материальное стимулирование  12 членов ДПО - 24,0 тыс.руб.
(с. Щельябож).
5. Материальное стимулирование  20 членов ДПО - 40,0 тыс.руб (с. Мутный Материк)
(4 квартал)</t>
  </si>
  <si>
    <t xml:space="preserve"> 01.10.2025 г.
Запланировано материальное стимулирование на 4 квартал</t>
  </si>
  <si>
    <r>
      <t>Контрольное событие № 19:</t>
    </r>
    <r>
      <rPr>
        <sz val="10"/>
        <rFont val="Times New Roman"/>
        <family val="1"/>
        <charset val="204"/>
      </rPr>
      <t>Обучение членов ДПО</t>
    </r>
  </si>
  <si>
    <t>01.01.2025 г.
 Обучение членов ДПО - 4,0 тыс.руб 
(с. Усть-Уса) (1 квартал).</t>
  </si>
  <si>
    <t>01.01.2025 г.
Заключен договор от 10.03.2025 № 2025-53-ОБЖ/ОУ с ООО "ОБЖ" на оказание образовательных услуг, обучены 2 члена ДПО</t>
  </si>
  <si>
    <t>Основное мероприятие 1.5. Реализация государственной политики в области обеспечения безопасности людей на водных объектах.</t>
  </si>
  <si>
    <r>
      <rPr>
        <i/>
        <sz val="10"/>
        <rFont val="Times New Roman"/>
        <family val="1"/>
        <charset val="204"/>
      </rPr>
      <t>Контрольное событие № 20:</t>
    </r>
    <r>
      <rPr>
        <sz val="10"/>
        <rFont val="Times New Roman"/>
        <family val="1"/>
        <charset val="204"/>
      </rPr>
      <t xml:space="preserve"> Проведение профильных мероприятий по совершенствованию основ обеспечения комплексной безопасности населения.</t>
    </r>
  </si>
  <si>
    <t>01.04.2025 г.
Реализация государственной политики в области обеспечения безопасности людей на водных объектах во 2,3 кварталах.</t>
  </si>
  <si>
    <t>01.04.2023 г.
Запланировано проведение профильных мероприятий по совершенствованию основ обеспечения комплексной безопасности населения на 2,3 квартал.</t>
  </si>
  <si>
    <t>Основное мероприятие 1.6. Пропаганда и обучение население мерам безопасности на водных объектах.</t>
  </si>
  <si>
    <r>
      <rPr>
        <i/>
        <sz val="10"/>
        <rFont val="Times New Roman"/>
        <family val="1"/>
        <charset val="204"/>
      </rPr>
      <t>Контрольное событие № 21:</t>
    </r>
    <r>
      <rPr>
        <sz val="10"/>
        <rFont val="Times New Roman"/>
        <family val="1"/>
        <charset val="204"/>
      </rPr>
      <t xml:space="preserve"> 
Обеспечение информированности населения мерам безопасности на водных объектах.</t>
    </r>
  </si>
  <si>
    <t>01.04.2025 г.
Распространение информационных материалов о безопасности людей на водных объектах планируется в 2,3 квартале.</t>
  </si>
  <si>
    <t>01.04.2023 г.
Запланировано проведение профилактической работы с населением, по средствам СМИ и с направлением памяток в ТО на 2,3 квартал.</t>
  </si>
  <si>
    <t>Основное мероприятие 1.7. Подготовка мест массового отдыха населения на водных объектах с целью обеспечения их безопасности, охраны жизни и здоровья.</t>
  </si>
  <si>
    <t>Полетова Т.Н., руководитель территориального органа
Администрация 
с. Усть-Уса</t>
  </si>
  <si>
    <r>
      <rPr>
        <i/>
        <sz val="10"/>
        <rFont val="Times New Roman"/>
        <family val="1"/>
        <charset val="204"/>
      </rPr>
      <t>Контрольное событие № 22:</t>
    </r>
    <r>
      <rPr>
        <sz val="10"/>
        <rFont val="Times New Roman"/>
        <family val="1"/>
        <charset val="204"/>
      </rPr>
      <t xml:space="preserve"> Приобретение аншлагов для размещения на водных объектах </t>
    </r>
  </si>
  <si>
    <t xml:space="preserve">01.04.2025 г.
Приобретение аншлагов для размещения на водных объектах - 6,7 тыс.руб.
(2,3 квартал). </t>
  </si>
  <si>
    <t>01.04.2025 г.
Запланировано приобретение аншлагов для размещения на водных объектах на 2,3 квартал.</t>
  </si>
  <si>
    <t xml:space="preserve">Основное мероприятие 1.8. Организация контроля за соблюдением на водных объектах мер безопасности и правил поведения при проведении мероприятий с массовым пребыванием людей. </t>
  </si>
  <si>
    <t>Рочева Н.А., руководитель территориального органа
Администрация 
с. Щельябож</t>
  </si>
  <si>
    <t>Основное мероприятие 1.9. Проведение мониторинга и прогнозирования чрезвычайных ситуаций на водных объектах, патрулирование водных объектов на катере</t>
  </si>
  <si>
    <r>
      <rPr>
        <i/>
        <sz val="10"/>
        <rFont val="Times New Roman"/>
        <family val="1"/>
        <charset val="204"/>
      </rPr>
      <t xml:space="preserve">Контрольное событие № 23: </t>
    </r>
    <r>
      <rPr>
        <sz val="10"/>
        <rFont val="Times New Roman"/>
        <family val="1"/>
        <charset val="204"/>
      </rPr>
      <t>Обеспечение безопасности на водных объектах</t>
    </r>
  </si>
  <si>
    <t>01.04.2025 г.
Обеспечение безопасности на водных объектах (2 квартал).</t>
  </si>
  <si>
    <t>01.04.2023 г.
Запланировано патрулирование по территории муниципального округа"Усинск" Республики Коми с выдачей памяток, а также информирование населения через СМИ на 2 квартал.</t>
  </si>
  <si>
    <t>Итого по Подпрограмме 1:</t>
  </si>
  <si>
    <t>Подпрограмма 2 «Гражданская оборона и защита населения от чрезвычайных ситуаций»</t>
  </si>
  <si>
    <t>Основное мероприятие 2.1. Организация и обеспечение эффективной работы органов управления, сил и средств Гражданской обороны.</t>
  </si>
  <si>
    <r>
      <rPr>
        <i/>
        <sz val="10"/>
        <rFont val="Times New Roman"/>
        <family val="1"/>
        <charset val="204"/>
      </rPr>
      <t xml:space="preserve">Контрольное событие № 24: </t>
    </r>
    <r>
      <rPr>
        <sz val="10"/>
        <rFont val="Times New Roman"/>
        <family val="1"/>
        <charset val="204"/>
      </rPr>
      <t>Проведение подготовки и обучения населения способам защиты и действиям в чрезвычайных ситуациях, а также способам защиты от опасностей, возникающих при ведении военных действий или вследствии этих действий.</t>
    </r>
  </si>
  <si>
    <t>01.01.2025 г.
Повышение уровня информированности населения при ГО и ЧС (1,2,3,4 квартал).</t>
  </si>
  <si>
    <t>01.01.2025 г.
Организованы  выездные мероприятия в сельские населённые пункты с целью распространения памяток</t>
  </si>
  <si>
    <r>
      <rPr>
        <i/>
        <sz val="10"/>
        <rFont val="Times New Roman"/>
        <family val="1"/>
        <charset val="204"/>
      </rPr>
      <t>Контрольное событие № 25:</t>
    </r>
    <r>
      <rPr>
        <sz val="10"/>
        <rFont val="Times New Roman"/>
        <family val="1"/>
        <charset val="204"/>
      </rPr>
      <t xml:space="preserve"> Закупка светонепроницаемой бумаги для организации частичной светомаскировки здания администрации муниципального округа "Усинск" Республики Коми в особый период</t>
    </r>
  </si>
  <si>
    <t>01.01.2025 г.
Закупка светонепроницаемой бумаги для организации частичной светомаскировки здания администрации муниципального округа "Усинск" Республики Коми в особый период - 18, 563 тыс.руб  (1 квартал).</t>
  </si>
  <si>
    <t>01.01.2025 г.
Заказ оформлен через интернет-магазин "Озон"</t>
  </si>
  <si>
    <r>
      <rPr>
        <i/>
        <sz val="10"/>
        <rFont val="Times New Roman"/>
        <family val="1"/>
        <charset val="204"/>
      </rPr>
      <t>Контрольное событие № 26:</t>
    </r>
    <r>
      <rPr>
        <sz val="10"/>
        <rFont val="Times New Roman"/>
        <family val="1"/>
        <charset val="204"/>
      </rPr>
      <t xml:space="preserve"> Подписка на журнал "Гражданская оборона и защита от чрезвычайных ситуацияй в учреждениях,организациях и на предприятиях"</t>
    </r>
  </si>
  <si>
    <t>01.04.2025 г.
Подписка на журнал "Гражданская оборона и защита от чрезвычайных ситуацияй в учреждениях,организациях и на предприятиях" (2,3,4 квартал)</t>
  </si>
  <si>
    <t>01.04.2025 г.
Оформление подписки запланировано на 2 квартал.</t>
  </si>
  <si>
    <t>Основное мероприятие 2.3. Оснащение техническими системами управления и оповещения населения при ЧС в условиях мирного и военного времени</t>
  </si>
  <si>
    <t>Белопольский А.В.
Начальник Управления ГО и ЧС
Ершова К.В., исполняющий обязанности руководителя территориального органа
Администрация 
с. Колва</t>
  </si>
  <si>
    <r>
      <rPr>
        <i/>
        <sz val="10"/>
        <rFont val="Times New Roman"/>
        <family val="1"/>
        <charset val="204"/>
      </rPr>
      <t xml:space="preserve">Контрольное событие № 27: </t>
    </r>
    <r>
      <rPr>
        <sz val="10"/>
        <rFont val="Times New Roman"/>
        <family val="1"/>
        <charset val="204"/>
      </rPr>
      <t>Техническое обслуживание системы оповещения</t>
    </r>
  </si>
  <si>
    <t>01.01.2025 г.
1. Техническое обслуживание системы оповещения П-166М 
(ул. Ленина 13, ул. Нефтяников 38), 
(ул. Ленина 21, Мира 10) - 220,0 тыс.руб  (1,2,3,4 квартал).
2. Техническое обслуживание системы оповещения население в д. Сынянырд и с. Колва - 120,0 тыс. руб. (1,2,3,4 квартал).</t>
  </si>
  <si>
    <t>01.01.2025 г.
1. В рамках договора от 25.09.2024 
№ 2110065559 с ПАО "Ростелеком" проводится тех. обслуживание системы оповещения.
2. В рамках договора от 23.01.2025 № 3 с 
ИП Рогозин П.Н. проводится тех. обслуживание системы оповещения  в д. Сынянырд и с. Колва</t>
  </si>
  <si>
    <t>Основное мероприятие 2.6. Обеспечение деятельности единой дежурно-диспетчерской службы</t>
  </si>
  <si>
    <r>
      <rPr>
        <i/>
        <sz val="10"/>
        <rFont val="Times New Roman"/>
        <family val="1"/>
        <charset val="204"/>
      </rPr>
      <t>Контрольное событие № 28:</t>
    </r>
    <r>
      <rPr>
        <sz val="10"/>
        <rFont val="Times New Roman"/>
        <family val="1"/>
        <charset val="204"/>
      </rPr>
      <t xml:space="preserve"> Приобретение многоканальной системы оповещения</t>
    </r>
  </si>
  <si>
    <t xml:space="preserve"> 01.07.2025 г.
Приобретение многоканальной системы оповещения - 225,0 тыс. руб. (3 квартал).</t>
  </si>
  <si>
    <t>01.07.2025 г.
Приобретение системы оповещения запланировано на июль 2025 г.</t>
  </si>
  <si>
    <r>
      <rPr>
        <i/>
        <sz val="10"/>
        <rFont val="Times New Roman"/>
        <family val="1"/>
        <charset val="204"/>
      </rPr>
      <t xml:space="preserve">Контрольное событие № 29: </t>
    </r>
    <r>
      <rPr>
        <sz val="10"/>
        <rFont val="Times New Roman"/>
        <family val="1"/>
        <charset val="204"/>
      </rPr>
      <t>Приобретение резервного источника электроснабжения</t>
    </r>
  </si>
  <si>
    <t xml:space="preserve"> 01.10.2025 г.
Приобретение резервного источника электроснабжения - 136,0 тыс. руб. 
(4 квартал).</t>
  </si>
  <si>
    <t>01.10.2025 г.
Приобретение резервного источника запланировано на октябрь 2025 г.</t>
  </si>
  <si>
    <t>Итого по Подпрограмме 2:</t>
  </si>
  <si>
    <t>Подпрограмма 3 «Профилактика терроризма и экстремизма»</t>
  </si>
  <si>
    <t>Основное мероприятие 3.1. Реализация мероприятий Комплексного плана противодействие идеологии терроризма на территории  МО "Усинск"  и прочих мероприятий антитеррористической направленности.</t>
  </si>
  <si>
    <r>
      <rPr>
        <i/>
        <sz val="10"/>
        <rFont val="Times New Roman"/>
        <family val="1"/>
        <charset val="204"/>
      </rPr>
      <t xml:space="preserve">Контрольное событие № 30: </t>
    </r>
    <r>
      <rPr>
        <sz val="10"/>
        <rFont val="Times New Roman"/>
        <family val="1"/>
        <charset val="204"/>
      </rPr>
      <t>Организация и проведение предупредительно-профилактических мер по недопущению вовлечения населения, прежде всего молодёжи, в экстремистскую деятельность.</t>
    </r>
  </si>
  <si>
    <t>01.01.2025 г.
Выполнение мероприятий ежегодного Комплексного плана противодействия идеологии терроризма на территории МО «Усинск» и прочих мероприятий антитеррористической направленности (1,2,3,4 квартал).</t>
  </si>
  <si>
    <t>01.01.2025 г.
Организована работа по недопущению вовлечения в экстремистскую деятельность посредством проведения работ с населением через СМИ, а также проведение 
антитеррористических мероприятий в образовательных учреждениях</t>
  </si>
  <si>
    <t>Основное мероприятие 3.2. Разработка информационных материалов, памяток по вопросам противодействия терроризму и экстремизму.</t>
  </si>
  <si>
    <r>
      <rPr>
        <i/>
        <sz val="10"/>
        <rFont val="Times New Roman"/>
        <family val="1"/>
        <charset val="204"/>
      </rPr>
      <t xml:space="preserve">Контрольное событие № 31: </t>
    </r>
    <r>
      <rPr>
        <sz val="10"/>
        <rFont val="Times New Roman"/>
        <family val="1"/>
        <charset val="204"/>
      </rPr>
      <t>Информирование населения по вопросам противодействия терроризму и экстремизму.</t>
    </r>
  </si>
  <si>
    <t>01.01.2025 г.
Распространение информационных материалов по вопросам противодействия терроризму и экстремизму
(1,2,3,4 квартал).</t>
  </si>
  <si>
    <t>01.01.2025 г.
Организована работа по проведению профилактических мероприятий с населением о противодействии терроризму, по средствам СМИ и направлением памяток в ТО</t>
  </si>
  <si>
    <t>Основное мероприятие 3.3. Формирование у подрастающего поколения уважительного отношения ко всем национальностям, этносам и религиям</t>
  </si>
  <si>
    <r>
      <rPr>
        <i/>
        <sz val="10"/>
        <rFont val="Times New Roman"/>
        <family val="1"/>
        <charset val="204"/>
      </rPr>
      <t>Контрольное событие № 32:</t>
    </r>
    <r>
      <rPr>
        <sz val="10"/>
        <rFont val="Times New Roman"/>
        <family val="1"/>
        <charset val="204"/>
      </rPr>
      <t xml:space="preserve">  Проведение мероприятий, направленных на формирование уважительного отношения ко всем национальностям, этносам и религиям</t>
    </r>
  </si>
  <si>
    <t>01.01.2025 г.
Организация работы по информационному просвещению несовершеннолетних, а так же проведение мероприятий, направленных на формирование уважительного отношения ко всем национальностям, этносам и религиям
(1,2,3,4 квартал)</t>
  </si>
  <si>
    <t>01.01.2025 г.
Организована работа по проведению профилактических мероприятий направленных на формирование уважительного отношения ко всем национальностям, этносам и религиям</t>
  </si>
  <si>
    <t>Основное мероприятие 3.4. Приобретение и установка инженерно-технических средств охраны объектов муниципальных учреждений (организаций)</t>
  </si>
  <si>
    <t>Нуртдинов Р.Р., руководитель территориального органа
Администрация 
пгт. Парма</t>
  </si>
  <si>
    <r>
      <rPr>
        <i/>
        <sz val="10"/>
        <rFont val="Times New Roman"/>
        <family val="1"/>
        <charset val="204"/>
      </rPr>
      <t>Контрольное событие № 33:</t>
    </r>
    <r>
      <rPr>
        <sz val="10"/>
        <rFont val="Times New Roman"/>
        <family val="1"/>
        <charset val="204"/>
      </rPr>
      <t xml:space="preserve"> Обслуживание канала связи</t>
    </r>
  </si>
  <si>
    <t>01.04.2025 г.
Обслуживание канала связи для услуг видеонаблюдения 
(несанкционированный пляж)
(2 квартал)</t>
  </si>
  <si>
    <t>01.04.2025 г.
Заключен договор от 13.01.2025 № 6135-01 ОК/25 на обслуживание канала связи, оплата проиведена в апреле 2025 г.</t>
  </si>
  <si>
    <t>Итого по Подпрограмме 3:</t>
  </si>
  <si>
    <t>Вывод об эффективности реализации муниципальной программы за отчётный квартал: ВМ-1; М-14; ВК-4; К-33; ОС-2450,6; С-17303,5.</t>
  </si>
  <si>
    <t>Э=((1/14)+(4/33)+(2450,6/17303,5))/3*100</t>
  </si>
  <si>
    <t>11 % - эффективна</t>
  </si>
  <si>
    <t>Начальник Управления ГО и ЧС</t>
  </si>
  <si>
    <t>А.В. Белопольский</t>
  </si>
  <si>
    <t>"____"___________ 2025 г.</t>
  </si>
  <si>
    <t xml:space="preserve">                              </t>
  </si>
  <si>
    <t>Исп. Уланова Ю.С.</t>
  </si>
  <si>
    <t>82144 (27571)*104</t>
  </si>
  <si>
    <t>«Формирование комфортной городской среды муниципального  округа "Усинск" Републики Коми за I квартал 2025 год</t>
  </si>
  <si>
    <t>Основное мероприятие 1. Благоустройство дворовых территорий  муниципального округа «Усинск» Республики Коми</t>
  </si>
  <si>
    <t>Голенастов В.А.-руководитель Управления жилищно-коммунального хозяйства администрации муниципального округа "Усинск" Республики Коми</t>
  </si>
  <si>
    <t>Мероприятие 1.8. ул. Воркутинская, д.9</t>
  </si>
  <si>
    <t>Мероприятие 1.9. ул. Воркутинская, д 11</t>
  </si>
  <si>
    <t>Контрольное событие№ 1: Реализованы мероприятия по благоустройству общественной территории согласно актов выполненных работ</t>
  </si>
  <si>
    <t>01.06.2025г Выполнение работ по благоустройству  общественных территорий</t>
  </si>
  <si>
    <t>На отчетный период,пакет с документацией предоставлен для размещения на электронную площадку с целью выбора подрядной организации для выполнения работ по благоустройству дворовой территории.</t>
  </si>
  <si>
    <t>Проблемы, возникшие в ходе реализации мероприятия отсутствуют</t>
  </si>
  <si>
    <t>Мероприятие 1.12. ул.Парковаяя, д.13Б</t>
  </si>
  <si>
    <t>Контрольное событие№ 2: Реализованы мероприятия по благоустройству общественной территории согласно актов выполненных работ</t>
  </si>
  <si>
    <t>Основное мероприятие 2 Благоустройство общественных территорий муниципального округа "Усинск" Республики Коми</t>
  </si>
  <si>
    <t>Мероприятие 2.15.  Тропа здоровья (II этап)</t>
  </si>
  <si>
    <t>Контрольное событие № 3:          Реализованы мероприятия по благоустройству общественной территории согласно актов выполненных работ</t>
  </si>
  <si>
    <t>Заключены договора                                       № 03073000415250000130001 от 17.03.2025г;                                           № 03073000415250000120001 от 14.03.2025г;№ 16 от 31.03.2025 г</t>
  </si>
  <si>
    <t>Основное мероприятие 5  Вовлечение заинтересованных граждан, организаций в реализацию мероприятий по благоустройству нуждающихся в благоустройстве территорий общего пользования муниципального округа «Усинск» Республики Коми, а также дворовых территорий</t>
  </si>
  <si>
    <t>Контрольное событие № 4: Проведена работа по вовлечению населения, предприятий и организаций в социально-значимые мероприятия повышения качества городской среды(благоустройство территорий)</t>
  </si>
  <si>
    <t xml:space="preserve">01.01.2025г               Выполнение 
запланированных 
мероприятий по 
благоустройству, на предоставление 
субсидий федерального 
и республиканского 
бюджетов на 
реализацию 
мероприятий по 
благоустройству
</t>
  </si>
  <si>
    <r>
      <t xml:space="preserve">Проведение общественныч обсуждений и </t>
    </r>
    <r>
      <rPr>
        <sz val="20"/>
        <color rgb="FFFF0000"/>
        <rFont val="Times New Roman"/>
        <family val="1"/>
        <charset val="204"/>
      </rPr>
      <t xml:space="preserve"> </t>
    </r>
    <r>
      <rPr>
        <sz val="20"/>
        <color theme="1"/>
        <rFont val="Times New Roman"/>
        <family val="1"/>
        <charset val="204"/>
      </rPr>
      <t xml:space="preserve">встречи с заинтересованными лицами планируются во втором квартале 2025 года. </t>
    </r>
  </si>
  <si>
    <t>Вывод об эффективности реализации муниципальное программы за отчетный квартал: эффективная ((0/5) + (0/4) + (0/37903,2)) / 3 * 100 = 0 % неэффективная</t>
  </si>
  <si>
    <t xml:space="preserve">Заместитель руководителя УЖКХ администрации округа "Усинск"                    </t>
  </si>
  <si>
    <t>Ю.В.Напалкова</t>
  </si>
  <si>
    <t>(подпись)</t>
  </si>
  <si>
    <t>Исполнитель: В.Н. Ломакина 26-9-34</t>
  </si>
  <si>
    <t>УТВЕРЖДЕНО</t>
  </si>
  <si>
    <t>Исполняющий обязанности главы округа «Усинск»</t>
  </si>
  <si>
    <t>_____________________________/В.Г. Руденко</t>
  </si>
  <si>
    <t>«____»______________2025 г.</t>
  </si>
  <si>
    <t>Мониторинг
реализации муниципальной программы
«Развитие транспортной системы» за I квартал 2025 года</t>
  </si>
  <si>
    <t>Ответственный руководитель, заместитель руководителя ОМСУ (Ф.И.О., должность)</t>
  </si>
  <si>
    <t>Подпрограмма 1 «Развитие транспортной инфраструктуры и транспортного обслуживания населения»</t>
  </si>
  <si>
    <t>Основное мероприе 1.1. Оборудование и содержание ледовых переправ и зимних автомобильных дорог общего пользования местного значения</t>
  </si>
  <si>
    <t>Голенастов В.А., руководитель 
УЖКХ</t>
  </si>
  <si>
    <t>Всего в том числе:</t>
  </si>
  <si>
    <t xml:space="preserve">Республиканский бюджет </t>
  </si>
  <si>
    <t>Контрольное событие № 1
Оборудование и содержание ледовых переправ - 4,95 км., содержание зимних автомобильных дорог- 133,85 км</t>
  </si>
  <si>
    <t>01.01.2025 г., обустройство зимника, заливка льда, расчистка снега, накатывание дороги.</t>
  </si>
  <si>
    <t>Заключен муниципальный контракт от 06.12.2024 
№ 03073000415240001290001 с ООО "Северный" на оборудование ледовых переправ (4,95 км) и зимних автомобильных дорог (133,85 км)</t>
  </si>
  <si>
    <t>1.1</t>
  </si>
  <si>
    <t>Основное мероприятие 1.2. Содержание автомобильных дорог общего пользования местного значения</t>
  </si>
  <si>
    <t>1.2</t>
  </si>
  <si>
    <t>Мероприятие 1.2.1. Содержание автомобильных дорог общего пользования местного значения за счет средств бюджета МО ГО «Усинск» (содержание «Подъезда к водозабору на р. Усе (от автомобильной дороги Усть-Уса - Усинск от поворота на Харьягинский - Усинск, исключая городскую черту г. Усинска)», «Подъезд к д. Акись (от автомобильной дороги «Акись - Ошкурья»), «Подъезд к д. Новикбож (от автомобильной дороги «Усть-Уса - Харьягинский»)</t>
  </si>
  <si>
    <t>Контрольное событие № 2
Софинансирование из Республиканского бюджета на содержание автомобильных дорог общего пользования местного значения - 99%</t>
  </si>
  <si>
    <t>01.01.2025 г., Уход за дорогой, дорожными сооружениями и полосой отвода, устранение возникающих мелких повреждений, по организации и обеспечению безопасности дорожного движения, а также зимнее содержание</t>
  </si>
  <si>
    <t>Заключено Соглашение № СМО - 7 от 07.02.2025 о предоставлении субсидии из республиканского бюджета Республики Коми бюджету муниципального округа "Усинск" на содержание автомобильных дорог общего пользования местного значения. Уровень софинансирования - 99%</t>
  </si>
  <si>
    <t>1.3</t>
  </si>
  <si>
    <t>Основное мероприятие 1.3. Транспортное обслуживание населения в границах муниципального округа «Усинск»</t>
  </si>
  <si>
    <t>Игумнова А.Л., 
начальник ОТиС</t>
  </si>
  <si>
    <t>1.4</t>
  </si>
  <si>
    <t>Мероприятие 1.3.1. Пассажирские воздушные перевозки</t>
  </si>
  <si>
    <t xml:space="preserve">Контрольное событие № 3
Доля фактически выполненных рейсов, утвержденных транспортной схемой внутримуниципальных пассажирских перевозок воздушным транспортом в труднодоступные населенные пункты не менее 90 %
</t>
  </si>
  <si>
    <t>01.01.2025 г., Перевозка пассажиров и багажа воздушным транпортом до труднодоступных населенных пунктов Мутный Материк, Щельябож, Захарвань, Усть-Лыжа, Денисовка.</t>
  </si>
  <si>
    <t>Пассажирские воздушные перевозки  
выполняются с 01.01 2025 по 16.01.2025,  а также
с 31.03.2025 по настоящее время. 
Доля фактически выполненных рейсов, 
утвержденных транспортной схемой, составляет 6%</t>
  </si>
  <si>
    <t>Мероприятие 1.3.2. Организация обслуживания населения автомобильным и речным транспортом на территории муниципального округа «Усинск»</t>
  </si>
  <si>
    <t>Игумнова А.Л., начальник</t>
  </si>
  <si>
    <t>Контрольное событие № 4
Транспортная подвижность населения на автомобильном транспорте в общей численности населения (количество поездок на 1 чел.) не менее 7 поездок в год</t>
  </si>
  <si>
    <t xml:space="preserve">01.01.2025 г., Перевозка пассажиров и багажа автомобильным транпортом (город), по зимним автомобильным дорогам  до труднодоступных населенных пунктов Мутный Материк, Щельябож, Захарвань, Усть-Лыжа. </t>
  </si>
  <si>
    <t>Автомобильным транспортом за I кв. 2025 года перевезено 65 тыс. пассажиров, в т.ч. по зимним маршрутам.
Подвижность за I кв. составила - 2 поездки на 1 человека (при численности населения 35,7 тыс. чел.)</t>
  </si>
  <si>
    <t>Контрольное событие № 5
Доля фактически выполненных рейсов, утвержденных расписанием внутримуниципальных пассажирских перевозок речным транспортом в труднодоступные населенные пункты не менее 95%</t>
  </si>
  <si>
    <t>01.06.2025 г., Перевозка пассажиров и багажа речным транпортом до труднодоступных населенных пунктов Мутный Материк, Щельябож, Захарвань, Усть-Лыжа, Денисовка.</t>
  </si>
  <si>
    <t>Перевозка пассажиров и багажа речным транпортом до труднодоступных населенных пунктов будет выполняться со II квартала 2025 года</t>
  </si>
  <si>
    <t xml:space="preserve">Основное мероприятие 1.8. Приобретение подвижного состава для осуществления пассажирских перевозок </t>
  </si>
  <si>
    <t>Игумнова А.Л., начальник 
ОТиС</t>
  </si>
  <si>
    <t xml:space="preserve">Контрольное событие № 6                                                             Проведение закупочной процедуры
</t>
  </si>
  <si>
    <t>01.01.2025 г. Приобретение водометного катера  КС-162 для осуществления пассажирских перевозок речным транспортом в труднодоступные населенные пункты</t>
  </si>
  <si>
    <t>По решению руководящего состава администрации  округа "Усинск" реализация данного меропряития отменена</t>
  </si>
  <si>
    <t>Подпрограмма 2 «Повышение безопасности дорожного движения»</t>
  </si>
  <si>
    <t>Основное меропритие 2.1.  Мероприятия, направленные на предупреждение опасного поведения участников дорожного движения</t>
  </si>
  <si>
    <t xml:space="preserve">Полетова Т.Н., руководитель администрации с. Усть-Уса </t>
  </si>
  <si>
    <t>Мероприятие 2.1.1. Обслуживание и обустройство улично-дорожной сети «искусственными неровностями», обновление существующей и нанесение  новой дорожной разметки, выполнение работ по обустройству пешеходными ограждениями зон пешеходных переходов, на участках улично-дорожной сети г. Усинска, выполнение работ по изготовлению и монтажу выносных консолей</t>
  </si>
  <si>
    <t>Контрольное событие № 7
Выполнение работ по нанесению разметки пешеходных переходов общей площадью
не менее 2374 м2</t>
  </si>
  <si>
    <t xml:space="preserve">01.05.2025 г., нанесение разметки пешеходных переходов и ослуживание искусственных неровностей на проезжей части городских дорог. </t>
  </si>
  <si>
    <t xml:space="preserve">Заключен муниципальный контракт на выполнение работ по нанесению разметки пешеходных переходов расположенных на проезжей части городских дорог. </t>
  </si>
  <si>
    <t>Контрольное событие № 8
Нанесение горизонтальной дорожной разметки, обслуживание неровностей на проезжей части городских дорог</t>
  </si>
  <si>
    <t xml:space="preserve"> 01.05.2025 г., нанесение горизонтальной дорожной разметки обслуживание искусственных неровностей на проезжей части городских дорог. </t>
  </si>
  <si>
    <t>Планируется заключение контракта на выполнение работ по нанесению горизонтальной дорожной разметки во II кв. 2025 г.</t>
  </si>
  <si>
    <t>Мероприятие 2.1.2.  Обслуживание, изготовление и монтаж знаков дорожного движения</t>
  </si>
  <si>
    <t>Контрольное событие № 9
Обслуживание и текущий ремонт дорожных знаков 
в количестве не менее 896 ед.</t>
  </si>
  <si>
    <t>01.01.2025 г., обслуживание, замена и текущий ремонт 896 дорожных знаков</t>
  </si>
  <si>
    <t>Обслуживание, замена и текущий ремонт 
дорожных знаков в течение всего календарного года</t>
  </si>
  <si>
    <t>1.10</t>
  </si>
  <si>
    <t>Мероприятие 2.1.3. Техническое обслуживание светофорных объектов</t>
  </si>
  <si>
    <t>Контрольное событие № 10
Обслуживание светофорных объектов в количестве не менее 130 ед.</t>
  </si>
  <si>
    <t>01.01.2025 г., обслуживание 134 светофорных объектов (светофоры транспортные- 59 шт; светофоры пешеходные типа Т7- 28 шт; светофоры пешеходные типа П1/П2- 39 шт; повторители светофора- 8 шт.)</t>
  </si>
  <si>
    <t>Техническое обслуживание светофорных объектов (светофоры транспортные- 59 шт; светофоры пешеходные типа Т7- 28 шт; светофоры пешеходные типа П1/П2- 39 шт; повторители светофора- 8 шт.)</t>
  </si>
  <si>
    <t>1.11</t>
  </si>
  <si>
    <t>Мероприятие 2.1.4. Обеспечение безопасности дорожного движения внутрипоселковых дорог</t>
  </si>
  <si>
    <t>Контрольное событие № 11
Обслуживание светофорных объектов в с. Усть-Уса</t>
  </si>
  <si>
    <t>01.01.2025 г. обслуживание светофорных объектов</t>
  </si>
  <si>
    <t>Обслуживание светофорных объектов
в количестве 1 шт.</t>
  </si>
  <si>
    <t>1.12</t>
  </si>
  <si>
    <t xml:space="preserve">Мероприятие 2.1.9. Мероприятия по выполнению требований по обеспечению транспортной безопасности
</t>
  </si>
  <si>
    <t>Контрольное событие № 12
Разработка плана реализации обеспечения ТБ ОТИ (мост через р. Седью)</t>
  </si>
  <si>
    <t>01.01.2025 г. Разработка плана реализации обеспечения ТБ ОТИ  (мост через р. Седью)</t>
  </si>
  <si>
    <t>Разрабатывается план реализации 
обеспечения ТБ ОТИ (мост через р. Седью)</t>
  </si>
  <si>
    <t>1.13</t>
  </si>
  <si>
    <t>Основное мероприятие 2.2. Мероприятия, направленные на предупреждение детского травматизма</t>
  </si>
  <si>
    <t>Ю.В. Петрова
и.о. руководителя УО</t>
  </si>
  <si>
    <t>Контрольное событие № 13
Приобретение схем (макетов) безопасных маршрутов в кол-ве 2 шт.</t>
  </si>
  <si>
    <t>01.01.2025 г. приобретение схем (макетов) безопасных маршрутов для образовательных учреждений</t>
  </si>
  <si>
    <t xml:space="preserve">Средства на приобретение схем (макетов) безопасных маршрутов доведены до МБДОУ "Детский сад" с. Мутный Материк в размере 13,6 тыс. руб., а также до МБДОУ "Детский сад" с. Щельябож в размере 13,6 тыс. руб. </t>
  </si>
  <si>
    <t>1.14</t>
  </si>
  <si>
    <t>Основное мероприятие 2.3. Профилактика правонарушений в общественных местах и на улице</t>
  </si>
  <si>
    <t>Контрольное событие № 14
Приобретение услуг по предоставлению видеосигнала системы аппаратно-программного комплекса «Безопасный город»</t>
  </si>
  <si>
    <t>01.01.2025 г., покупка видеосигнала с камер АПК «Безопасный город». Обслуживается 71 камера.</t>
  </si>
  <si>
    <t xml:space="preserve">Итого по программе </t>
  </si>
  <si>
    <t>Вывод об эффективности реализации муниципальной программы за отчетный квартал: Не эффективная (4%)</t>
  </si>
  <si>
    <t>Э = ((ВМ / М) + (ВК / К) + (ОС / С)) / 3 x 100</t>
  </si>
  <si>
    <t>Исполнитель: Соколова В.А.</t>
  </si>
  <si>
    <t>Тел: (82144) 28-1-30 (131)</t>
  </si>
  <si>
    <t>«Энергосбережение и повышение энергетической эффективности»  на 1 квартал 2025 года  (по состоянию на 01 апреля 2025 года)</t>
  </si>
  <si>
    <t xml:space="preserve">Основное мероприятие 1. Оснащение приборами учета коммунальных ресурсов </t>
  </si>
  <si>
    <t>Голенастов В.А.-руководитель Управления жилищно-коммунального хозяйства администрации муниципального округа "Усинск"</t>
  </si>
  <si>
    <t>1.1.</t>
  </si>
  <si>
    <t>Мероприятие 1.1. Оснащение общедомовыми приборами учета коммунальных ресурсов в части муниципальной доли</t>
  </si>
  <si>
    <t>Контрольное событие № 1: Установлены общедомовые приборы учета коммунальных ресурсов (узел учета тепловой энергии) в МКД</t>
  </si>
  <si>
    <t>01.01.2025 г        Рациональное использование энергетических ресурсов</t>
  </si>
  <si>
    <t xml:space="preserve"> Произведена работа по установке общедомовых узлов учета тепловой энергии  в 9 многоквартийных домах по следующим адресам:ул.Молодежная д.3, д.35;Ул.Нефтяников д.42, д.44; ул.Парковая д.5, д.5а, д.9; ул.Пионерская д.3 ;ул.Строителей д.4.</t>
  </si>
  <si>
    <t>1.2.</t>
  </si>
  <si>
    <t>Мероприятие 1.2 Оснащение индивидуальными приборами учета коммунальных ресурсов в муниципальных жилых квартирах</t>
  </si>
  <si>
    <t xml:space="preserve">Контрольное событие № 2: Установлены индивидуальные приборы учета коммунальных ресурсов в муниципальных жилых квартирах ;возмещены затраты по установке индивидуальных приборов учета (электроэнергии);возмещены затраты на установленные индивидуальные приборы учета  ХВС и ГВС </t>
  </si>
  <si>
    <t>01.03.2024 г                            Рациональное использование энергетических ресурсов</t>
  </si>
  <si>
    <t xml:space="preserve"> Компенсация расходов по установке (замене), метрологической поверке индивидуальных приборов учета (ул. 60 лет Октября, д.6, кв. 436А)</t>
  </si>
  <si>
    <t>Основное мероприятие 2. Энергоаудит систем тепло- и водоснабжения на территории муниципального  округа  "Усинск"</t>
  </si>
  <si>
    <t>Снижение расходов энергетических ресурсов</t>
  </si>
  <si>
    <t>Мероприятие 2.1 Актуализация схемы теплоснабжения муниципального  округа «Усинск» (с электронной моделью)</t>
  </si>
  <si>
    <t>Контрольное событие № 1: Осуществлены мероприятия по разработке схемы теплоснабжения муниципального  округа "Усинск"</t>
  </si>
  <si>
    <t>01.01.2025 г                       Снижение расходов энергетических ресурсов</t>
  </si>
  <si>
    <t xml:space="preserve">   Заключен договор № 1 от 13.01.2025 г. на оказание  услуг актуализации схемы теплоснабжения "Усинск"</t>
  </si>
  <si>
    <t>2.2.</t>
  </si>
  <si>
    <t>Мероприятие 2.2 Актуализация схемы водоснабжения муниципального  округа  "Усинск" (с электронной моделью)</t>
  </si>
  <si>
    <t>Контрольное событие № 2: Осуществлены мероприятия по разработке схемы водоснабжения муниципального  округа  "Усинск"</t>
  </si>
  <si>
    <t>01.06.2025 г                   Снижение расходов энергетических ресурсов</t>
  </si>
  <si>
    <t>Заключение договора  на оказание услуг по разработке схемы водоснабжения и водоотведения муниципальнолго округа "Усинск" Републики Коми планируется на второй квартал</t>
  </si>
  <si>
    <t>Основное мероприятие 9.
Энергосбережение и повышение энергетической эффективности систем коммунальной инфраструктуры, направленных в том числе на развитие жилищно-коммунального хозяйства</t>
  </si>
  <si>
    <t xml:space="preserve">Голенастов В.А.-руководитель Управления жилищно-коммунального хозяйства администрации муниципального округа "Усинск"" </t>
  </si>
  <si>
    <t>финансирование не предусмотрено</t>
  </si>
  <si>
    <t>Контрольное событие № 3: Реализованы мероприятия  по энергосбережению, повышению энергетической эффективности  систем коммунальной инфраструктуры</t>
  </si>
  <si>
    <t>Руководитель Управления жилищно-коммунального хозяйства администрации муниципального округа "Усинск" Республики Коми  Голенастов В.А.</t>
  </si>
  <si>
    <t>01.03.2025 г                         Снижение тарифов на коммунальные ресурсы, качественное и надежное снабжение коммунальными ресурсами</t>
  </si>
  <si>
    <t>Информирование руководителей управляющих организаций, собственников помещений в МКД, бюджетных учреждений, организаций коммунального комплекса о необходимости проведения мероприятий по энергосбережению и повышению энергетической эффективности</t>
  </si>
  <si>
    <t xml:space="preserve">Основное мероприятие 10. Стимулирование производителей и потребителей энергетических ресурсов, организаций, осуществляющих передачу энергетических ресурсов, проведению мероприятий по энергосбережению, повышению энергетической эффективности и сокращению потерь энергетических ресурсов </t>
  </si>
  <si>
    <t xml:space="preserve">Контрольное событие № 4:Реализованы мероприятия  по энергосбережению, повышению энергетической эффективности и сокращению потерь энергетических ресурсов </t>
  </si>
  <si>
    <t>01.01.2024г                Информирование организаций коммунального комплекса о необходимости энергосбережения и повышения энергетической эффективности в системах коммунальной инфраструктуры. Проведение информационно-разъяснительной работы с ресурсоснабжающими организациями</t>
  </si>
  <si>
    <t>Проведены семинары, "круглые столы" с участием главных распорядителей бюджетных средств, организаций коммунального комплекса, представителей управляющих организаций, ТСЖ по вопросу энергосбережения и повышения энергетической эффективности</t>
  </si>
  <si>
    <t>Основное мероприятие 11. Выявление бесхозных объектов недвижимого имущества, используемых для передачи энергетических ресурсов (включая газоснабжение, тепло- и электроснабжение), организация постановки таких объектов на учет в качестве бесхозяйные объектов недвижимого имущества и последующее признание права муниципальной собственности на такие безхозяйные объекты недвижимого имущества</t>
  </si>
  <si>
    <t>КУМИ администрации муниципального округа "Усинск"  Республики Коми Сулейманова Н.А.</t>
  </si>
  <si>
    <t>Контрольное событие № 5:Реализованы мероприятия по постановки таких объектов на учет в качестве безхозяйных объектов недвижимого имущества и последующее признание права муниципальной собственности</t>
  </si>
  <si>
    <t xml:space="preserve">01.06.2025 г            Осуществление постановки на учет безхозяйных объектов недвижимого имущества, используемых для передачи энергетических ресурсов          </t>
  </si>
  <si>
    <t>30.09.2025 г           Бесхозяйные объекты недвижимого имущества выявляются в результате проведения инвентаризации</t>
  </si>
  <si>
    <t>Основное мероприятие 12. Организация управления бесхозяйными объектами недвижимого имущества, используемыми для передачи энергетических ресурсов, с момента выявления таких объектов, в том числе определения источника компенсации возникающих при их эксплуатации нормативных потерь энергетических ресурсов (включая тепловую энергию), в частности за счет включения расходов на компенсацию указанных потерь в тариф организации, управляющей такими объектами, в соответствии с законодательством Российской Федерации кие бесхозяйные объекты недвижимого имущества</t>
  </si>
  <si>
    <t>Контрольное событие № 6:Реализованы мероприятия по  выявлению таких объектов, в том числе определения источника компенсации возникающих при их эксплуатации нормативных потерь энергетических ресурсов.</t>
  </si>
  <si>
    <t>01.06.2025 г              Осуществление организации управления бесхозяйных объектов недвижимого имущества</t>
  </si>
  <si>
    <t>30.09.2025 г           Организовация управление бесхозяйными объектами недвижимого имущества, выявления таких объектов планируется на второй квартал.</t>
  </si>
  <si>
    <t>Основное мероприятие 5. Энергосбережение и повышение энергетической эффективности в образовательных учреждениях.</t>
  </si>
  <si>
    <t xml:space="preserve">Петрова Ю.В.- руководитель Управление образования администрации муниципального округа "Усинск" </t>
  </si>
  <si>
    <t>Управление культуры и национальной политики администрации МО ГО "Усинск"</t>
  </si>
  <si>
    <t xml:space="preserve">Увеличение эффективности реализуемых мероприятий в области энергосбережения и повышения энергетической эффективности </t>
  </si>
  <si>
    <t>5.2.</t>
  </si>
  <si>
    <t>Мероприятие 5.2. Установка приборов учета тепла  в образовательных учреждениях.</t>
  </si>
  <si>
    <t>Петрова Ю.В.- руководитель Управление образования администрации муниципального округа "Усинск"</t>
  </si>
  <si>
    <t>Контрольное событие № 7: Осуществлены мероприятия по актуализации "Энергосбережение и повышение энергетической эффективности в образовательных учреждениях"  муниципального округа "Усинск"</t>
  </si>
  <si>
    <t xml:space="preserve">01.01.2025 г                      Увеличение эффективности реализуемых мероприятий в области энергосбережения и повышения энергетической эффективности </t>
  </si>
  <si>
    <t xml:space="preserve">   В 1 квартале 2025 г. произведена замена светильников на энергосберегающие: 240 шт в 14 образовательных организациях. Заменены конструктивные элементы учреждений: проведены работы  по замене оконных блоков в 7 образовательных организацях,замена дверных проемов в МБОУ СОШ № 1 г.Усинска. Установка приборов учета тепла запланирована на второй квартал.</t>
  </si>
  <si>
    <t>Основное мероприятие 7. Организация функционирования системы автоматизированного учета потребления органами местного самоуправления  и муниципальными учреждениями энергетических ресурсов посредством обеспечения дистанционного сбора, анализа и передачи в адрес ресурсоснабжающих организаций соответствующих данных</t>
  </si>
  <si>
    <t>Контрольное событие № 8:Осуществлены мероприятия по анализу и передаче данных в адрес ресурсоснабжающих организаций</t>
  </si>
  <si>
    <t>01.01.2025 г                        Дистанционный сбор, анализ и передача данных в адрес ресурсоснабжающих организаций</t>
  </si>
  <si>
    <t>Муниципальные учреждения оборудованы счетчиками потребления энергетических ресурсов (ХВС,ГВС,ЭЭ) Ежемесячная передача ответственными сотрудниками в адрес ресурсников.Переодический контроль сотрудниками ресурсоснабжающих организаций.</t>
  </si>
  <si>
    <t>Контрольное событие № 4: Осуществлены мероприятия по актуализации "Энергосбережение и повышение энергетической эффективности в образовательных учреждениях" МО "Усинск"</t>
  </si>
  <si>
    <t xml:space="preserve">01.01.2024 г                      Увеличение эффективности реализуемых мероприятий в области энергосбережения и повышения энергетической эффективности </t>
  </si>
  <si>
    <t xml:space="preserve">   В 1 квартале 2024 г. в МБОУ "СОШ" с. Усть-Уса, МБДОУ "ДС" с. Усть-Уса, МАДОУ "ДС № 10" г. Усинска установлен прибор учета тепла. В 2 образовательных организациях: МБОУ "ООШ" с. Усть-Лыжа, МБДОУ "ДС" с. Мутный Материк  установка приборов учета тепла запланирована на июнь-июль 2024 года (субсидии доведены до образовательных организаций)</t>
  </si>
  <si>
    <t>Основное мероприятие 11. Выявление бесхозных объектов недвижимого имущества, используемых для передачи энергетических ресурсов (включая газоснабжение, тепло- и электроснабжение), организация постановки таких объектов на учет в качестве безхозяйные объектов недвижимого имущества и последующее признание права муниципальной собственности на такие безхозяйные объекты недвижимого имущества</t>
  </si>
  <si>
    <t>Контрольное событие №8:Реализованы мероприятия по постановки таких объектов на учет в качестве безхозяйных объектов недвижимого имущества и последующее признание права муниципальной собственности</t>
  </si>
  <si>
    <t xml:space="preserve">01.06.2024г            Осуществление постановки на учет безхозяйных объектов недвижимого имущества, используемых для передачи энергетических ресурсов          </t>
  </si>
  <si>
    <t>30.09.2024 г</t>
  </si>
  <si>
    <t>Основное мероприятие 12. Организация управления безхозяйными объектами недвижимого имущества, используемыми для передачи энергетических ресурсов, с момента выявления таких объектов, в том числе определения источника компенсации возникающих при их эксплуатации нормативных потерь энергетических ресурсов (включая тепловую энергию), в частности за счет включения расходов на компенсацию указанных потерь в тариф организации, управляющей такими объектами, в соответствии с законодательством Российской Федерации кие безхозяйные объекты недвижимого имущества</t>
  </si>
  <si>
    <t xml:space="preserve">Основное мероприятие 13.
Энергосбережение и повышение энергетической эффективности жилищного фонда, в том числе по проведению энергоэффективного капитального ремонта общего имущества в многоквартирных домах
</t>
  </si>
  <si>
    <t xml:space="preserve">Контрольное событие № 9:Реализованы мероприятия по информированию населения о возможных типовых решениях повышения энергетической эффективности и энергосбережения </t>
  </si>
  <si>
    <t>01.01.2025 г      Информирование населения о возможных типовых решениях повышения энергетической эффективности и энергосбережения (установка датчиков движения, замена ламп на энергоэффективные, использование  энергосберегающих бытовых приборов)</t>
  </si>
  <si>
    <t>Информирование с помощью печатной продукции (листовки
в почтовые ящики), содержащей сведения о возможностях экономии и
снижения платежей, требований законодательства и запретов.</t>
  </si>
  <si>
    <t>Основное мероприятие 15.
Информационное обеспечение, в том числе информирование потребителей энергетических ресурсов о мероприятиях и о способах энергосбережения и повышения энергетической эффективности</t>
  </si>
  <si>
    <t xml:space="preserve">Контрольное событие № 10:Реализованы мероприятия по информированию населения о возможных типовых решениях повышения энергетической эффективности и энергосбережения </t>
  </si>
  <si>
    <t>Информирование с помощью печатной продукции (листовки
в почтовые ящики), Подготовка и размещение материалов в средствах массовой информации по теме "Энергосбережение и энергоэффективность"</t>
  </si>
  <si>
    <t>Всего МБ</t>
  </si>
  <si>
    <t xml:space="preserve">Вывод об эффективности реализации муниципальное программы за отчетный квартал: ((2/10) + (2/10) + (0/617,8)) / 3 * 100 = 13,3%  эффективная    </t>
  </si>
  <si>
    <t>Заместитель руководителя УЖКХ  администрации округа "Усинск"</t>
  </si>
  <si>
    <t xml:space="preserve">Исп. В.Н.Ломакина </t>
  </si>
  <si>
    <t>тел.26934</t>
  </si>
  <si>
    <t>Заместитель главы администрации МО "Усинск"</t>
  </si>
  <si>
    <t xml:space="preserve">     В.Г. Руденко</t>
  </si>
  <si>
    <t>Мониторинг
реализации муниципальной программы "Профилактика правонарушений и обеспечение общественной безопасности на территории муниципального округа «Усинск» Республики Коми" по состоянию на 31.03.2025 г.</t>
  </si>
  <si>
    <t xml:space="preserve">Программа "Профилактика правонарушений и обеспечение общественной безопасности на территории муниципального образования городского округа «Усинск»" </t>
  </si>
  <si>
    <t xml:space="preserve">Республиканский бюджет Республики </t>
  </si>
  <si>
    <t xml:space="preserve">Подпрограмма 1 «Профилактика преступлений и иных правонарушений» </t>
  </si>
  <si>
    <t xml:space="preserve">Основное мероприятие 1.1.
Организационное и информационное обеспечение деятельности заседаний межведомственной комиссии по вопросам укрепления и профилактики правонарушений на территории муниципального округа «Усинск» Республики Коми
</t>
  </si>
  <si>
    <t xml:space="preserve">Белоус М.Е.,
руководитель УПиКР
</t>
  </si>
  <si>
    <t>Контрольное событие № 1
Организация и проведение 4 заседаний межведомственной комиссии по вопросам укрепления правопорядка и профилактики правонарушений на территории муниципального округа «Усинск» Республики Коми, в соотвествии с утвержденным планом работы</t>
  </si>
  <si>
    <t xml:space="preserve">Белоус М.Е.
Руководитель УПиКР
</t>
  </si>
  <si>
    <t>31.12.2025
Проведение не менее 4 заседаний межведомственной комиссии по вопросам укрепления правопорядка и профилактики правонарушений на территории муниципального округа «Усинск» Республики Коми, в соответствии с утвержденным планом работы</t>
  </si>
  <si>
    <t>Проведено 1 заседание межведомственной комиссии: 19.03.2025</t>
  </si>
  <si>
    <t xml:space="preserve">Основное мероприятие 1.2.
Осуществление органом местного самоуправления отдельных государственных полномочий Республики Коми в сфере административной ответственности, предусмотренной Законом Республики Коми «Об административной ответственности в Республики Коми» 
</t>
  </si>
  <si>
    <t>Контрольное событие № 2
Составление не менее 10 протоколов должностными лицами, уполномоченными составлять протоколы об административной ответственности, предусмотренной Законом Республики Коми «Об административной ответственности в Республики Коми»</t>
  </si>
  <si>
    <t>31.12.2025
Должностными лицами, уполномоченными составлять протоколы об административной ответственности, предусмотренной Законом Республики Коми от 30.12.2003 г. № 95-РЗ «Об административной ответственности в Республике Коми» составлено не менее 10 протоколов</t>
  </si>
  <si>
    <t xml:space="preserve">В 1 квартале 2025 г. должностными лицами составлен 1 протокол об административной ответственности </t>
  </si>
  <si>
    <t>Основное мероприятие 1.3.
Содействие созданию народных дружин в муниципальном округе «Усинск», координация деятельности народных дружин, включенных в Региональный реестр народных дружин и общественных объединений правоохранительной направленности в Республике Коми</t>
  </si>
  <si>
    <t>Богачев А.В.                                Начальник Управления ГОиЧС</t>
  </si>
  <si>
    <t xml:space="preserve">Контрольное событие № 3
Организация и проведенение не менее 3 заседаний штаба народных дружин в муниципальном округа «Усинск»
</t>
  </si>
  <si>
    <t>Богачев А.В.,                               начальник управления ГОиЧС</t>
  </si>
  <si>
    <t>31.12.2025
Организация и проведенение не менее 3 заседаний штаба народных дружин в муниципальном округа «Усинск»</t>
  </si>
  <si>
    <t>Проведено 1 заседание штаба: 17.03.2025</t>
  </si>
  <si>
    <t>Контрольное событие № 4                                                                                                                                                                                                                                                                                                                                                                 Информирование о формах участия граждан в охране общественного порядка</t>
  </si>
  <si>
    <t>Богачев А.В., начальник Управления ГОиЧС</t>
  </si>
  <si>
    <t>31.12.2025
Информирование о формах участия граждан в охране
общественного порядка</t>
  </si>
  <si>
    <t xml:space="preserve">Информирование о формах участия граждан в охране общественного порядка происходит на официальных сайтах и на официальных ресурсах и в официальных группах в социальных сетях «ВКонтакте», «Одноклассники», мессенджерах «Телеграм», «Вайбер»: администрации округа, Совета муниципального округа «Усинск» Республики Коми, территориальных органов администрации муниципального округа "Усинск": размещено 18 статей. В течение 1 квартала 2025 года в народную дружину вступили 3 новых члена ДНД. </t>
  </si>
  <si>
    <t>Основное мероприятие 1.4.
Организация и проведение мероприятий, направленных на  профилактику краж имущества всех форм собственности граждан, в том числе от не правомерного завладения транспортными средствами или их кражи</t>
  </si>
  <si>
    <t>Химичук Т.Ю., начальнк МЦУ АМО ГО "Усинск"</t>
  </si>
  <si>
    <t>Контрольное событие № 5
Размещение памяток на официальном сайте администрации направленных на сохранность личного имущества граждан, в том числе от неправомерного завладением транспортными средствами или их кражи</t>
  </si>
  <si>
    <t>Химичук Т.Ю., начальнк МЦУ АМО ГО "Усинск".</t>
  </si>
  <si>
    <t>31.12.2025
Ежеквартальное размещение памяток на официальном сайте администрации направленных на сохранность личного имущества граждан</t>
  </si>
  <si>
    <t>Памятки о сохранности личного имущества размещаются на официальном сайте Администрации МО "Усинск", на официальных страницах ВКонтакте, Одноклассниках, Телеграмме. Всего за 1 квартал 2025 г. размещено 187 статей</t>
  </si>
  <si>
    <t>Основное мероприятие 1.5.
Предоставление помещения для работы на обслуживаемом административном участке муниципального округа «Усинск» Республики Коми участковым уполномоченным полиции</t>
  </si>
  <si>
    <t>Контрольное событие № 6
Проведение ремонтных работ участковых пунктов с целью приведения их в нормативное состояние</t>
  </si>
  <si>
    <t>31.12.2025
Организация участковых пунктов полиции согласно требованиям, указанным в Приложении № 3 к Инструкции по исполнению участковым уполномоченным полиции служебных обязанностей на обслуживаемом административном участке</t>
  </si>
  <si>
    <t>Всего необходимо привести в нормативное состояние 3 помещения участковых пунктов. Количество помещений приведенных в нормативное состояние от общего количества предоставленных помещений за 1 квартал 2025 г. составило 0</t>
  </si>
  <si>
    <t>Итого по подпрограмме 1:</t>
  </si>
  <si>
    <t xml:space="preserve">Подпрограмма 2 «Профилактика повторных преступлений» </t>
  </si>
  <si>
    <t xml:space="preserve">Основное мероприятие 2.1.
Оказание психологической и правовой помощи осужденным, освободившимся из мест лишения свободы с дополнительным наказанием, или при замене неотбытой части наказания, и осужденных к наказанию, не связанному с лишением свободы
</t>
  </si>
  <si>
    <t>Белоус М.Е.,
руководитель УПиКР</t>
  </si>
  <si>
    <t xml:space="preserve">Контрольное событие № 7
Организовано содействие по оказанию психологической и правовой помощи не менее 2,7% осужденным, освободившихся из мест лишения свободы с дополнительным наказанием, или при замене неотбытой части наказания, и осужденных к наказанию, не связанному с лишением свободы  
</t>
  </si>
  <si>
    <t xml:space="preserve">31.12.2025
Психологическая и правовая помощь осужденным, освободившихся из мест лишения свободы с дополнительным наказанием, или при замене неотбытой части наказания, и осужденных к наказанию, не связанному с лишением свободы
</t>
  </si>
  <si>
    <t>Осужденные граждане, освободившиеся из мест лишения свободы с дополнительным наказанием, или при замене неотбытой части наказания, и осужденые к наказанию, не связанному с лишением свободы обратились: 
- за психологической помощью - 2 чел.; 
- за правовой помощью - 3 чел.</t>
  </si>
  <si>
    <t>Итого по подпрограмме 2:</t>
  </si>
  <si>
    <t>Подпрограмма 3 «Профилактика безнадзорности, правонарушений и преступлений несовершеннолетних»</t>
  </si>
  <si>
    <t xml:space="preserve">Основное мероприятие 3.1.
Организация и проведение мероприятий, направленных на профилактику социально негативных явлений среди несовершеннолетних и молодежи 
</t>
  </si>
  <si>
    <t>Петрова Ю.В., и.о. руководителя Управления образования АМО ГО «Усинск»</t>
  </si>
  <si>
    <t xml:space="preserve">Контрольное событие № 8
100% охват учащихся тематическими мероприятиями с привлечением заинтересованных структур и ведомств  
</t>
  </si>
  <si>
    <t>31.12.2025
Сниженние количества преступлений и правонарушений несовершеннолетними учащимися</t>
  </si>
  <si>
    <t>Организация и проведение мероприятий, направленных на профилактику социально негативных явлений среди несовершеннолетних и молодежи. Охват учащихся тематическими мероприятиями составляет 51%</t>
  </si>
  <si>
    <t xml:space="preserve">Основное мероприятие 3.2.
Организация занятости несовершеннолетних, состоящих на профилактических  учетах, в организованные формы досуга на базе общеобразовательных организаций и  образовательных  организаций дополнительного образования
</t>
  </si>
  <si>
    <t>Контрольное событие № 9
Охват учащихся, состоящих на профилактических учетах в ОПДН, КПДН, ВШУ, разными формами занятости, не менее 94,2%</t>
  </si>
  <si>
    <t>Охват вовлеченности учащихся к внеурочной занятости составляет 100%</t>
  </si>
  <si>
    <t xml:space="preserve">Основное мероприятие 3.3.
Пропаганда здорового образа жизни в образовательных организациях среди несовершеннолетних и молодежи
</t>
  </si>
  <si>
    <t>Петрова Ю.В.,  и.о. руководителя Управления образования АМО ГО «Усинск»</t>
  </si>
  <si>
    <t>Контрольное событие № 10
100 % охват учащихся 1-11 классов общеобразовательных организаций мероприятиями, направленными на пропаганду здорового образа жизни</t>
  </si>
  <si>
    <t>Охват учащихся 1-11 классов мероприятиями, направленными на пропаганду здорового образа жизни составляет 100%</t>
  </si>
  <si>
    <t>Итого по подпрограмме 3:</t>
  </si>
  <si>
    <t xml:space="preserve">Основное мероприятие 4.1.
Формирование негативного отношения учащейся молодежи к употреблению алкоголя, наркотических и психотропных  веществ 
</t>
  </si>
  <si>
    <t xml:space="preserve">Контрольное событие № 11
Охват учащейся молодежи (в возрасте от 7 до 30 лет) профилактическими мероприятиями, направленными на противодействие употреблению спиртными напитками, наркотическими средствами, психотропными и сильнодействующими веществами, не менее 75,2% 
</t>
  </si>
  <si>
    <t>Охват учащейся молодежи профилактическими мероприятиями, направленными на противодействие употреблению спиртными напитками, наркотическими средствами, психотропными и сильнодействующими веществами составляет 76%</t>
  </si>
  <si>
    <t xml:space="preserve">Основное мероприятие 4.2.
Организационное и информационное обеспечение деятельности антинаркотической комиссии муниципального округа «Усинск» Республики Коми 
</t>
  </si>
  <si>
    <t xml:space="preserve">Контрольное событие № 12
Организация и проведение 4 заседаний антинаркотической комиссии муниципального округа "Усинск" Републики Коми, в соответствии с утвержденным планом работы
</t>
  </si>
  <si>
    <t>Проведено 1 заседание антинаркотической комиссии: 12.03.2025</t>
  </si>
  <si>
    <t>Основное мероприятие 4.3.
Содействие в предупреждении розничной продажи алкогольной продукции, табачной продукции, табачных изделий, никотиносодержащей продукции или сырья для их производства, кальянов, устройств для потребления никотиносодержащей продукции, безалкогольных тонизирующих напитков (в том числе энергетических) несовершеннолетним</t>
  </si>
  <si>
    <t>Кравчун Л.В., руководитель УЭРПиИП</t>
  </si>
  <si>
    <t xml:space="preserve">Контрольное событие № 13
Проведение рейдов торговых объектов по предупреждению розничной продажи алкогольной продукции, табачной продукции, табачных изделий, никотиносодержащей продукции или сырья для их производства, кальянов, устройств для потребления никотиносодержащей продукции, безалкогольных тонизирующих напитков (в том числе энергетических) несовершеннолетним
</t>
  </si>
  <si>
    <t>Проведение не менее 1 рейда в месяц</t>
  </si>
  <si>
    <t>Итого по подпрограмме 4:</t>
  </si>
  <si>
    <t>Вывод об эффектвности реализации муниципальной программы за отчетный квартал:</t>
  </si>
  <si>
    <t>((3/12)+(3/13)+(0/705,9))/3*100=16% - эффективная</t>
  </si>
  <si>
    <t>Руководитель управления праовой и кадровой работы</t>
  </si>
  <si>
    <t>М.Е. Белоус</t>
  </si>
  <si>
    <t>Исп. Веремчук В.В. 89129592814</t>
  </si>
  <si>
    <t xml:space="preserve">«Социальная защита населения» </t>
  </si>
  <si>
    <t>по состоянию на 01 апреля 2025 года</t>
  </si>
  <si>
    <t>Подпрограмма 1 Социальная поддержка населения</t>
  </si>
  <si>
    <t>Основное мероприятие 1.1. Предоставление дополнительной социальной поддержки отдельным категориям граждан</t>
  </si>
  <si>
    <t xml:space="preserve">Варенцова Н.А., руководитель ОЗиСЗН </t>
  </si>
  <si>
    <t>Мероприятие 1.1.1. Льготный проезд в городском и пригородном общественном автомобильном транспорте</t>
  </si>
  <si>
    <r>
      <t xml:space="preserve">Контрольное событие № 1 </t>
    </r>
    <r>
      <rPr>
        <sz val="9"/>
        <color indexed="8"/>
        <rFont val="Times New Roman"/>
        <family val="1"/>
        <charset val="204"/>
      </rPr>
      <t xml:space="preserve">Возмещен льготный проезд в городском и пригородном общественном транспорте не менее, чем 400 гражданам на автомобильном транспорте </t>
    </r>
  </si>
  <si>
    <t>31.12.2025г.</t>
  </si>
  <si>
    <t>В янв 2025г. льготным проездом воспользовались 649 чел.; в фев - 660 чел; в марте - 662 чел.</t>
  </si>
  <si>
    <t>Мероприятие 1.1.2. Возмещение расходов на  зубопротезирование и ремонт зубных протезов</t>
  </si>
  <si>
    <r>
      <t xml:space="preserve">Контрольное событие № 2 </t>
    </r>
    <r>
      <rPr>
        <sz val="9"/>
        <color indexed="8"/>
        <rFont val="Times New Roman"/>
        <family val="1"/>
        <charset val="204"/>
      </rPr>
      <t>Получили услуги льготного зубопротезирования не менее 10 граждан из числа обратившихся</t>
    </r>
  </si>
  <si>
    <t>В первом квартале услуги зубопротезирования возмещены 3 человекам</t>
  </si>
  <si>
    <t>1.3.</t>
  </si>
  <si>
    <t>Мероприятие 1.1.3. Оказание адресной социальной помощи нуждающимся гражданам (медицинский осмотр осужденных без изоляции от общества, направленных на общественные работы, лицам без определенного места жительства, в т.ч. приехавшим из других регионов)</t>
  </si>
  <si>
    <r>
      <t xml:space="preserve">Контрольное событие № 3 </t>
    </r>
    <r>
      <rPr>
        <sz val="9"/>
        <color indexed="8"/>
        <rFont val="Times New Roman"/>
        <family val="1"/>
        <charset val="204"/>
      </rPr>
      <t>Оказана адресная помощь нуждающимся в социальной поддержке (оплата стоимости медосмотра освободившимся, оплата проезда лицам БОМЖ)</t>
    </r>
  </si>
  <si>
    <t xml:space="preserve">Возмещены расходы за проведенный медосмотр 1 освободившемуся </t>
  </si>
  <si>
    <t>Основное мероприятие 1.2. Осуществление социальных гарантий по жилищно-коммунальным услугам путем предоставления гражданам субсидий</t>
  </si>
  <si>
    <t>УКиНП; УО; ОЗиСЗН</t>
  </si>
  <si>
    <t>Мероприятие 1.2.1. На оплату жилого помещения и коммунальных услуг специалистам учреждений культуры</t>
  </si>
  <si>
    <t>Иванова О.В., руководитель УКиНП</t>
  </si>
  <si>
    <r>
      <t xml:space="preserve">Контрольное событие № 4 </t>
    </r>
    <r>
      <rPr>
        <sz val="9"/>
        <color indexed="8"/>
        <rFont val="Times New Roman"/>
        <family val="1"/>
        <charset val="204"/>
      </rPr>
      <t>Предоставлены меры социальной поддержки по ЖКУ специалистам сферы культуры не менее 25 человек</t>
    </r>
  </si>
  <si>
    <t>Ежемесячно компенсацию по ЖКУ получают 26 работников сферы культуры</t>
  </si>
  <si>
    <t>Мероприятие 1.2.3. На оплату жилого помещения и коммунальных услуг специалистам учреждений образования</t>
  </si>
  <si>
    <t>Орлов Ю.А., руководитель УО</t>
  </si>
  <si>
    <r>
      <t xml:space="preserve">Контрольное событие № 5 </t>
    </r>
    <r>
      <rPr>
        <sz val="9"/>
        <color indexed="8"/>
        <rFont val="Times New Roman"/>
        <family val="1"/>
        <charset val="204"/>
      </rPr>
      <t>Предоставлены меры социальной поддержки по ЖКУ специалистам учреждений образования, не являющимся педагогическими работниками не менее 2 человек</t>
    </r>
  </si>
  <si>
    <t>Ежемесячно компенсацию по ЖКУ получают 2 человека</t>
  </si>
  <si>
    <t>2.3.</t>
  </si>
  <si>
    <t>Мероприятие 1.2.4. На оплату жилого помещения и коммунальных услуг специалистам государственных учреждений здравоохранения, вышедшим на пенсию и проживающим в сельских населенных пунктах и поселке городского типа</t>
  </si>
  <si>
    <r>
      <t xml:space="preserve">Контрольное событие № 6 </t>
    </r>
    <r>
      <rPr>
        <sz val="9"/>
        <color indexed="8"/>
        <rFont val="Times New Roman"/>
        <family val="1"/>
        <charset val="204"/>
      </rPr>
      <t>Предоставлены меры социальной поддержки специалистам государственных учреждений здравоохранения, вышедшим на пенсию и проживающим в сельских населенных пунктах не менее 10 человек</t>
    </r>
  </si>
  <si>
    <t>Дополнительные меры социальной поддержки получают 10 человек из числа бывших работников государственных учреждений здравоохранения, вышедших на пенсию и проживающих в сельских населенных пунктах</t>
  </si>
  <si>
    <t>2.4.</t>
  </si>
  <si>
    <t>Мероприятие 1.2.5. На оплату жилого помещения и коммунальных услуг многодетным семьям, воспитывающим 5 и более несовершеннолетних детей</t>
  </si>
  <si>
    <r>
      <t xml:space="preserve">Контрольное событие № 7 </t>
    </r>
    <r>
      <rPr>
        <sz val="9"/>
        <color indexed="8"/>
        <rFont val="Times New Roman"/>
        <family val="1"/>
        <charset val="204"/>
      </rPr>
      <t>Предоставлены меры социальной поддержки по ЖКУ не менее 3-м многодетным семьям, имеющим 5 и более несовершеннолетних детей</t>
    </r>
  </si>
  <si>
    <t>Меры социальной поддержки по возмещению расходов по ЖКУ получают 3 семьи</t>
  </si>
  <si>
    <t>Основное мероприятие 1.3. Вовлечение населения и общественных некоммерческих организаций в социально-значимые общегородские мероприятия</t>
  </si>
  <si>
    <t xml:space="preserve">3.1 </t>
  </si>
  <si>
    <t>Мероприятие 1.3.1.Проведение мероприятий к знаменательным и памятным датам, в т.ч.:
-День памяти и скорби;  
-Встреча руководителей органов местного самоуправления муниципального округа «Усинск» Республики Коми с ветеранами в честь знаменательной даты;
-Международный день пожилых людей;
-Международный день инвалидов</t>
  </si>
  <si>
    <r>
      <t xml:space="preserve">Контрольное событие № 8 </t>
    </r>
    <r>
      <rPr>
        <sz val="9"/>
        <color indexed="8"/>
        <rFont val="Times New Roman"/>
        <family val="1"/>
        <charset val="204"/>
      </rPr>
      <t>Приняли участие в общегородских мероприятиях не менее 150 граждан из числа ветеранов, инвалидов, лиц пожилого возраста</t>
    </r>
  </si>
  <si>
    <t>Во всех проводимых мероприятиях принимают участие не менее 10-20 и более граждан из числа ветеранов, инвалидов, пенсионеров</t>
  </si>
  <si>
    <r>
      <t xml:space="preserve">Контрольное событие № 9 </t>
    </r>
    <r>
      <rPr>
        <sz val="9"/>
        <color indexed="8"/>
        <rFont val="Times New Roman"/>
        <family val="1"/>
        <charset val="204"/>
      </rPr>
      <t>Организован сбор средств в Благотворительный марафон "Мы-наследники Великой Победы!"</t>
    </r>
  </si>
  <si>
    <t>Старт сбора средств в Благотворительный Марафон "Мы - наследники Великой Победы!" дан на первом заседании рабочей группы ОК "Победа" 07.02.2025г.</t>
  </si>
  <si>
    <r>
      <t xml:space="preserve">Контрольное событие № 10 </t>
    </r>
    <r>
      <rPr>
        <sz val="9"/>
        <color indexed="8"/>
        <rFont val="Times New Roman"/>
        <family val="1"/>
        <charset val="204"/>
      </rPr>
      <t>Организован выезд на кладбище ветеранов (пенсионеров) в День памяти и скорби</t>
    </r>
  </si>
  <si>
    <t>Выезд запланирован на 22 июня</t>
  </si>
  <si>
    <t>Основное мероприятие 1.4. Осуществление мероприятий, направленных на профилактику социально-значимых заболеваний</t>
  </si>
  <si>
    <r>
      <t xml:space="preserve">Контрольное событие № 11 </t>
    </r>
    <r>
      <rPr>
        <sz val="9"/>
        <color indexed="8"/>
        <rFont val="Times New Roman"/>
        <family val="1"/>
        <charset val="204"/>
      </rPr>
      <t xml:space="preserve">Контроль исполнения и предоставления отчетов по запросам органов исполнительной власти РК по реализации межведомственных планов  </t>
    </r>
  </si>
  <si>
    <t xml:space="preserve">Предоставление отчетной информации в ОИВ на поступившие запросы осуществляется своевременно в установленные сроки </t>
  </si>
  <si>
    <r>
      <t xml:space="preserve">Контрольное событие № 12 </t>
    </r>
    <r>
      <rPr>
        <sz val="9"/>
        <color indexed="8"/>
        <rFont val="Times New Roman"/>
        <family val="1"/>
        <charset val="204"/>
      </rPr>
      <t>Контроль исполнения мероприятий по вакцинации, медосмотрам и диспансеризации населения. Охват ДВН не менее 95%</t>
    </r>
  </si>
  <si>
    <t>По состоянию на 01.04.2025г. Охват ДВН составил 25,8%; ПМО - 19,3%; УД - 21,8% от годового плана</t>
  </si>
  <si>
    <t xml:space="preserve">Основное мероприятие 1.6. Строительство, приобретение, реконструкция, ремонт жилых помещений для обеспечения детей-сирот и детей, оставшихся без попечения родителей, лиц из числа детей-сирот и детей, оставшихся без попечения родителей, жилыми помещениями муниципального специализированного жилищного фонда, предоставляемыми по договорам найма специализированных жилых помещений </t>
  </si>
  <si>
    <t>Белихина И.Л., и.о.руководителя УпЖВ</t>
  </si>
  <si>
    <t>Республиканский бюджет</t>
  </si>
  <si>
    <r>
      <t xml:space="preserve">Контрольное событие № 13 </t>
    </r>
    <r>
      <rPr>
        <sz val="9"/>
        <color indexed="8"/>
        <rFont val="Times New Roman"/>
        <family val="1"/>
        <charset val="204"/>
      </rPr>
      <t>Получат жилые помещения лица из числа, включенных в список детей-сирот и детей, оставшихся без попечения родителей, которые подлежат обеспечению жилыми помещениями муниципального специализированного жилищного фонда не менее 4 человек</t>
    </r>
  </si>
  <si>
    <t>Завершены конкурсные процедуры по приобретению 3-х квартир для  детей-сирот и детей, оставшихся без попечения родителей.</t>
  </si>
  <si>
    <t xml:space="preserve">Основное мероприятие 1.7. Осуществление переданных государственных полномочий Республики Коми, предусмотренных пунктом 8 статьи 1 статьи Закона Республики Коми «О наделении органов местного самоуправления в Республике Коми отдельными государственными полномочиями Республики Коми» </t>
  </si>
  <si>
    <t>Белихина И.Л., и.о.руководителя УпЖВ;              Насибова Я.В., руководитель УФЭРиБУ</t>
  </si>
  <si>
    <r>
      <t xml:space="preserve">Контрольное событие № 14 </t>
    </r>
    <r>
      <rPr>
        <sz val="9"/>
        <color indexed="8"/>
        <rFont val="Times New Roman"/>
        <family val="1"/>
        <charset val="204"/>
      </rPr>
      <t xml:space="preserve">Расходы на канцтовары, зароботная плата, налоги в расчете на 1 чел. Согласно действующего Порядка от 01.12.2015г. № 115-РЗ. </t>
    </r>
  </si>
  <si>
    <t>Выплачена з/плата сотруднику УпЖВ за реализацию полномочий; оплачены услуги связи и приобретены канц.товары</t>
  </si>
  <si>
    <r>
      <t xml:space="preserve">Контрольное событие № 15 </t>
    </r>
    <r>
      <rPr>
        <sz val="9"/>
        <color indexed="8"/>
        <rFont val="Times New Roman"/>
        <family val="1"/>
        <charset val="204"/>
      </rPr>
      <t>Исполнение условий предоставления субвенций из республиканского бюджета Республики Коми на осуществление переданных государственных полномочий Республики Коми, предусмотренных пунктом 8 статьи 1 Закона РК "О наделении органов местного самсоуправленияв Республике Коми отдельными государственными полномочиями Республики Коми</t>
    </r>
  </si>
  <si>
    <t>средства субвенции использованы по целевому назначению, отчет об использовании средств субвенции направлен в установленные сроки</t>
  </si>
  <si>
    <t xml:space="preserve">Основное мероприятие 1.11. Осуществление государственного полномочия Республики Коми по предоставлению мер социальной поддержки в форме выплаты денежной компенсации педагогическим работникам муниципальных образовательных организаций в Республике Коми, работающим и проживающим в сельских населенных пунктах или поселках городского типа </t>
  </si>
  <si>
    <r>
      <t xml:space="preserve">Контрольное событие № 16 </t>
    </r>
    <r>
      <rPr>
        <sz val="9"/>
        <color indexed="8"/>
        <rFont val="Times New Roman"/>
        <family val="1"/>
        <charset val="204"/>
      </rPr>
      <t>Предоставлены меры социальной поддержки по ЖКУ специалистам учреждений образования, являющимся педагогическими работниками не менее 125 человек</t>
    </r>
  </si>
  <si>
    <t xml:space="preserve">Выплаты денежной компенсации педагогическим работникам муниципальных образовательных организаций в Республике Коми, работающим и проживающим в сельских населенных пунктах или поселках городского типа в количестве 122 человек </t>
  </si>
  <si>
    <r>
      <t xml:space="preserve">Контрольное событие № 17 </t>
    </r>
    <r>
      <rPr>
        <sz val="9"/>
        <color indexed="8"/>
        <rFont val="Times New Roman"/>
        <family val="1"/>
        <charset val="204"/>
      </rPr>
      <t>Исполнение условий предоставления субвенций из республиканского бюджета Республики Коми на осуществление переданных государственных полномочий Республики Коми по предоставлению мер социальной поддержки в форме выплаты компенсации педагогическим работникам муниципальных образовательных организаций в Республике Коми, работающим и проживающим в сельских населенных пунктах или поселках городского типа</t>
    </r>
  </si>
  <si>
    <t>все сотрудники, подавшие заявления на компенсацию получают МСП; просроченная задолженность по выплатам отсутствует</t>
  </si>
  <si>
    <t>Основное мероприятие 1.12. Осуществление переданных государственных полномочий Республики Коми, предусмотренных пунктом 13 статьи 1 Закона Республики Коми «О наделении органов местного самоуправления в Республике Коми отдельными государственными полномочиями Республики Коми за счет средств субвенции республиканского бюджета Республики Коми»</t>
  </si>
  <si>
    <r>
      <t xml:space="preserve">Контрольное событие № 18 </t>
    </r>
    <r>
      <rPr>
        <sz val="9"/>
        <color indexed="8"/>
        <rFont val="Times New Roman"/>
        <family val="1"/>
        <charset val="204"/>
      </rPr>
      <t xml:space="preserve">Расходы на канцтовары, зароботная плата, налоги в расчете на 1 чел. Согласно действующего Порядка от 01.12.2015г. № 115-РЗ. </t>
    </r>
  </si>
  <si>
    <t>Насибова Я.В., руководитель УФЭРиБУ</t>
  </si>
  <si>
    <t>выплачена з/плата сотруднику УпЖВ за реализацию полномочий; приобретены канц.товары</t>
  </si>
  <si>
    <r>
      <t xml:space="preserve">Контрольное событие № 19 </t>
    </r>
    <r>
      <rPr>
        <sz val="9"/>
        <color indexed="8"/>
        <rFont val="Times New Roman"/>
        <family val="1"/>
        <charset val="204"/>
      </rPr>
      <t>Исполнение условий предоставления субвенций из республиканского бюджета Республики Коми на осуществление переданных государственных полномочий Республики Коми, предусмотренных пунктом 13 статьи 1 Закона РК "О наделении органов местного самсоуправленияв Республике Коми отдельными государственными полномочиями Республики Коми</t>
    </r>
  </si>
  <si>
    <t>средства субвенции использованы по целевому назначению, отчет об использовании средств субвенции направляется в установленные сроки</t>
  </si>
  <si>
    <t>Основное мероприятие 1.14. Осуществление переданных государственных полномочий Республики Коми, предусмотренных пунктом 7 статьи 1 Закона Республики Коми «О наделении органов местного самоуправления в Республике Коми отдельными государственными полномочиями Республики Коми за счет средств субвенции из республиканского бюджета Республики Коми»</t>
  </si>
  <si>
    <r>
      <t xml:space="preserve">Контрольное событие № 20 </t>
    </r>
    <r>
      <rPr>
        <sz val="9"/>
        <color indexed="8"/>
        <rFont val="Times New Roman"/>
        <family val="1"/>
        <charset val="204"/>
      </rPr>
      <t xml:space="preserve">Расходы на канцтовары, зароботная плата, налоги в расчете на 1 чел. Согласно действующего Порядка от 01.12.2015г. № 115-РЗ. </t>
    </r>
  </si>
  <si>
    <r>
      <t xml:space="preserve">Контрольное событие № 21 </t>
    </r>
    <r>
      <rPr>
        <sz val="9"/>
        <color indexed="8"/>
        <rFont val="Times New Roman"/>
        <family val="1"/>
        <charset val="204"/>
      </rPr>
      <t>Исполнение условий предоставления субвенций из республиканского бюджета Республики Коми на осуществление переданных государственных полномочий Республики Коми, предусмотренных пунктом 7 статьи 1 Закона РК "О наделении органов местного самсоуправленияв Республике Коми отдельными государственными полномочиями Республики Коми</t>
    </r>
  </si>
  <si>
    <t xml:space="preserve">Подпрограмма 2 Доступная среда </t>
  </si>
  <si>
    <t xml:space="preserve">Основное мероприятие 2.1. Оценка состояния доступности приоритетных объектов и услуг и формирование нормативной правовой базы по обеспечению доступности приоритетных объектов и услуг в приоритетных сферах </t>
  </si>
  <si>
    <t>Руководители управлений: Орлов Ю.А.; Новоселов Т.А..; Иванова О.В.; Руководитель отдела Варенцова Н.А.</t>
  </si>
  <si>
    <r>
      <t xml:space="preserve">Контрольное событие № 22 </t>
    </r>
    <r>
      <rPr>
        <sz val="9"/>
        <color indexed="8"/>
        <rFont val="Times New Roman"/>
        <family val="1"/>
        <charset val="204"/>
      </rPr>
      <t>Актуализация сведений об объектах на сайте «Карта доступности Республики Коми».</t>
    </r>
  </si>
  <si>
    <t>Актуализация сведений об объектах на сайте «Карта доступности Республики Коми производится ежеквартально</t>
  </si>
  <si>
    <r>
      <t xml:space="preserve">Контрольное событие № 23 </t>
    </r>
    <r>
      <rPr>
        <sz val="9"/>
        <color indexed="8"/>
        <rFont val="Times New Roman"/>
        <family val="1"/>
        <charset val="204"/>
      </rPr>
      <t>Проведение совещаний Совета по делам инвалидов при главе администрации округа «Усинск»не реже 1 раза в полугодие</t>
    </r>
  </si>
  <si>
    <t>По состоянию на 01.04.2025 заседания Совета по инвалидам не проводились</t>
  </si>
  <si>
    <t>Основное мероприятие 2.2. Адаптация зданий (помещений) образовательных организаций и предоставление образовательных услуг</t>
  </si>
  <si>
    <t>Орлов Ю.А., руководитель управления образования</t>
  </si>
  <si>
    <t>Управление образования администрации МО ГО "Усинск"</t>
  </si>
  <si>
    <t>01.01.2025г.</t>
  </si>
  <si>
    <t xml:space="preserve">11.1 </t>
  </si>
  <si>
    <t>Мероприятие 2.2.1. Создание условий для обучения детей-инвалидов в дощкольных образовательных организациях, организациях дополнительного образования детей (в том числе в организациях, осуществляющих образовательную деятельность по адаптированным основным общеобразовательным программам), в том числе создание архитектурной доступности и оснащение оборудованием</t>
  </si>
  <si>
    <r>
      <t xml:space="preserve">Контрольное событие № 24 </t>
    </r>
    <r>
      <rPr>
        <sz val="9"/>
        <color indexed="8"/>
        <rFont val="Times New Roman"/>
        <family val="1"/>
        <charset val="204"/>
      </rPr>
      <t>Устройство пандуса в здании МБОУ "СОШ" с. Усть-Уса</t>
    </r>
  </si>
  <si>
    <t>В марте 2025 года заключены договоры с ИП Нафиков А.А. на устройство пандуса в МБОУ "СОШ" с.Усть-Уса</t>
  </si>
  <si>
    <r>
      <t xml:space="preserve">Контрольное событие № 25 </t>
    </r>
    <r>
      <rPr>
        <sz val="9"/>
        <color indexed="8"/>
        <rFont val="Times New Roman"/>
        <family val="1"/>
        <charset val="204"/>
      </rPr>
      <t>Проведена работа по актуализации паспортов доступности объектов образовательных организаций</t>
    </r>
  </si>
  <si>
    <t xml:space="preserve">Основное мероприятие 2.3. Адаптация объектов жилого фонда и жилой среды </t>
  </si>
  <si>
    <t>Голенастов В.А., руководитель управления ЖКХ</t>
  </si>
  <si>
    <r>
      <t xml:space="preserve">Контрольное событие № 26 </t>
    </r>
    <r>
      <rPr>
        <sz val="9"/>
        <color indexed="8"/>
        <rFont val="Times New Roman"/>
        <family val="1"/>
        <charset val="204"/>
      </rPr>
      <t xml:space="preserve">Произведены выезды муниципальной комиссии по обследованию жилых помещений инвалидов согласно поступивших заявлений от инвалидов об адаптации жилых помещений </t>
    </r>
  </si>
  <si>
    <t>Варенцова Н.А., руководитель ОЗиСЗН</t>
  </si>
  <si>
    <t>В первом квартатле произведено 2 обследования  жилых помещений и общего имущества в жилом доме, в котором проживает инвалид, согласно поступившим заявлениям</t>
  </si>
  <si>
    <t>Основное мероприятие 2.4. Адаптация объектов культуры и предоставление услуг в сфере культуры</t>
  </si>
  <si>
    <r>
      <t xml:space="preserve">Контрольное событие № 27 </t>
    </r>
    <r>
      <rPr>
        <sz val="9"/>
        <color indexed="8"/>
        <rFont val="Times New Roman"/>
        <family val="1"/>
        <charset val="204"/>
      </rPr>
      <t>Проведена работа по актуализации паспортов доступности учреждений культуры</t>
    </r>
  </si>
  <si>
    <t>Основное мероприятие 2.5. Адаптация спортивных объектов и предоставление услуг в сфере физической культуры и спорта</t>
  </si>
  <si>
    <t>Новоселов Т.А., руководитель УФКиС</t>
  </si>
  <si>
    <r>
      <t xml:space="preserve">Контрольное событие № 28 </t>
    </r>
    <r>
      <rPr>
        <sz val="9"/>
        <color indexed="8"/>
        <rFont val="Times New Roman"/>
        <family val="1"/>
        <charset val="204"/>
      </rPr>
      <t>Проведена работа по актуализации паспортов доступности учреждений спорта</t>
    </r>
  </si>
  <si>
    <t>Основное мероприятие 2.7. Адаптация объектов транспортной инфраструктуры и предоставление транспортных услуг</t>
  </si>
  <si>
    <t>Голенастов В.А., руководитель управления  ЖКХ                                                      Игумнова А.Л., руководитель отдела ТиС</t>
  </si>
  <si>
    <r>
      <t xml:space="preserve">Контрольное событие № 29 </t>
    </r>
    <r>
      <rPr>
        <sz val="9"/>
        <color indexed="8"/>
        <rFont val="Times New Roman"/>
        <family val="1"/>
        <charset val="204"/>
      </rPr>
      <t>Проведено обследование тротуаров для улучшения переездов для МГН</t>
    </r>
  </si>
  <si>
    <t>Запланировано в летний период</t>
  </si>
  <si>
    <r>
      <t xml:space="preserve">Контрольное событие № 30 </t>
    </r>
    <r>
      <rPr>
        <sz val="9"/>
        <color indexed="8"/>
        <rFont val="Times New Roman"/>
        <family val="1"/>
        <charset val="204"/>
      </rPr>
      <t>Определение мест для указателей о парковочных местах для специальных автотранспортных средств инвалидов</t>
    </r>
  </si>
  <si>
    <r>
      <t xml:space="preserve">Контрольное событие № 31 </t>
    </r>
    <r>
      <rPr>
        <sz val="9"/>
        <color indexed="8"/>
        <rFont val="Times New Roman"/>
        <family val="1"/>
        <charset val="204"/>
      </rPr>
      <t>Проведение обследований на предмет необходимости устройства искусственных неровностей "Лежачий полицейский"</t>
    </r>
  </si>
  <si>
    <t>Основное мероприятие 2.8. Реализация народных проектов в сфере доступной среды, прошедших отбор в рамках проекта «Народный бюджет»</t>
  </si>
  <si>
    <t xml:space="preserve">16.1 </t>
  </si>
  <si>
    <t>Мероприятие 2.8.3.Реализация народных проектов в сфере доступной среды в образовательных организациях</t>
  </si>
  <si>
    <r>
      <t xml:space="preserve">Контрольное событие № 32 </t>
    </r>
    <r>
      <rPr>
        <sz val="9"/>
        <color indexed="8"/>
        <rFont val="Times New Roman"/>
        <family val="1"/>
        <charset val="204"/>
      </rPr>
      <t xml:space="preserve">В МБОУ "СОШ № 5" г. Усинска реализован проект "АРТ-инклюзия" </t>
    </r>
  </si>
  <si>
    <t>Не актуально</t>
  </si>
  <si>
    <t xml:space="preserve"> на 2025 год был разработан проект "АРТ-инклюзия" с общей суммой финансирования 1577,4 тыс.руб, в том числе 1500,0 тыс.руб.- республиканский бюджет, 166,7 тыс.руб.-местный бюджет, 5,0 тыс. руб.-средства юрид.лиц, 31,15 тыс.руб.-средства граждан.
Документы были направлены в администрацию Главы РК. Однако после рассмотрения на республиканском уровне проект не прошел отбор</t>
  </si>
  <si>
    <t>на республиканском уровне проект не прошел отбор</t>
  </si>
  <si>
    <t>Основное мероприятие 2.9
Адаптация объектов муниципальной собственности</t>
  </si>
  <si>
    <t>Белоус М.Е., руководитель УПиКР;
Варенцова Н.А., руководитель ОЗиСЗН;
Сулейманова Н.А., председатель КУМИ</t>
  </si>
  <si>
    <t xml:space="preserve">17.1 </t>
  </si>
  <si>
    <t>Мероприятие 2.9.1. Приобретение и обустройство входной группы спец.техническими средствами в целях приспособления и обеспечения доступности для инвалидов</t>
  </si>
  <si>
    <t>Белоус М.Е., руководитель УПиКР;
Варенцова Н.А., руководитель ОЗиСЗН</t>
  </si>
  <si>
    <r>
      <t xml:space="preserve">Контрольное событие № 33 </t>
    </r>
    <r>
      <rPr>
        <sz val="9"/>
        <color indexed="8"/>
        <rFont val="Times New Roman"/>
        <family val="1"/>
        <charset val="204"/>
      </rPr>
      <t>Приобретен стационарный наружный подъемник вертикального перемещения для оборудования входа в здание по адресу: ул.60 лет Октября, д.8 ("Томлун")</t>
    </r>
  </si>
  <si>
    <t>Прошла подготовка к конкурсным процедурам для заключения контракта</t>
  </si>
  <si>
    <t>Подпрограмма 3 Поддержка социально ориентированных некоммерческих организаций</t>
  </si>
  <si>
    <t>Основное мероприятие 3.1. Предоставление финансовой поддержки социально ориентированным некоммерческим организациям</t>
  </si>
  <si>
    <r>
      <t xml:space="preserve">Контрольное событие № 34 </t>
    </r>
    <r>
      <rPr>
        <sz val="9"/>
        <color indexed="8"/>
        <rFont val="Times New Roman"/>
        <family val="1"/>
        <charset val="204"/>
      </rPr>
      <t>Проведен муниципальный конкурс проектов СОНКО на предоставление субсидий в виде гранта из бюджета муниципального округа "Усинск" Республики Коми</t>
    </r>
  </si>
  <si>
    <t>Прием заявок осуществлялся в период с 13 по 25 февраля 2025г. Итоги рассмотрены (протокол от 28.02.2025)</t>
  </si>
  <si>
    <r>
      <t xml:space="preserve">Контрольное событие № 35 </t>
    </r>
    <r>
      <rPr>
        <sz val="9"/>
        <color indexed="8"/>
        <rFont val="Times New Roman"/>
        <family val="1"/>
        <charset val="204"/>
      </rPr>
      <t xml:space="preserve">Оказана финансовая поддержка в виде гранта на реализацию проектов по результатам муниципального конкурса не менее 2 СОНКО </t>
    </r>
  </si>
  <si>
    <t>Денежные средства перечислены в апреле 2025г.</t>
  </si>
  <si>
    <t>Основное мероприятие 3.2. Предоставление имущественной поддержки социально ориентированным некоммерческим организациям</t>
  </si>
  <si>
    <t>Сулейманова Н.А., председатель КУМИ</t>
  </si>
  <si>
    <r>
      <rPr>
        <i/>
        <sz val="9"/>
        <color indexed="8"/>
        <rFont val="Times New Roman"/>
        <family val="1"/>
        <charset val="204"/>
      </rPr>
      <t xml:space="preserve">Контрольное событие № 36 </t>
    </r>
    <r>
      <rPr>
        <sz val="9"/>
        <color indexed="8"/>
        <rFont val="Times New Roman"/>
        <family val="1"/>
        <charset val="204"/>
      </rPr>
      <t>Предоставление СОНКО в пользование на правах аренды, либо в безвозмездное пользование недвижимого имущества, находящегося в муниципальной собственности</t>
    </r>
  </si>
  <si>
    <t>2018 год
новых заявлений от СОНКО не поступало; пролонгация ранее заключенных договоров (3 СОНКО)</t>
  </si>
  <si>
    <t>Основное мероприятие 3.3. Предоставление информационной поддержки социально ориентированным некоммерческим организациям</t>
  </si>
  <si>
    <t>Захарова В.С., начальник отдела пресс-службы</t>
  </si>
  <si>
    <r>
      <rPr>
        <i/>
        <sz val="9"/>
        <color indexed="8"/>
        <rFont val="Times New Roman"/>
        <family val="1"/>
        <charset val="204"/>
      </rPr>
      <t>Контрольное событие № 37</t>
    </r>
    <r>
      <rPr>
        <sz val="9"/>
        <color indexed="8"/>
        <rFont val="Times New Roman"/>
        <family val="1"/>
        <charset val="204"/>
      </rPr>
      <t xml:space="preserve"> Размещение на официальных сайтах учреждений, а также в социальных сетях информации, касающейся деятельности СОНКО</t>
    </r>
  </si>
  <si>
    <t>Пресс-службой на регулярной основе осуществляется размещение информации о деятельности Совета ветеранов, Общества инвалидов</t>
  </si>
  <si>
    <t>Основное мероприятие 3.4. Предоставление консультационной поддержки социально ориентированным некоммерческим организациям</t>
  </si>
  <si>
    <t>Варенцова Н.А., руководитель ОЗиСЗН                    Белоус М.Е., руководитель УПиКР</t>
  </si>
  <si>
    <r>
      <t xml:space="preserve">Контрольное событие № 38 </t>
    </r>
    <r>
      <rPr>
        <sz val="9"/>
        <color indexed="8"/>
        <rFont val="Times New Roman"/>
        <family val="1"/>
        <charset val="204"/>
      </rPr>
      <t>Проведение специалистами структурных подразделений администрации консультаций членов СОНКО по вопросам, находящимся в их компетенции</t>
    </r>
  </si>
  <si>
    <t xml:space="preserve">специалистами администрации на постоянной основе осуществляется консультация членов СОНКО по вопросам, находящимся в их компетенции </t>
  </si>
  <si>
    <t>Всего по программе:</t>
  </si>
  <si>
    <t>Руководитель отдела здравоохранения и социальной защиты населения</t>
  </si>
  <si>
    <t>Н.А. Варенцова</t>
  </si>
  <si>
    <t>Тел. 28130, доб.144</t>
  </si>
  <si>
    <t xml:space="preserve">Исп. Варенцова Н.А. 28130 (доб.144) </t>
  </si>
  <si>
    <r>
      <rPr>
        <b/>
        <sz val="14"/>
        <color indexed="8"/>
        <rFont val="Times New Roman"/>
        <family val="1"/>
        <charset val="204"/>
      </rPr>
      <t xml:space="preserve">Вывод об эффективности реализации муниципальной программы за отчетный квартал:  </t>
    </r>
    <r>
      <rPr>
        <sz val="14"/>
        <color indexed="8"/>
        <rFont val="Times New Roman"/>
        <family val="1"/>
        <charset val="204"/>
      </rPr>
      <t xml:space="preserve">
эффективность муниципальной программы "Социальная защита населения" составляет 13,33 % (ВМ-4, М-</t>
    </r>
    <r>
      <rPr>
        <sz val="14"/>
        <rFont val="Times New Roman"/>
        <family val="1"/>
        <charset val="204"/>
      </rPr>
      <t>26</t>
    </r>
    <r>
      <rPr>
        <sz val="14"/>
        <color indexed="8"/>
        <rFont val="Times New Roman"/>
        <family val="1"/>
        <charset val="204"/>
      </rPr>
      <t>, ВК-5, К-</t>
    </r>
    <r>
      <rPr>
        <sz val="14"/>
        <rFont val="Times New Roman"/>
        <family val="1"/>
        <charset val="204"/>
      </rPr>
      <t>38</t>
    </r>
    <r>
      <rPr>
        <sz val="14"/>
        <color indexed="8"/>
        <rFont val="Times New Roman"/>
        <family val="1"/>
        <charset val="204"/>
      </rPr>
      <t>, ОС-</t>
    </r>
    <r>
      <rPr>
        <sz val="14"/>
        <rFont val="Times New Roman"/>
        <family val="1"/>
        <charset val="204"/>
      </rPr>
      <t>2615,2</t>
    </r>
    <r>
      <rPr>
        <sz val="14"/>
        <color indexed="8"/>
        <rFont val="Times New Roman"/>
        <family val="1"/>
        <charset val="204"/>
      </rPr>
      <t xml:space="preserve"> тыс.руб, С-</t>
    </r>
    <r>
      <rPr>
        <sz val="14"/>
        <rFont val="Times New Roman"/>
        <family val="1"/>
        <charset val="204"/>
      </rPr>
      <t>21039,2</t>
    </r>
    <r>
      <rPr>
        <sz val="14"/>
        <color indexed="8"/>
        <rFont val="Times New Roman"/>
        <family val="1"/>
        <charset val="204"/>
      </rPr>
      <t xml:space="preserve"> тыс.руб.). Соответственно программу можно считать эффективной </t>
    </r>
  </si>
  <si>
    <t>Э = ((0 / 12) + (0 / 14) + (12113,03 / 96473,0)) / 3 x 100 = 4,2%</t>
  </si>
  <si>
    <t xml:space="preserve">Вывод об эффектвности реализации муниципальной программы за отчетный квартал: Эффективная     (1/14+2/14+48866,5/195056,6)/3*100 = 15,33%)
</t>
  </si>
  <si>
    <t>01.01.2025
За 3 месяца на постоянной основе размещались информационные материалы о деятельности администрации, общее число публикаций - 610</t>
  </si>
  <si>
    <t>Мониторинг реализации муниципальной программы "Развитие образования"</t>
  </si>
  <si>
    <t xml:space="preserve">Наименование муниципальной программы, основного мероприятия,  контрольного события муниципальной программы (подпрограммы муниципальной программы) программы, подпрограммы муниципальной программы(ведомственной целевой программы, основного мероприятия)
</t>
  </si>
  <si>
    <t>Дата наступления и содержание мероприятия,                                                                                      контрольного события в отчетном периоде</t>
  </si>
  <si>
    <t>Источник                                         финансирования</t>
  </si>
  <si>
    <t>План на 01.04.2025</t>
  </si>
  <si>
    <t>Кассовое исполнение на 01.04.2025</t>
  </si>
  <si>
    <t xml:space="preserve">Подпрограмма 1 Развитие дошкольного, общего и дополнительного образования детей </t>
  </si>
  <si>
    <t xml:space="preserve">Основное мероприятие   1.1 Развитие форм и моделей предоставления дошкольного образования
</t>
  </si>
  <si>
    <t>Ю.В. Петрова, и.о. руководителя Управления образования администрации округа «Усинск»</t>
  </si>
  <si>
    <t xml:space="preserve">Федеральный бюджет      
</t>
  </si>
  <si>
    <t>Контрольное  событие № 2.  Обеспечены местами в ДОО 100%  детей в возрасте до 3-х лет от  общей численности  детей, поставленных  на учет для предоставления места в ДОО</t>
  </si>
  <si>
    <t>01.01.2025  Созданы условия для детей в возрасте до трех лет в дошкольных образовательных организациях и обеспечен 100% охват дошкольным образованием детей в возрасте от 1 до 6 лет</t>
  </si>
  <si>
    <t>01.04.2025  100% детей в возрасте до 3-х лет от  общей численности  детей, поставленных  на учет для предоставления места в ДОО обеспечены местами. Дети необеспеченные местами в ДОО отсутствуют.</t>
  </si>
  <si>
    <t>Основное мероприятие 1.2 Реализация отдельных мероприятий регионального проекта «Поддержка семей, имеющих детей»</t>
  </si>
  <si>
    <t>Контрольное  событие № 1 Оказано услуг психолого-педагогической, методической и консультативной помощи родителям не менее 600</t>
  </si>
  <si>
    <t>01.01.2025  Оказаны услуги психолого-педагогической, методической и консультативной помощи родителям (законным представителям) детей.</t>
  </si>
  <si>
    <t>01.04.2025  За первый квартал 2025 г. было оказано 150 услуг психолого-педагогической, методической и консультативной помощи родителям (законным представителям). Всего с нарастающим итогом оказано 5036 услуг.</t>
  </si>
  <si>
    <t>Основное мероприятие 1.4 Развитие системы оценки качества образования</t>
  </si>
  <si>
    <t>Контрольное  событие № 4. Доля выпускников муниципальных общеобразовательных организаций, не получивших аттестат о среднем общем образовании составит  0,3 (не более 1 человека)</t>
  </si>
  <si>
    <t>01.01.2025 Повышено качество образования, выраженное в получении документа об уровне образования всеми  выпускниками 11 (12) классов муниципальных общеобразовательных организаций</t>
  </si>
  <si>
    <t>31.12.2024  Контрольное событие будет исполнено во 2 квартале 2025 года</t>
  </si>
  <si>
    <t xml:space="preserve">Основное мероприятие 1.5 Реализация отдельных мероприятий регионального проекта «Успех каждого ребёнка»             </t>
  </si>
  <si>
    <t xml:space="preserve">Контрольное событие № 3. 100% общеобразовательных организаций примут участие во Всероссийском проекте "Билет в будущее" </t>
  </si>
  <si>
    <t>01.01.2025  Увеличение числа обучающихся, участников мероприятий различных уровней, Всероссийских проектов</t>
  </si>
  <si>
    <t>31.12.2025  Контрольное событие будет исполнено в 4 квартале 2025 года (итоги будут подведены в декабре)</t>
  </si>
  <si>
    <t>Основное мероприятие 1.6 Создание условий для выявления и поддержки одаренных детей</t>
  </si>
  <si>
    <t>Контрольное событие № 5. 100% выполнение мероприятий, включенных в План работы муниципального ресурсного центра по работе с одаренными детьми</t>
  </si>
  <si>
    <t>01.01.2025 Увеличение количества обучающихся, принимающих участие в муниципальных, республиканских, всероссийских олимпиадах, конкурсах, конференциях, соревнованиях, фестивалях.    
Популяризация видов спорта, привлечение учащихся к занятиям физической культурой и спортом. 
Обеспечение занятости обучающихся во внеурочное время.
Развитие творческих способностей обучающихся</t>
  </si>
  <si>
    <t>01.04.2025   Проведены отдельные мероприятия, включенные в план работы муниципального ресурсного центра, обучающиеся приняли участие в региональном этапе всероссийской олимпиады школьников, мероприятиях регионального центра выявления, поддержки и развития одаренных детей "Академия юных талантов", мероприятиях, направленных на выявление и поддежку одаренных детей: муниципальный конкурс хоровых коллективов "Звонике голоса", муницпальный фестиваль школьных театральных коллективов "Ваш выход", муниципальные фестиваль-конкурс "Театральная шкатулка" среди воспитанников дошкльных образовательных организаций. Реализован муниципальный проект "Шаг в профессию". Закуплена наградная атрибутика для проведения спортивных мероприятий, в том числе спартакиады школьных спортивных клубов "За здоровую Республику Коми в ХХI веке". Учащиеся приняли участие в региональных мероприятиях по выявлению спортивно одаренных детей ("Белая ладья", "КЭС-баскет").  Мероприятия, в том числе выезды на региональные соревнования, будут продолжены в течение года.</t>
  </si>
  <si>
    <t xml:space="preserve">Основное мероприятие 1.7 Реализация отдельных мероприятий региональных проектов «Учитель будущего», «Социальные лифты для каждого»                 </t>
  </si>
  <si>
    <t>Контрольное  событие № 6. Организация и проведение муниципального профессионального конкурса педагогического мастерства "Педагог года". Обеспечение участия педагогов в республиканских профессиональных конкурсах не менее 3 человек ежегодно</t>
  </si>
  <si>
    <t>01.01.2025 Повышение профессионального мастерства педагогических работников</t>
  </si>
  <si>
    <t>01.04.2025 В январе 2025 года проведен муниципальный профессиональный конкурс "Педагог года". Количество участников - 24. Педагоги приняли участие в республиканских конкурсах "Учитель года России", "Воспитатель года России", "Педагог-психолог", "Учитель-дефектолог России".  Запланированны мероприятия продолжаются реализововаться в течение года.</t>
  </si>
  <si>
    <t xml:space="preserve">Основное мероприятие 1.8 Создание условий для модернизации инфраструктуры образовательных организаций            </t>
  </si>
  <si>
    <t>1.7.1</t>
  </si>
  <si>
    <t>Мероприятие 1.8.1 Проведение текущего ремонта в образовательных организациях и обустройство прилегающих территорий</t>
  </si>
  <si>
    <t>Контрольное  событие № 7.  Все общеобразовательные организации  (100%)  ежегодно будут обеспечены современными условиями обучения</t>
  </si>
  <si>
    <t>01.01.2025  В образовательных организациях проведен текущий ремонт и обустройство прилегающих территорий</t>
  </si>
  <si>
    <t xml:space="preserve">01.04.2025  В образовательных организациях ведется работа по подготовке документации на аукционы для проведения текущего ремонта </t>
  </si>
  <si>
    <t>1.7.2</t>
  </si>
  <si>
    <t>Мероприятие 1.8.2 Обеспечение  доступа к сети интернет образовательных организаций</t>
  </si>
  <si>
    <t>Контрольное  событие № 8.  Все общеобразовательные организации  (100%)  ежегодно будут обеспечены доступом к сети интернет</t>
  </si>
  <si>
    <t xml:space="preserve">01.01.2025  В образовательных организациях обеспечен доступ к сети интернет </t>
  </si>
  <si>
    <t>01.04.2025  Все образовательные организации  обеспечены доступом к сети интернет, а так же планируется обеспечение доступом до конца года</t>
  </si>
  <si>
    <t>1.7.3</t>
  </si>
  <si>
    <t>Мероприятие 1.8.3  Реализация пилотного проекта "Школьное кафе"</t>
  </si>
  <si>
    <t>Контрольное  событие № 9.  Количество образовательных организаций,  реализующих пилотный проект "Школьное кафе" не менее 3</t>
  </si>
  <si>
    <t>01.01.2025  В образовательных организациях реализован пилотный проект "Школьное кафе"</t>
  </si>
  <si>
    <t xml:space="preserve">01.04.2025 По МБОУ "СОШ N 4 с УИОП" г. Усинска и МБОУ "СОШ N5" г. Усинска поднготовлена и размещена документация для проведения аукциона. Ремонтные работы запланированы на июнь-июль. 
</t>
  </si>
  <si>
    <t xml:space="preserve">Основное мероприятие 1.10  Укрепление материально-технической базы и создание безопасных условий в организациях в сфере образования       </t>
  </si>
  <si>
    <t>Контрольное событие № 10  .Оказание услуг физической охраны объекта, обеспечение внутриобъектового и пропускного режимов</t>
  </si>
  <si>
    <t xml:space="preserve">01.01.2025 Повышение качества предоставляемых услуг.
Повышение уровня удовлетворенности населения качеством образования
</t>
  </si>
  <si>
    <t xml:space="preserve">01.10.2025 Во всех городских общеобразовательных организациях (в 8 объектах) заключены договора с подрядной организацией на оказание  услуг физической охраны объекта, обеспечение внутриобъектового и пропускного режимов. А так же планируется оказание данных услуг до конца года
</t>
  </si>
  <si>
    <t>Контрольное событие № 11.  Проведение текущих ремонтов, приобретение оборудования для пищеблоков в целях их приведения в соответствие с санитарно-эпидемиологическими требованиями</t>
  </si>
  <si>
    <t>01.01.2025  Проведение текущего ремонта и приобретение оборудования для пищеблоков</t>
  </si>
  <si>
    <t>31.12.2025  Данные мероприятия запланированы во 2-3 квартал 2024 года</t>
  </si>
  <si>
    <t>Контрольное событие № 12.  Выполнение мероприятий по обеспечению комплексной безопасности</t>
  </si>
  <si>
    <t>01.01.2025  Монтаж (Замена) системы автоматической пожарной сигнализации, системы речевого оповещения и управления эвакуацией людей при пожаре в МБОУ «СОШ № 2» г. Усинска</t>
  </si>
  <si>
    <t>31.12.2025 Данные мероприятия запланированы во 2-3 квартал 2025 года</t>
  </si>
  <si>
    <t>Основное мероприятие  1.11 Реализация народных проектов в сфере образования, прошедших отбор в рамках проекта "Народный бюджет"</t>
  </si>
  <si>
    <t>Контрольное событие № 13.  Реализовано не менее одного проекта народного бюджета, прошедшего отбор</t>
  </si>
  <si>
    <t xml:space="preserve">01.01.2025 Повышение качества предоставляемых услуг </t>
  </si>
  <si>
    <t>30.09.2025 Планиируется реализация 2 народных проектов в сфере образования, прошедших в рамках проекта «Народный бюджет»и 6 пилотных проектов «Народный бюджет в школе» к сентябрю</t>
  </si>
  <si>
    <t xml:space="preserve">
</t>
  </si>
  <si>
    <t xml:space="preserve">Подпрограмма 2 Отдых детей и трудоустройство подростков </t>
  </si>
  <si>
    <t>2.1</t>
  </si>
  <si>
    <t>Основное мероприятие 2.1 Организация отдыха детей</t>
  </si>
  <si>
    <t>2.1.1</t>
  </si>
  <si>
    <t>Мероприятие 2.1.1 Организация отдыха детей в загородных лагерях за пределами муниципального округа «Усинск» Республики Коми</t>
  </si>
  <si>
    <t>2.1.2</t>
  </si>
  <si>
    <t>Мероприятие 2.1.2 Организация отдыха детей на территории муниципального округа «Усинск» Республики Коми</t>
  </si>
  <si>
    <t>Контрольное событие № 14.   Обеспечение охвата детей отдыхом, в том числе находящихся в трудной жизненной ситуации, не менее 2 788 человек</t>
  </si>
  <si>
    <t xml:space="preserve"> срок не наступил</t>
  </si>
  <si>
    <t>01.01.2025 Обеспечение охвата детей отдыхом, в том числе находящихся в трудной жизненной ситуации, не ниже показателей предшествующего периода. Организация отдыха детей в загородных лагерях за пределами муниципального округа «Усинск» Республики Коми</t>
  </si>
  <si>
    <t>31.12.2025  Оздоровительная кампания детей начнет работу со II квартала 2025 года</t>
  </si>
  <si>
    <t xml:space="preserve">Основное    мероприятие  2.2 Организация временного трудоустройства подростков                 </t>
  </si>
  <si>
    <t>Контрольное  событие № 15.  Обеспечение трудовой занятости детей в возрасте от 14 до 18 лет не пменее 146 человек</t>
  </si>
  <si>
    <t>01.01.2025 Обеспечение трудовой занятости детей в возрасте от 14 до 18 лет, не ниже показателей предшествующего периода</t>
  </si>
  <si>
    <t>31.08.2025 Лагеря труда и отдыха в 2025 году планируется организовать  на базе 7 общеобразовательных организаций (МБОУ «СОШ» с. Усть-Уса, МБОУ «СОШ» с. Мутный Материк, МБОУ «ООШ» с. Усть-Лыжа, МБОУ «СОШ» с. Щельябож, МБОУ «ООШ» д. Денисовка, МБОУ «ООШ» д. Захарвань, МБОУ «ООШ» пгт Парма) и МАУДО «Центра дополнительного образования детей» г. Усинска.  Трудовой деятельностью  в течение года будет охвачено 150 человек</t>
  </si>
  <si>
    <t>Подпрограмма 3 Дети и молодёжь</t>
  </si>
  <si>
    <t>3.1</t>
  </si>
  <si>
    <t>Основное мероприятие 3.1 Реализация отдельных мероприятий регионального проекта «Социальная активность» и регионального проекта «Развитие системы поддержки молодежи («Молодежь России»)»</t>
  </si>
  <si>
    <t>3.1.1</t>
  </si>
  <si>
    <t>Мероприятие 3.1.1 Организация и проведение муниципальных мероприятий, направленных на развитие добровольчества, пропаганды семейных ценностей, ЗОЖ, развитие творческого потенциала молодежи</t>
  </si>
  <si>
    <t>3.1.2</t>
  </si>
  <si>
    <t>Мероприятие 3.1.2 Участие в республиканских и российских мероприятиях, направленных на развитие молодежи</t>
  </si>
  <si>
    <t>3.1.3</t>
  </si>
  <si>
    <t>Мероприятие 3.1.3 Поддержка социальных инициатив молодежи (Проектный комитет, премия «УСПЕХ»)</t>
  </si>
  <si>
    <t>Контрольное  событие № 16.
Количество молодежи, участвующей в добровольческой деятельности составит не менее 2737 человек</t>
  </si>
  <si>
    <t>01.01.2025 Увеличение числа детей и молодежи, участвующей в добровольческой деятельности, в деятельности общественных объединений</t>
  </si>
  <si>
    <t>31.12.2025 Показатели будут достигнуты в IV квартале</t>
  </si>
  <si>
    <t>3.2</t>
  </si>
  <si>
    <t>Основное мероприятие 3.2 Проведение мероприятий военно-патриотической и гражданско-патриотической направленности</t>
  </si>
  <si>
    <t>3.2.1</t>
  </si>
  <si>
    <t>Мероприятие 3.2.1 Проведение муниципальных мероприятий патриотической направленности, в т.ч. для молодежи допризывного и призывного возраста</t>
  </si>
  <si>
    <t>3.2.2</t>
  </si>
  <si>
    <t>Мероприятие 3.2.2 Участие в республиканских, межрегиональных, всероссийских мероприятиях патриотической направленности, в т.ч. для молодежи допризывного возраста</t>
  </si>
  <si>
    <t>3.2.3</t>
  </si>
  <si>
    <t>Мероприятие 3.2.3 Проведение муниципальных мероприятий, направленных на формирование системы профилактики экстремизма и терроризма, предупреждения межнациональных (межэтнически) конфликтов</t>
  </si>
  <si>
    <t>Контрольное  событие № 17. Муниципальный план мероприятий патриотического воспитания граждан на территории муниципального образования городского округа  «Усинск» реализован в полном объеме.</t>
  </si>
  <si>
    <t>01.01.2025 Увеличение числа учащихся, участников мероприятий патриотической  направленности различных уровней</t>
  </si>
  <si>
    <t>31.12.2025 Контрольное событие будет исполнено до конца года на 100%</t>
  </si>
  <si>
    <t>3.3</t>
  </si>
  <si>
    <t>Основное мероприятие 3.3 Реализация отдельных мероприятий регионального проекта «Патриотическое воспитание граждан Российской Федерации»</t>
  </si>
  <si>
    <t>Контрольное  событие № 18.  Обеспечение деятельности советников директора по  воспитанию и взаимодействию с детскими общественными объединениями в общеобразовательных организациях</t>
  </si>
  <si>
    <t>01.01.2025 В муниципальных общеобразовательных организациях проведены мероприятия по обеспечению деятельности советников директора по воспитанию и взаимодействию с детскими общественными объединениями</t>
  </si>
  <si>
    <t>01.04.2025 В 13 общеобразовательных организациях функционируют Центры детских инициатив - пространства, где учащиеся могут работать над собственными внеклассными проектами, советникам директоров по воспитанию и взаимодействию с детскими общественными объединениями» произведена оплата труда за I квартал 2025 года в полном объеме.</t>
  </si>
  <si>
    <t xml:space="preserve">Подпрограмма 4 Обеспечение реализации муниципальной программы </t>
  </si>
  <si>
    <t>4.1</t>
  </si>
  <si>
    <t>Основное мероприятие 4.1 Обеспечение присмотра и ухода за детьми, включая организацию их питания и режима дня</t>
  </si>
  <si>
    <t>4.1.1</t>
  </si>
  <si>
    <t>Мероприятие 4.1.1 Обеспечение присмотра и ухода за детьми</t>
  </si>
  <si>
    <t>Контрольное  событие № 19. Ежегодное выполнение муниципального задания на оказание муниципальных услуг по присмотру и уходу за детьми на территории муниципального образования  "Усинск" в полном объёме</t>
  </si>
  <si>
    <t xml:space="preserve">01.01.2025 Обеспечение присмотра и ухода за детьми  </t>
  </si>
  <si>
    <t>01.04.2025 Выполнение муниципального задания на оказание муниципальных услуг по по присмотру и уходу за детьми исполнено на 45,2%. К концу года показатель будет исполнено на 100%</t>
  </si>
  <si>
    <t>4.1.2</t>
  </si>
  <si>
    <t>Мероприятие 4.1.2 Осуществление бесплатного питания льготной категории  детей, посещающих образовательные организации, реализующие образовательную программу дошкольного образования</t>
  </si>
  <si>
    <t>Контрольное  событие № 20. Обеспечение бесплатным питанием льготной категории  детей, посещающих образовательные организации, реализующие образовательную программу дошкольного образования</t>
  </si>
  <si>
    <t>01.01.2025  Осуществление бесплатного питания льготной категории  детей, посещающих образовательные организации, реализующие образовательную программу дошкольного образования</t>
  </si>
  <si>
    <t>01.10.2025  Бесплатным питанием льготной категории  детей, посещающих образовательные организации, реализующие образовательную программу дошкольного образования обеспечены  на 100%. А так же планируется оказание данных услуг до конца года</t>
  </si>
  <si>
    <t>4.2</t>
  </si>
  <si>
    <t>Основное мероприятие 4.2 Предоставление компенсации родителям (законным представителям) платы за присмотр и уход за детьми, посещающими образовательные организации на территории Республики Коми, реализующие образовательную программу дошкольного образования</t>
  </si>
  <si>
    <t>Контрольное  событие № 21. 100% обеспечение выплаты начисленной компенсации всем родителям (законным представителям) в целях материальной поддержки воспитания детей, посещающих муниципальные дошкольные образовательные организации по итогам года</t>
  </si>
  <si>
    <t>01.01.2025  Создание качественных условий образовательной деятельности</t>
  </si>
  <si>
    <t>01.04.2025 За 1 квартал 228 родителей (законные представители) в целях материальной поддержки воспитания детей, посещающих муниципальные дошкольные образовательные организации  беспечены выплатами начисленной компенсации.</t>
  </si>
  <si>
    <t>4.3</t>
  </si>
  <si>
    <t>Основное мероприятие 4.3 Реализация муниципальными дошкольными и муниципальными общеобразовательными организациями в Республике Коми образовательных программ</t>
  </si>
  <si>
    <t>Контрольное  событие № 22.  Выполнение мониторингов, майских указов Президента РФ, достижение показателя среднемесячной заработной платы  согласно постановлению № 1353 от 27.06.2013 г.</t>
  </si>
  <si>
    <t>01.04.2025 Выполнение мониторингов, майских указов Президента РФ. Достижение показателя среднемесячной заработной платы педагогических работников согласно постановлению № 1353 от 27.06.2013 составило по дошкольному образованию - 99,7%, по общему образованию - 100,7%. К концу года показатель будет исполнено на 100%</t>
  </si>
  <si>
    <t>4.4</t>
  </si>
  <si>
    <t>Основное мероприятие 4.4 Организация питания обучающихся 1 - 4 классов в муниципальных образовательных организациях, реализующих образовательную программу начального общего образования</t>
  </si>
  <si>
    <t xml:space="preserve">Контрольное  событие № 23.Охват горячим питанием учащихся 1-4 классов в образовательных организациях составит 100% .  Количество детей, обучающихся в 1 - 4 классах в муниципальных образовательных организациях, реализующих образовательную программу начального общего образования в муниципальном образовании, охваченных питанием </t>
  </si>
  <si>
    <t>01.01.2025 Создание качественных условий образовательной деятельности</t>
  </si>
  <si>
    <t>01.04.2025 Во всех общеобразовательных организациях организовано питание обучающихся 1-4 классов, 100% охват.</t>
  </si>
  <si>
    <t>4.5</t>
  </si>
  <si>
    <t>Основное мероприятие 4.5 Предоставление общего образования</t>
  </si>
  <si>
    <t>4.5.1</t>
  </si>
  <si>
    <t>Мероприятие 4.5.1 Обеспечение осуществления общего образования</t>
  </si>
  <si>
    <t>Контрольное  событие № 24. Ежегодное выполнение муниципального задания на оказание муниципальных услуг по предоставлению общего образования на территории муниципального образования  "Усинск" в полном объёме</t>
  </si>
  <si>
    <t>01.01.2025 Обеспечение осуществления общего образования</t>
  </si>
  <si>
    <t>01.04.2025 Доведение средств на выполнение муниципального задания на оказание муниципальных услуг по предоставлению общего образования на территории муниципального округа  "Усинск" за 1 квартал составляет 46,0%. К концу года показатель будет выполнен на 100%.</t>
  </si>
  <si>
    <t>4.5.2</t>
  </si>
  <si>
    <t xml:space="preserve">Мероприятие 4.5.2 Организация питания обучающихся льготной категории и воспитанников пришкольных интернатов </t>
  </si>
  <si>
    <t xml:space="preserve">Контрольное  событие № 25. Обеспечение бесплатным питанием обучающихся льготной категории и воспитанников пришкольных интернатов </t>
  </si>
  <si>
    <t xml:space="preserve">01.01.2025 Организация питания обучающихся льготной категории и воспитанников пришкольных интернатов </t>
  </si>
  <si>
    <t>01.04.2025 Питанием обучающихся льготной категории и воспитанников пришкольных интернатов обеспечено 100%</t>
  </si>
  <si>
    <t>4.5.3</t>
  </si>
  <si>
    <t>Мероприятие 4.5.3 Обеспечение выплат ежемесячного денежного вознаграждения за классное руководство педагогическим работникам общеобразовательных организаций</t>
  </si>
  <si>
    <t>Контрольное  событие № 26. Обеспечение выплат ежемесячного денежного вознаграждения за классное руководство педагогическим работникам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 в полном объёме</t>
  </si>
  <si>
    <t>01.01.2025 Обеспечение выплат ежемесячного денежного вознаграждения за классное руководство педагогическим работникам общеобразовательных организаций</t>
  </si>
  <si>
    <t>01.04.2025 Выплатами ежемесячного денежного вознаграждения за классное руководство обеспечено 100% педагогических работников общеобразовательных организаций (256 педагогов)</t>
  </si>
  <si>
    <t>4.5.4</t>
  </si>
  <si>
    <t>Мероприятие 4.5.4 Организация бесплатного горячего питания обучающихся, получающих начальное общее образование в образовательных организациях</t>
  </si>
  <si>
    <t>Контрольное  событие № 27. Обеспечение бесплатным горячимм питанием обучающихся, получающих начальное общее образование в образовательных организациях в полном объёме</t>
  </si>
  <si>
    <t>01.01.2025 Организация бесплатного горячего питания обучающихся, получающих начальное общее образование в образовательных организациях</t>
  </si>
  <si>
    <t>01.04.2025 Бесплатным горячим питанием обучающихся, получающих начальное общее образование в образовательных организациях обеспечено 2 316 человек (100%)</t>
  </si>
  <si>
    <t>Мероприятие 4.5.5 Ежемесячное денежное вознаграждение советникам директоров по воспитанию и взаимодействию с детскими общественными объединениями общеобразовательных организаций и профессиональных образовательных организаций</t>
  </si>
  <si>
    <t>Контрольное  событие № 28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общеобразовательных организаций и профессиональных образовательных организаций</t>
  </si>
  <si>
    <t>01.01.2025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общеобразовательных организаций и профессиональных образовательных организаций</t>
  </si>
  <si>
    <t>01.04.2025 Выплатами ежемесячного денежного вознаграждения  обеспечено 13 советников директоров по воспитанию и взаимодействию с детскими общественными объединениями общеобразовательных организаций в полном объеме.</t>
  </si>
  <si>
    <t>4.6</t>
  </si>
  <si>
    <t>Основное мероприятие 4.6 Мероприятия, связанные с повышением оплаты труда отдельных категорий работников в сфере образования</t>
  </si>
  <si>
    <t>Ю.В. Петрова, и.о. руководителя Управления образования администрации округа «Усинск»;                  О.А. Перов, Руководитель Управления культуры и национальной политики администрации округа «Усинск»; ТА. Новоселов, Руководитель Управления физической культуры и спорта администрации округа «Усинск»</t>
  </si>
  <si>
    <t xml:space="preserve">Контрольное событие № 29  Выполнение мониторингов, майских указов Президента РФ, достижение показателя среднемесячной заработной платы  согласно постановлению № 1353 от 27.06.2013 г.              </t>
  </si>
  <si>
    <t>01.01.2025 Выплата заработной платы педагогическим работникам дополнительного образования</t>
  </si>
  <si>
    <t>01.04.2025 Выполнение мониторингов, майских указов Президента РФ. Достижение показателя среднемесячной заработной платы педагогических работников согласно постановлению № 1353 от 27.06.2013 по дополнительному образованию на территории муниципального округа «Усинск» Республики Коми составило - 98,5%. К концу года показатель будет выполнен на 100%.</t>
  </si>
  <si>
    <t xml:space="preserve">Контрольное событие № 30.  Доведение размеров оплаты труда работников муниципальных учреждений в сфере образования до МРОТ              </t>
  </si>
  <si>
    <t>01.01.2025 Доведен размер оплаты труда работников до МРОТ</t>
  </si>
  <si>
    <t xml:space="preserve">01.04.2025 Доведение размеров оплаты труда работников муниципальных учреждений в сфере образования до МРОТ составило 100%              </t>
  </si>
  <si>
    <t>4.7</t>
  </si>
  <si>
    <t>Основное мероприятие 4.7 Организация предоставления дополнительного образования детям</t>
  </si>
  <si>
    <t>4.7.1</t>
  </si>
  <si>
    <t>Мероприятие 4.7.1 Обеспечение предоставления дополнительного  образования</t>
  </si>
  <si>
    <t>Контрольное  событие № 31. Ежегодное выполнение муниципального задания на оказание муниципальных услуг по реализации дополнительных общеразвивающих программ и работ дополнительного  образования на территории муниципального образования  "Усинск" в полном объёме</t>
  </si>
  <si>
    <t>01.01.2025 Обеспечение предоставления дополнительного  образования</t>
  </si>
  <si>
    <t>01.04.2025 Выполнение муниципального задания на оказание муниципальных услуг по реализации дополнительных общеразвивающих программ и работ дополнительного  образования исполнено на 29,3%. К концу года показатель будет исполнено на 100%</t>
  </si>
  <si>
    <t>4.7.2</t>
  </si>
  <si>
    <t>Мероприятие 4.7.2 Обеспечение персонифицированного финансирования дополнительного образования детей</t>
  </si>
  <si>
    <t>Контрольное  событие № 32.Обеспечение персонифицированного финансирования дополнительного образования детей. К 2027 г. не менее  7 % детей в возрасте от 5 до 18 лет будут использовать сертификаты дополнительного образования в статусе сертификатов персонифицированного финансирования</t>
  </si>
  <si>
    <t>01.01.2025 Обеспечено персонифицированное финансирование  дополнительного образования детей</t>
  </si>
  <si>
    <t>01.04.2025 Доля детей в возрасте от 5 до 18 лет, что составила 90,8%, от  общей численности детей этой возрастной группы, посещают объединения дополнительного образования по сертификату дополнительного образования, из них 661 человек (11 %) занимаются в объединениях по социальному сертификату</t>
  </si>
  <si>
    <t>4.8</t>
  </si>
  <si>
    <t>Основное мероприятие 4.8 Обеспечение деятельности МБУ «Молодежный центр»</t>
  </si>
  <si>
    <t>Контрольное  событие № 33. Ежегодное выполнение муниципального задания на оказание работ в МБУ «Молодежный центр» в полном объёме</t>
  </si>
  <si>
    <t>01.01.2025 Создание качественных условий для реализации молодёжной политики. Выполнено муниципальное задание на оказание работ</t>
  </si>
  <si>
    <t>01.04.2025 Доведение средств на выполнение муниципального задания на оказание работ, услуг на территории муниципального образования "Усинск" за 1 квартал составляет 28,2%. К концу года показатель будет выполнен на 100%.</t>
  </si>
  <si>
    <t>4.9</t>
  </si>
  <si>
    <t xml:space="preserve">Основное мероприятие 4.9 Функционирование аппарата Управления образования администрации округа «Усинск» </t>
  </si>
  <si>
    <t>Контрольное  событие № 34. Выплата заработной платы специалистам, согласно Положению по оплате труда специалистов общего обеспечения  деятельности администрации, территориальных органов, самостоятельных функциональных органов администрации муниципального округа «Усинск» Республики Коми в установленные сроки</t>
  </si>
  <si>
    <t>01.01.2025 Обеспечение выполнения задач подпрограммы, достижение целевых показателей. Выплата заработной платы специалистам УО</t>
  </si>
  <si>
    <t>01.04.2025 Выплата заработной платы специалистам, согласно Положению по оплате труда и в установленные сроки</t>
  </si>
  <si>
    <t>4.10</t>
  </si>
  <si>
    <t>Основное мероприятие 4.10 Обеспечение деятельности  Управления образования</t>
  </si>
  <si>
    <t xml:space="preserve">Контрольное  событие № 35.  Обеспечение бесперебойной деятельности Управления образования    </t>
  </si>
  <si>
    <t>01.01.2025 Обеспечение выполнения задач подпрограммы, достижение целевых  показателей. Выплата заработной платы работникам УО, оплата за содержание здания УО</t>
  </si>
  <si>
    <t>01.04.2025 Обеспечено бесперебойной деятельности Управления образования на 100%</t>
  </si>
  <si>
    <t>4.11</t>
  </si>
  <si>
    <t>Основное мероприятие 4.11 Обеспечение выполнения обязательств по гарантиям и компенсациям работников</t>
  </si>
  <si>
    <t>Контрольное  событие № 36.  Ежегодно 100% выполнение обязательств по выплате проезда к месту использования отпуска и обратно и выплатам, связанных с переездом на новое место жительство</t>
  </si>
  <si>
    <t xml:space="preserve">01.01.2025                                  Оплата проезда к месту использования отпуска и обратно </t>
  </si>
  <si>
    <t>31.12.2025  Обязательства по выплате проезда к месту использования отпуска и обратно, согласно авансовых отчетов до конца года будут выполнены в полном объеме.</t>
  </si>
  <si>
    <t>Вывод об эффективности реализации муниципальной программы за отчетный период:  (13/38+15/36+509 722,7/2 239 886,8)/3*100 = 33,0) - эффективно</t>
  </si>
  <si>
    <t>И.о. руководителя</t>
  </si>
  <si>
    <t>Ю.В. Петрова</t>
  </si>
  <si>
    <t>Бабенко О.М.</t>
  </si>
  <si>
    <t>29-2-65</t>
  </si>
  <si>
    <t>мероприятия выполнены 13 из 38 = 13/38 = 0,34</t>
  </si>
  <si>
    <t>контрольные события выполнено 15 из 36 = 15/36 = 0,42</t>
  </si>
  <si>
    <t>509 722,7/2 239 886,8 =0,23</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</si>
</sst>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3" formatCode="_-* #,##0.00\ _₽_-;\-* #,##0.00\ _₽_-;_-* &quot;-&quot;??\ _₽_-;_-@_-"/>
    <numFmt numFmtId="164" formatCode="0.0"/>
    <numFmt numFmtId="165" formatCode="#,##0.0"/>
    <numFmt numFmtId="166" formatCode="_-* #,##0.0\ _₽_-;\-* #,##0.0\ _₽_-;_-* &quot;-&quot;??\ _₽_-;_-@_-"/>
    <numFmt numFmtId="167" formatCode="_-* #,##0.0\ _₽_-;\-* #,##0.0\ _₽_-;_-* &quot;-&quot;?\ _₽_-;_-@_-"/>
    <numFmt numFmtId="168" formatCode="#,##0.0_ ;\-#,##0.0\ "/>
    <numFmt numFmtId="169" formatCode="0.0%"/>
  </numFmts>
  <fonts count="106" x14ac:knownFonts="1">
    <font>
      <sz val="11"/>
      <color theme="1"/>
      <name val="Calibri"/>
      <family val="2"/>
      <scheme val="minor"/>
    </font>
    <font>
      <sz val="11"/>
      <color theme="1"/>
      <name val="Times New Roman"/>
      <family val="2"/>
      <charset val="204"/>
    </font>
    <font>
      <sz val="11"/>
      <color theme="1"/>
      <name val="Calibri"/>
      <family val="2"/>
      <charset val="204"/>
      <scheme val="minor"/>
    </font>
    <font>
      <sz val="11"/>
      <color theme="1"/>
      <name val="Calibri"/>
      <family val="2"/>
      <charset val="204"/>
      <scheme val="minor"/>
    </font>
    <font>
      <sz val="16"/>
      <color theme="1"/>
      <name val="Times New Roman"/>
      <family val="1"/>
      <charset val="204"/>
    </font>
    <font>
      <b/>
      <sz val="16"/>
      <color theme="1"/>
      <name val="Times New Roman"/>
      <family val="1"/>
      <charset val="204"/>
    </font>
    <font>
      <i/>
      <sz val="16"/>
      <color theme="1"/>
      <name val="Times New Roman"/>
      <family val="1"/>
      <charset val="204"/>
    </font>
    <font>
      <sz val="16"/>
      <name val="Times New Roman"/>
      <family val="1"/>
      <charset val="204"/>
    </font>
    <font>
      <i/>
      <sz val="16"/>
      <name val="Times New Roman"/>
      <family val="1"/>
      <charset val="204"/>
    </font>
    <font>
      <sz val="16"/>
      <color rgb="FF000000"/>
      <name val="Times New Roman"/>
      <family val="1"/>
      <charset val="204"/>
    </font>
    <font>
      <sz val="11"/>
      <color theme="1"/>
      <name val="Calibri"/>
      <family val="2"/>
      <scheme val="minor"/>
    </font>
    <font>
      <b/>
      <sz val="46"/>
      <color theme="1"/>
      <name val="Times New Roman"/>
      <family val="1"/>
      <charset val="204"/>
    </font>
    <font>
      <sz val="46"/>
      <color theme="1"/>
      <name val="Times New Roman"/>
      <family val="1"/>
      <charset val="204"/>
    </font>
    <font>
      <b/>
      <sz val="46"/>
      <name val="Times New Roman"/>
      <family val="1"/>
      <charset val="204"/>
    </font>
    <font>
      <sz val="46"/>
      <name val="Times New Roman"/>
      <family val="1"/>
      <charset val="204"/>
    </font>
    <font>
      <i/>
      <sz val="46"/>
      <name val="Times New Roman"/>
      <family val="1"/>
      <charset val="204"/>
    </font>
    <font>
      <i/>
      <sz val="46"/>
      <color theme="1"/>
      <name val="Times New Roman"/>
      <family val="1"/>
      <charset val="204"/>
    </font>
    <font>
      <i/>
      <sz val="46"/>
      <color rgb="FFFF0000"/>
      <name val="Times New Roman"/>
      <family val="1"/>
      <charset val="204"/>
    </font>
    <font>
      <sz val="72"/>
      <color theme="1"/>
      <name val="Calibri"/>
      <family val="2"/>
      <charset val="204"/>
      <scheme val="minor"/>
    </font>
    <font>
      <i/>
      <sz val="44"/>
      <color theme="1"/>
      <name val="Times New Roman"/>
      <family val="1"/>
      <charset val="204"/>
    </font>
    <font>
      <i/>
      <sz val="44"/>
      <name val="Times New Roman"/>
      <family val="1"/>
      <charset val="204"/>
    </font>
    <font>
      <sz val="46"/>
      <color rgb="FFFF0000"/>
      <name val="Times New Roman"/>
      <family val="1"/>
      <charset val="204"/>
    </font>
    <font>
      <b/>
      <sz val="44"/>
      <color theme="1"/>
      <name val="Times New Roman"/>
      <family val="1"/>
      <charset val="204"/>
    </font>
    <font>
      <sz val="72"/>
      <color rgb="FFFF0000"/>
      <name val="Calibri"/>
      <family val="2"/>
      <charset val="204"/>
      <scheme val="minor"/>
    </font>
    <font>
      <b/>
      <sz val="48"/>
      <name val="Times New Roman"/>
      <family val="1"/>
      <charset val="204"/>
    </font>
    <font>
      <sz val="55"/>
      <color rgb="FF000000"/>
      <name val="Times New Roman"/>
      <family val="1"/>
      <charset val="204"/>
    </font>
    <font>
      <sz val="40"/>
      <color rgb="FF000000"/>
      <name val="Times New Roman"/>
      <family val="1"/>
      <charset val="204"/>
    </font>
    <font>
      <sz val="40"/>
      <color theme="1"/>
      <name val="Times New Roman"/>
      <family val="1"/>
      <charset val="204"/>
    </font>
    <font>
      <sz val="36"/>
      <color theme="1"/>
      <name val="Times New Roman"/>
      <family val="1"/>
      <charset val="204"/>
    </font>
    <font>
      <sz val="36"/>
      <color rgb="FF000000"/>
      <name val="Times New Roman"/>
      <family val="1"/>
      <charset val="204"/>
    </font>
    <font>
      <sz val="14"/>
      <color theme="1"/>
      <name val="Times New Roman"/>
      <family val="1"/>
      <charset val="204"/>
    </font>
    <font>
      <u/>
      <sz val="14"/>
      <color theme="1"/>
      <name val="Times New Roman"/>
      <family val="1"/>
      <charset val="204"/>
    </font>
    <font>
      <sz val="14"/>
      <color rgb="FF000000"/>
      <name val="Times New Roman"/>
      <family val="1"/>
      <charset val="204"/>
    </font>
    <font>
      <sz val="14"/>
      <color theme="1"/>
      <name val="Times New Roman"/>
      <family val="2"/>
      <charset val="204"/>
    </font>
    <font>
      <sz val="13"/>
      <color rgb="FF000000"/>
      <name val="Times New Roman"/>
      <family val="1"/>
      <charset val="204"/>
    </font>
    <font>
      <sz val="10"/>
      <color rgb="FF000000"/>
      <name val="Times New Roman"/>
      <family val="1"/>
      <charset val="204"/>
    </font>
    <font>
      <sz val="10"/>
      <color theme="1"/>
      <name val="Times New Roman"/>
      <family val="1"/>
      <charset val="204"/>
    </font>
    <font>
      <i/>
      <sz val="10"/>
      <color theme="1"/>
      <name val="Times New Roman"/>
      <family val="1"/>
      <charset val="204"/>
    </font>
    <font>
      <i/>
      <sz val="10"/>
      <color rgb="FF000000"/>
      <name val="Times New Roman"/>
      <family val="1"/>
      <charset val="204"/>
    </font>
    <font>
      <sz val="10"/>
      <name val="Times New Roman"/>
      <family val="1"/>
      <charset val="204"/>
    </font>
    <font>
      <sz val="14"/>
      <color rgb="FFFF0000"/>
      <name val="Times New Roman"/>
      <family val="1"/>
      <charset val="204"/>
    </font>
    <font>
      <sz val="10"/>
      <color rgb="FFFFFF00"/>
      <name val="Times New Roman"/>
      <family val="1"/>
      <charset val="204"/>
    </font>
    <font>
      <b/>
      <sz val="10"/>
      <name val="Times New Roman"/>
      <family val="1"/>
      <charset val="204"/>
    </font>
    <font>
      <sz val="10"/>
      <color rgb="FFFF0000"/>
      <name val="Times New Roman"/>
      <family val="1"/>
      <charset val="204"/>
    </font>
    <font>
      <b/>
      <sz val="9"/>
      <color theme="1"/>
      <name val="Times New Roman"/>
      <family val="1"/>
      <charset val="204"/>
    </font>
    <font>
      <sz val="9"/>
      <color theme="1"/>
      <name val="Times New Roman"/>
      <family val="1"/>
      <charset val="204"/>
    </font>
    <font>
      <sz val="11"/>
      <color theme="1"/>
      <name val="Times New Roman"/>
      <family val="1"/>
      <charset val="204"/>
    </font>
    <font>
      <b/>
      <u/>
      <sz val="9"/>
      <color rgb="FFFF0000"/>
      <name val="Times New Roman"/>
      <family val="1"/>
      <charset val="204"/>
    </font>
    <font>
      <sz val="11"/>
      <color rgb="FFFF0000"/>
      <name val="Calibri"/>
      <family val="2"/>
      <charset val="204"/>
      <scheme val="minor"/>
    </font>
    <font>
      <sz val="10"/>
      <color rgb="FF000000"/>
      <name val="Arial"/>
      <family val="2"/>
      <charset val="204"/>
    </font>
    <font>
      <sz val="9"/>
      <name val="Times New Roman"/>
      <family val="1"/>
      <charset val="204"/>
    </font>
    <font>
      <sz val="10"/>
      <name val="Arial Cyr"/>
      <charset val="204"/>
    </font>
    <font>
      <b/>
      <sz val="18"/>
      <color theme="1"/>
      <name val="Times New Roman"/>
      <family val="1"/>
      <charset val="204"/>
    </font>
    <font>
      <sz val="18"/>
      <color theme="1"/>
      <name val="Times New Roman"/>
      <family val="1"/>
      <charset val="204"/>
    </font>
    <font>
      <sz val="18"/>
      <name val="Times New Roman"/>
      <family val="1"/>
      <charset val="204"/>
    </font>
    <font>
      <i/>
      <sz val="18"/>
      <color theme="1"/>
      <name val="Times New Roman"/>
      <family val="1"/>
      <charset val="204"/>
    </font>
    <font>
      <sz val="20"/>
      <color theme="1"/>
      <name val="Times New Roman"/>
      <family val="1"/>
      <charset val="204"/>
    </font>
    <font>
      <sz val="18"/>
      <color rgb="FFFF0000"/>
      <name val="Times New Roman"/>
      <family val="1"/>
      <charset val="204"/>
    </font>
    <font>
      <sz val="18"/>
      <color theme="1"/>
      <name val="Calibri"/>
      <family val="2"/>
      <charset val="204"/>
      <scheme val="minor"/>
    </font>
    <font>
      <sz val="16"/>
      <color theme="1"/>
      <name val="Calibri"/>
      <family val="2"/>
      <charset val="204"/>
      <scheme val="minor"/>
    </font>
    <font>
      <sz val="12"/>
      <color theme="1"/>
      <name val="Calibri"/>
      <family val="2"/>
      <charset val="204"/>
      <scheme val="minor"/>
    </font>
    <font>
      <sz val="12"/>
      <color theme="1"/>
      <name val="Times New Roman"/>
      <family val="1"/>
      <charset val="204"/>
    </font>
    <font>
      <b/>
      <sz val="11"/>
      <name val="Times New Roman"/>
      <family val="1"/>
      <charset val="204"/>
    </font>
    <font>
      <b/>
      <sz val="10"/>
      <color theme="1"/>
      <name val="Times New Roman"/>
      <family val="1"/>
      <charset val="204"/>
    </font>
    <font>
      <sz val="11"/>
      <name val="Calibri"/>
      <family val="2"/>
      <charset val="204"/>
      <scheme val="minor"/>
    </font>
    <font>
      <i/>
      <sz val="10"/>
      <name val="Times New Roman"/>
      <family val="1"/>
      <charset val="204"/>
    </font>
    <font>
      <sz val="10"/>
      <name val="Calibri"/>
      <family val="2"/>
      <charset val="204"/>
      <scheme val="minor"/>
    </font>
    <font>
      <sz val="10"/>
      <color theme="1"/>
      <name val="Calibri"/>
      <family val="2"/>
      <charset val="204"/>
      <scheme val="minor"/>
    </font>
    <font>
      <sz val="10"/>
      <color rgb="FFC00000"/>
      <name val="Times New Roman"/>
      <family val="1"/>
      <charset val="204"/>
    </font>
    <font>
      <b/>
      <sz val="11"/>
      <color theme="1"/>
      <name val="Calibri"/>
      <family val="2"/>
      <charset val="204"/>
      <scheme val="minor"/>
    </font>
    <font>
      <sz val="11"/>
      <color rgb="FFC00000"/>
      <name val="Calibri"/>
      <family val="2"/>
      <charset val="204"/>
      <scheme val="minor"/>
    </font>
    <font>
      <sz val="12"/>
      <name val="Times New Roman"/>
      <family val="1"/>
      <charset val="204"/>
    </font>
    <font>
      <sz val="12"/>
      <color rgb="FFFF0000"/>
      <name val="Times New Roman"/>
      <family val="1"/>
      <charset val="204"/>
    </font>
    <font>
      <sz val="11"/>
      <color rgb="FFC00000"/>
      <name val="Calibri"/>
      <family val="2"/>
      <scheme val="minor"/>
    </font>
    <font>
      <sz val="11"/>
      <name val="Calibri"/>
      <family val="2"/>
      <scheme val="minor"/>
    </font>
    <font>
      <sz val="12"/>
      <color rgb="FFC00000"/>
      <name val="Times New Roman"/>
      <family val="1"/>
      <charset val="204"/>
    </font>
    <font>
      <sz val="12"/>
      <color theme="0"/>
      <name val="Times New Roman"/>
      <family val="1"/>
      <charset val="204"/>
    </font>
    <font>
      <b/>
      <sz val="20"/>
      <color theme="1"/>
      <name val="Times New Roman"/>
      <family val="1"/>
      <charset val="204"/>
    </font>
    <font>
      <sz val="20"/>
      <name val="Times New Roman"/>
      <family val="1"/>
      <charset val="204"/>
    </font>
    <font>
      <i/>
      <sz val="20"/>
      <color theme="1"/>
      <name val="Times New Roman"/>
      <family val="1"/>
      <charset val="204"/>
    </font>
    <font>
      <sz val="20"/>
      <color rgb="FFFF0000"/>
      <name val="Times New Roman"/>
      <family val="1"/>
      <charset val="204"/>
    </font>
    <font>
      <sz val="22"/>
      <color theme="1"/>
      <name val="Times New Roman"/>
      <family val="1"/>
      <charset val="204"/>
    </font>
    <font>
      <sz val="16"/>
      <color theme="1"/>
      <name val="Calibri"/>
      <family val="2"/>
      <scheme val="minor"/>
    </font>
    <font>
      <sz val="18"/>
      <color theme="1"/>
      <name val="Calibri"/>
      <family val="2"/>
      <scheme val="minor"/>
    </font>
    <font>
      <sz val="14"/>
      <name val="Times New Roman"/>
      <family val="1"/>
      <charset val="204"/>
    </font>
    <font>
      <sz val="11"/>
      <name val="Times New Roman"/>
      <family val="1"/>
      <charset val="204"/>
    </font>
    <font>
      <b/>
      <sz val="14"/>
      <color theme="1"/>
      <name val="Calibri"/>
      <family val="2"/>
      <charset val="204"/>
      <scheme val="minor"/>
    </font>
    <font>
      <sz val="13"/>
      <color theme="1"/>
      <name val="Times New Roman"/>
      <family val="1"/>
      <charset val="204"/>
    </font>
    <font>
      <b/>
      <sz val="12"/>
      <color theme="1"/>
      <name val="Times New Roman"/>
      <family val="1"/>
      <charset val="204"/>
    </font>
    <font>
      <b/>
      <sz val="14"/>
      <color theme="1"/>
      <name val="Times New Roman"/>
      <family val="1"/>
      <charset val="204"/>
    </font>
    <font>
      <b/>
      <sz val="16"/>
      <name val="Times New Roman"/>
      <family val="1"/>
      <charset val="204"/>
    </font>
    <font>
      <sz val="9"/>
      <color theme="1"/>
      <name val="Calibri"/>
      <family val="2"/>
      <charset val="204"/>
      <scheme val="minor"/>
    </font>
    <font>
      <sz val="8"/>
      <color theme="1"/>
      <name val="Times New Roman"/>
      <family val="1"/>
      <charset val="204"/>
    </font>
    <font>
      <b/>
      <u/>
      <sz val="14"/>
      <color theme="1"/>
      <name val="Times New Roman"/>
      <family val="1"/>
      <charset val="204"/>
    </font>
    <font>
      <i/>
      <sz val="9"/>
      <color theme="1"/>
      <name val="Times New Roman"/>
      <family val="1"/>
      <charset val="204"/>
    </font>
    <font>
      <sz val="9"/>
      <color indexed="8"/>
      <name val="Times New Roman"/>
      <family val="1"/>
      <charset val="204"/>
    </font>
    <font>
      <b/>
      <sz val="11"/>
      <color theme="1"/>
      <name val="Times New Roman"/>
      <family val="1"/>
      <charset val="204"/>
    </font>
    <font>
      <b/>
      <sz val="9"/>
      <name val="Times New Roman"/>
      <family val="1"/>
      <charset val="204"/>
    </font>
    <font>
      <b/>
      <sz val="9"/>
      <color indexed="8"/>
      <name val="Times New Roman"/>
      <family val="1"/>
      <charset val="204"/>
    </font>
    <font>
      <b/>
      <sz val="8"/>
      <color theme="1"/>
      <name val="Times New Roman"/>
      <family val="1"/>
      <charset val="204"/>
    </font>
    <font>
      <sz val="14"/>
      <color theme="1"/>
      <name val="Calibri"/>
      <family val="2"/>
      <charset val="204"/>
      <scheme val="minor"/>
    </font>
    <font>
      <i/>
      <sz val="9"/>
      <color indexed="8"/>
      <name val="Times New Roman"/>
      <family val="1"/>
      <charset val="204"/>
    </font>
    <font>
      <b/>
      <sz val="14"/>
      <color indexed="8"/>
      <name val="Times New Roman"/>
      <family val="1"/>
      <charset val="204"/>
    </font>
    <font>
      <sz val="14"/>
      <color indexed="8"/>
      <name val="Times New Roman"/>
      <family val="1"/>
      <charset val="204"/>
    </font>
    <font>
      <sz val="11"/>
      <color rgb="FF006100"/>
      <name val="Calibri"/>
      <family val="2"/>
      <charset val="204"/>
      <scheme val="minor"/>
    </font>
    <font>
      <b/>
      <sz val="11"/>
      <name val="Calibri"/>
      <family val="2"/>
      <charset val="204"/>
      <scheme val="minor"/>
    </font>
  </fonts>
  <fills count="14">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92D050"/>
        <bgColor indexed="64"/>
      </patternFill>
    </fill>
    <fill>
      <patternFill patternType="solid">
        <fgColor rgb="FFFF0000"/>
        <bgColor indexed="64"/>
      </patternFill>
    </fill>
    <fill>
      <patternFill patternType="solid">
        <fgColor rgb="FFFFFFFF"/>
        <bgColor rgb="FF000000"/>
      </patternFill>
    </fill>
    <fill>
      <patternFill patternType="solid">
        <fgColor theme="0"/>
        <bgColor rgb="FF000000"/>
      </patternFill>
    </fill>
    <fill>
      <patternFill patternType="solid">
        <fgColor theme="9" tint="0.59999389629810485"/>
        <bgColor indexed="64"/>
      </patternFill>
    </fill>
    <fill>
      <patternFill patternType="solid">
        <fgColor rgb="FF00B0F0"/>
        <bgColor indexed="64"/>
      </patternFill>
    </fill>
    <fill>
      <patternFill patternType="solid">
        <fgColor theme="6" tint="0.59999389629810485"/>
        <bgColor indexed="64"/>
      </patternFill>
    </fill>
    <fill>
      <patternFill patternType="solid">
        <fgColor theme="3" tint="0.79998168889431442"/>
        <bgColor indexed="64"/>
      </patternFill>
    </fill>
    <fill>
      <patternFill patternType="solid">
        <fgColor rgb="FFC6EFCE"/>
      </patternFill>
    </fill>
    <fill>
      <patternFill patternType="solid">
        <fgColor theme="8" tint="0.59999389629810485"/>
        <bgColor indexed="64"/>
      </patternFill>
    </fill>
  </fills>
  <borders count="19">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thin">
        <color rgb="FFD9D9D9"/>
      </left>
      <right style="thin">
        <color rgb="FFD9D9D9"/>
      </right>
      <top/>
      <bottom style="thin">
        <color rgb="FFD9D9D9"/>
      </bottom>
      <diagonal/>
    </border>
    <border>
      <left style="thin">
        <color rgb="FFD9D9D9"/>
      </left>
      <right style="thin">
        <color rgb="FFBFBFBF"/>
      </right>
      <top/>
      <bottom style="thin">
        <color rgb="FFD9D9D9"/>
      </bottom>
      <diagonal/>
    </border>
    <border>
      <left style="thin">
        <color rgb="FF000000"/>
      </left>
      <right style="thin">
        <color rgb="FF000000"/>
      </right>
      <top style="thin">
        <color rgb="FF000000"/>
      </top>
      <bottom style="thin">
        <color rgb="FF000000"/>
      </bottom>
      <diagonal/>
    </border>
  </borders>
  <cellStyleXfs count="15">
    <xf numFmtId="0" fontId="0" fillId="0" borderId="0"/>
    <xf numFmtId="0" fontId="3" fillId="0" borderId="0"/>
    <xf numFmtId="43" fontId="3" fillId="0" borderId="0" applyFont="0" applyFill="0" applyBorder="0" applyAlignment="0" applyProtection="0"/>
    <xf numFmtId="0" fontId="2" fillId="0" borderId="0"/>
    <xf numFmtId="43" fontId="10" fillId="0" borderId="0" applyFont="0" applyFill="0" applyBorder="0" applyAlignment="0" applyProtection="0"/>
    <xf numFmtId="0" fontId="33" fillId="0" borderId="0"/>
    <xf numFmtId="4" fontId="49" fillId="0" borderId="16">
      <alignment horizontal="right" vertical="top" shrinkToFit="1"/>
    </xf>
    <xf numFmtId="0" fontId="51" fillId="0" borderId="0"/>
    <xf numFmtId="4" fontId="49" fillId="0" borderId="17">
      <alignment horizontal="right" vertical="top" shrinkToFit="1"/>
    </xf>
    <xf numFmtId="0" fontId="2" fillId="0" borderId="0"/>
    <xf numFmtId="0" fontId="10" fillId="0" borderId="0"/>
    <xf numFmtId="9" fontId="2" fillId="0" borderId="0" applyFont="0" applyFill="0" applyBorder="0" applyAlignment="0" applyProtection="0"/>
    <xf numFmtId="43" fontId="2" fillId="0" borderId="0" applyFont="0" applyFill="0" applyBorder="0" applyAlignment="0" applyProtection="0"/>
    <xf numFmtId="0" fontId="104" fillId="12" borderId="0" applyNumberFormat="0" applyBorder="0" applyAlignment="0" applyProtection="0"/>
    <xf numFmtId="0" fontId="1" fillId="0" borderId="0"/>
  </cellStyleXfs>
  <cellXfs count="1475">
    <xf numFmtId="0" fontId="0" fillId="0" borderId="0" xfId="0"/>
    <xf numFmtId="0" fontId="4" fillId="2" borderId="2" xfId="1" applyFont="1" applyFill="1" applyBorder="1" applyAlignment="1">
      <alignment horizontal="left" vertical="center" wrapText="1"/>
    </xf>
    <xf numFmtId="14" fontId="4" fillId="2" borderId="2" xfId="1" applyNumberFormat="1" applyFont="1" applyFill="1" applyBorder="1" applyAlignment="1">
      <alignment horizontal="center" vertical="center" wrapText="1"/>
    </xf>
    <xf numFmtId="0" fontId="4" fillId="2" borderId="0" xfId="1" applyFont="1" applyFill="1"/>
    <xf numFmtId="0" fontId="4" fillId="2" borderId="4" xfId="1" applyFont="1" applyFill="1" applyBorder="1" applyAlignment="1">
      <alignment horizontal="left" vertical="center" wrapText="1"/>
    </xf>
    <xf numFmtId="14" fontId="4" fillId="2" borderId="2" xfId="1" applyNumberFormat="1" applyFont="1" applyFill="1" applyBorder="1" applyAlignment="1">
      <alignment horizontal="left" vertical="center" wrapText="1"/>
    </xf>
    <xf numFmtId="0" fontId="4" fillId="2" borderId="0" xfId="1" applyFont="1" applyFill="1" applyAlignment="1">
      <alignment horizontal="center" vertical="center" wrapText="1"/>
    </xf>
    <xf numFmtId="0" fontId="4" fillId="2" borderId="0" xfId="1" applyFont="1" applyFill="1" applyAlignment="1">
      <alignment horizontal="center" vertical="center"/>
    </xf>
    <xf numFmtId="0" fontId="4" fillId="2" borderId="0" xfId="1" applyFont="1" applyFill="1" applyAlignment="1">
      <alignment vertical="center"/>
    </xf>
    <xf numFmtId="0" fontId="4" fillId="2" borderId="0" xfId="1" applyFont="1" applyFill="1" applyAlignment="1"/>
    <xf numFmtId="164" fontId="5" fillId="2" borderId="2" xfId="1" applyNumberFormat="1" applyFont="1" applyFill="1" applyBorder="1" applyAlignment="1">
      <alignment horizontal="center" vertical="center" wrapText="1"/>
    </xf>
    <xf numFmtId="165" fontId="5" fillId="2" borderId="5" xfId="1" applyNumberFormat="1" applyFont="1" applyFill="1" applyBorder="1" applyAlignment="1">
      <alignment horizontal="center" vertical="center" wrapText="1"/>
    </xf>
    <xf numFmtId="14" fontId="4" fillId="2" borderId="2" xfId="1" applyNumberFormat="1" applyFont="1" applyFill="1" applyBorder="1" applyAlignment="1">
      <alignment horizontal="center" vertical="top" wrapText="1"/>
    </xf>
    <xf numFmtId="0" fontId="6" fillId="2" borderId="2" xfId="1" applyFont="1" applyFill="1" applyBorder="1" applyAlignment="1">
      <alignment vertical="center" wrapText="1"/>
    </xf>
    <xf numFmtId="14" fontId="4" fillId="2" borderId="5" xfId="1" applyNumberFormat="1" applyFont="1" applyFill="1" applyBorder="1" applyAlignment="1">
      <alignment horizontal="center" vertical="center" wrapText="1"/>
    </xf>
    <xf numFmtId="0" fontId="6" fillId="2" borderId="2" xfId="3" applyFont="1" applyFill="1" applyBorder="1" applyAlignment="1">
      <alignment vertical="center" wrapText="1"/>
    </xf>
    <xf numFmtId="49" fontId="4" fillId="2" borderId="2" xfId="1" applyNumberFormat="1" applyFont="1" applyFill="1" applyBorder="1" applyAlignment="1">
      <alignment horizontal="center" vertical="center" wrapText="1"/>
    </xf>
    <xf numFmtId="164" fontId="4" fillId="2" borderId="2" xfId="1" applyNumberFormat="1" applyFont="1" applyFill="1" applyBorder="1" applyAlignment="1">
      <alignment horizontal="right" vertical="center" wrapText="1"/>
    </xf>
    <xf numFmtId="0" fontId="8" fillId="2" borderId="2" xfId="3" applyFont="1" applyFill="1" applyBorder="1" applyAlignment="1">
      <alignment vertical="center" wrapText="1"/>
    </xf>
    <xf numFmtId="0" fontId="4" fillId="2" borderId="5" xfId="1" applyNumberFormat="1" applyFont="1" applyFill="1" applyBorder="1" applyAlignment="1">
      <alignment horizontal="center" vertical="center" wrapText="1"/>
    </xf>
    <xf numFmtId="0" fontId="4" fillId="2" borderId="0" xfId="3" applyFont="1" applyFill="1"/>
    <xf numFmtId="0" fontId="5" fillId="2" borderId="2" xfId="1" applyFont="1" applyFill="1" applyBorder="1" applyAlignment="1">
      <alignment vertical="center" wrapText="1"/>
    </xf>
    <xf numFmtId="0" fontId="4" fillId="2" borderId="2" xfId="1" applyFont="1" applyFill="1" applyBorder="1" applyAlignment="1">
      <alignment vertical="center" wrapText="1"/>
    </xf>
    <xf numFmtId="0" fontId="4" fillId="2" borderId="0" xfId="0" applyFont="1" applyFill="1" applyAlignment="1"/>
    <xf numFmtId="0" fontId="4" fillId="2" borderId="0" xfId="0" applyFont="1" applyFill="1"/>
    <xf numFmtId="0" fontId="4" fillId="2" borderId="1" xfId="0" applyFont="1" applyFill="1" applyBorder="1"/>
    <xf numFmtId="0" fontId="4" fillId="2" borderId="0" xfId="0" applyFont="1" applyFill="1" applyBorder="1" applyAlignment="1"/>
    <xf numFmtId="0" fontId="4" fillId="0" borderId="0" xfId="1" applyFont="1" applyFill="1"/>
    <xf numFmtId="14" fontId="4" fillId="2" borderId="0" xfId="1" applyNumberFormat="1" applyFont="1" applyFill="1" applyBorder="1" applyAlignment="1">
      <alignment horizontal="center" vertical="center" wrapText="1"/>
    </xf>
    <xf numFmtId="0" fontId="4" fillId="2" borderId="0" xfId="1" applyFont="1" applyFill="1" applyBorder="1" applyAlignment="1">
      <alignment horizontal="center" vertical="center" wrapText="1"/>
    </xf>
    <xf numFmtId="49" fontId="4" fillId="2" borderId="0" xfId="1" applyNumberFormat="1" applyFont="1" applyFill="1" applyBorder="1" applyAlignment="1">
      <alignment horizontal="center" vertical="center" wrapText="1"/>
    </xf>
    <xf numFmtId="0" fontId="6" fillId="2" borderId="3" xfId="1" applyFont="1" applyFill="1" applyBorder="1" applyAlignment="1">
      <alignment vertical="center" wrapText="1"/>
    </xf>
    <xf numFmtId="0" fontId="4" fillId="2" borderId="9" xfId="1" applyNumberFormat="1" applyFont="1" applyFill="1" applyBorder="1" applyAlignment="1">
      <alignment horizontal="center" vertical="center" wrapText="1"/>
    </xf>
    <xf numFmtId="0" fontId="4" fillId="2" borderId="0" xfId="1" applyFont="1" applyFill="1" applyAlignment="1">
      <alignment horizontal="left" vertical="center"/>
    </xf>
    <xf numFmtId="0" fontId="4" fillId="2" borderId="0" xfId="1" applyFont="1" applyFill="1" applyAlignment="1">
      <alignment horizontal="right" vertical="center"/>
    </xf>
    <xf numFmtId="0" fontId="4" fillId="2" borderId="2" xfId="1" applyFont="1" applyFill="1" applyBorder="1" applyAlignment="1">
      <alignment horizontal="center" vertical="center" wrapText="1"/>
    </xf>
    <xf numFmtId="0" fontId="4" fillId="2" borderId="3" xfId="1" applyFont="1" applyFill="1" applyBorder="1" applyAlignment="1">
      <alignment horizontal="center" vertical="center" wrapText="1"/>
    </xf>
    <xf numFmtId="0" fontId="4" fillId="2" borderId="5" xfId="1" applyFont="1" applyFill="1" applyBorder="1" applyAlignment="1">
      <alignment horizontal="center" vertical="center" wrapText="1"/>
    </xf>
    <xf numFmtId="0" fontId="4" fillId="2" borderId="6" xfId="1" applyFont="1" applyFill="1" applyBorder="1" applyAlignment="1">
      <alignment horizontal="center" vertical="center" wrapText="1"/>
    </xf>
    <xf numFmtId="0" fontId="4" fillId="2" borderId="8" xfId="1" applyFont="1" applyFill="1" applyBorder="1" applyAlignment="1">
      <alignment horizontal="center" vertical="center" wrapText="1"/>
    </xf>
    <xf numFmtId="14" fontId="4" fillId="2" borderId="3" xfId="1" applyNumberFormat="1" applyFont="1" applyFill="1" applyBorder="1" applyAlignment="1">
      <alignment horizontal="center" vertical="center" wrapText="1"/>
    </xf>
    <xf numFmtId="14" fontId="4" fillId="2" borderId="7" xfId="1" applyNumberFormat="1" applyFont="1" applyFill="1" applyBorder="1" applyAlignment="1">
      <alignment horizontal="center" vertical="center" wrapText="1"/>
    </xf>
    <xf numFmtId="0" fontId="4" fillId="2" borderId="0" xfId="1" applyFont="1" applyFill="1" applyAlignment="1">
      <alignment horizontal="left" vertical="center" wrapText="1"/>
    </xf>
    <xf numFmtId="0" fontId="4" fillId="2" borderId="3" xfId="1" applyFont="1" applyFill="1" applyBorder="1" applyAlignment="1">
      <alignment horizontal="center" vertical="center" wrapText="1"/>
    </xf>
    <xf numFmtId="0" fontId="4" fillId="2" borderId="2" xfId="1" applyFont="1" applyFill="1" applyBorder="1" applyAlignment="1">
      <alignment horizontal="center" vertical="center" wrapText="1"/>
    </xf>
    <xf numFmtId="0" fontId="4" fillId="0" borderId="3" xfId="1" applyFont="1" applyFill="1" applyBorder="1" applyAlignment="1">
      <alignment horizontal="center" vertical="center" wrapText="1"/>
    </xf>
    <xf numFmtId="0" fontId="4" fillId="0" borderId="2" xfId="1" applyFont="1" applyFill="1" applyBorder="1" applyAlignment="1">
      <alignment horizontal="center" vertical="center" wrapText="1"/>
    </xf>
    <xf numFmtId="0" fontId="4" fillId="2" borderId="2" xfId="1" applyFont="1" applyFill="1" applyBorder="1" applyAlignment="1">
      <alignment horizontal="center" vertical="center" wrapText="1"/>
    </xf>
    <xf numFmtId="0" fontId="4" fillId="2" borderId="3" xfId="1" applyFont="1" applyFill="1" applyBorder="1" applyAlignment="1">
      <alignment horizontal="center" vertical="center" wrapText="1"/>
    </xf>
    <xf numFmtId="0" fontId="4" fillId="2" borderId="3" xfId="1" applyFont="1" applyFill="1" applyBorder="1" applyAlignment="1">
      <alignment horizontal="center" vertical="center" wrapText="1"/>
    </xf>
    <xf numFmtId="0" fontId="4" fillId="2" borderId="2" xfId="1" applyFont="1" applyFill="1" applyBorder="1" applyAlignment="1">
      <alignment horizontal="center" vertical="center" wrapText="1"/>
    </xf>
    <xf numFmtId="14" fontId="4" fillId="0" borderId="2" xfId="1" applyNumberFormat="1" applyFont="1" applyFill="1" applyBorder="1" applyAlignment="1">
      <alignment horizontal="center" vertical="center" wrapText="1"/>
    </xf>
    <xf numFmtId="0" fontId="4" fillId="0" borderId="0" xfId="0" applyFont="1" applyFill="1" applyAlignment="1">
      <alignment horizontal="center" vertical="center" wrapText="1"/>
    </xf>
    <xf numFmtId="14" fontId="7" fillId="0" borderId="2" xfId="3" applyNumberFormat="1" applyFont="1" applyFill="1" applyBorder="1" applyAlignment="1">
      <alignment horizontal="center" vertical="center" wrapText="1"/>
    </xf>
    <xf numFmtId="0" fontId="7" fillId="0" borderId="2" xfId="3"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2" fillId="0" borderId="0" xfId="3"/>
    <xf numFmtId="0" fontId="12" fillId="2" borderId="3" xfId="3" applyFont="1" applyFill="1" applyBorder="1" applyAlignment="1">
      <alignment horizontal="center" vertical="center" wrapText="1"/>
    </xf>
    <xf numFmtId="0" fontId="12" fillId="2" borderId="2" xfId="3" applyFont="1" applyFill="1" applyBorder="1" applyAlignment="1">
      <alignment horizontal="center" vertical="center" wrapText="1"/>
    </xf>
    <xf numFmtId="49" fontId="12" fillId="2" borderId="4" xfId="3" applyNumberFormat="1" applyFont="1" applyFill="1" applyBorder="1" applyAlignment="1">
      <alignment horizontal="center" vertical="center" wrapText="1"/>
    </xf>
    <xf numFmtId="0" fontId="13" fillId="3" borderId="4" xfId="0" applyFont="1" applyFill="1" applyBorder="1" applyAlignment="1">
      <alignment vertical="center" wrapText="1"/>
    </xf>
    <xf numFmtId="0" fontId="12" fillId="2" borderId="4" xfId="3" applyFont="1" applyFill="1" applyBorder="1" applyAlignment="1">
      <alignment vertical="center" wrapText="1"/>
    </xf>
    <xf numFmtId="0" fontId="12" fillId="2" borderId="4" xfId="3" applyFont="1" applyFill="1" applyBorder="1" applyAlignment="1">
      <alignment horizontal="center" vertical="center" wrapText="1"/>
    </xf>
    <xf numFmtId="14" fontId="14" fillId="2" borderId="4" xfId="3" applyNumberFormat="1" applyFont="1" applyFill="1" applyBorder="1" applyAlignment="1">
      <alignment horizontal="center" vertical="center" wrapText="1"/>
    </xf>
    <xf numFmtId="0" fontId="14" fillId="2" borderId="4" xfId="3" applyFont="1" applyFill="1" applyBorder="1" applyAlignment="1">
      <alignment horizontal="center" vertical="center" wrapText="1"/>
    </xf>
    <xf numFmtId="164" fontId="14" fillId="2" borderId="4" xfId="3" applyNumberFormat="1" applyFont="1" applyFill="1" applyBorder="1" applyAlignment="1">
      <alignment horizontal="center" vertical="center" wrapText="1"/>
    </xf>
    <xf numFmtId="0" fontId="14" fillId="2" borderId="2" xfId="3" applyFont="1" applyFill="1" applyBorder="1" applyAlignment="1">
      <alignment horizontal="center" vertical="center" wrapText="1"/>
    </xf>
    <xf numFmtId="0" fontId="15" fillId="4" borderId="4" xfId="0" applyFont="1" applyFill="1" applyBorder="1" applyAlignment="1">
      <alignment vertical="center" wrapText="1"/>
    </xf>
    <xf numFmtId="0" fontId="12" fillId="4" borderId="4" xfId="3" applyFont="1" applyFill="1" applyBorder="1" applyAlignment="1">
      <alignment horizontal="center" vertical="center" wrapText="1"/>
    </xf>
    <xf numFmtId="14" fontId="14" fillId="4" borderId="4" xfId="3" applyNumberFormat="1" applyFont="1" applyFill="1" applyBorder="1" applyAlignment="1">
      <alignment horizontal="left" vertical="center" wrapText="1"/>
    </xf>
    <xf numFmtId="0" fontId="14" fillId="4" borderId="4" xfId="3" applyFont="1" applyFill="1" applyBorder="1" applyAlignment="1">
      <alignment horizontal="center" vertical="center" wrapText="1"/>
    </xf>
    <xf numFmtId="0" fontId="14" fillId="4" borderId="2" xfId="3" applyFont="1" applyFill="1" applyBorder="1" applyAlignment="1">
      <alignment horizontal="center" vertical="center" wrapText="1"/>
    </xf>
    <xf numFmtId="49" fontId="14" fillId="4" borderId="2" xfId="3" applyNumberFormat="1" applyFont="1" applyFill="1" applyBorder="1" applyAlignment="1">
      <alignment horizontal="center" vertical="center" wrapText="1"/>
    </xf>
    <xf numFmtId="49" fontId="12" fillId="2" borderId="2" xfId="3" applyNumberFormat="1" applyFont="1" applyFill="1" applyBorder="1" applyAlignment="1">
      <alignment horizontal="center" vertical="center" wrapText="1"/>
    </xf>
    <xf numFmtId="0" fontId="13" fillId="3" borderId="2" xfId="0" applyFont="1" applyFill="1" applyBorder="1" applyAlignment="1">
      <alignment vertical="center" wrapText="1"/>
    </xf>
    <xf numFmtId="0" fontId="12" fillId="2" borderId="0" xfId="3" applyFont="1" applyFill="1" applyAlignment="1">
      <alignment horizontal="center" vertical="center" wrapText="1"/>
    </xf>
    <xf numFmtId="164" fontId="12" fillId="2" borderId="4" xfId="3" applyNumberFormat="1" applyFont="1" applyFill="1" applyBorder="1" applyAlignment="1">
      <alignment horizontal="center" vertical="center" wrapText="1"/>
    </xf>
    <xf numFmtId="0" fontId="15" fillId="4" borderId="4" xfId="0" applyFont="1" applyFill="1" applyBorder="1" applyAlignment="1">
      <alignment horizontal="left" vertical="center" wrapText="1"/>
    </xf>
    <xf numFmtId="0" fontId="14" fillId="4" borderId="2" xfId="3" applyFont="1" applyFill="1" applyBorder="1" applyAlignment="1">
      <alignment horizontal="left" vertical="center" wrapText="1"/>
    </xf>
    <xf numFmtId="0" fontId="12" fillId="4" borderId="2" xfId="3" applyFont="1" applyFill="1" applyBorder="1" applyAlignment="1">
      <alignment horizontal="center" vertical="center" wrapText="1"/>
    </xf>
    <xf numFmtId="49" fontId="12" fillId="4" borderId="2" xfId="3" applyNumberFormat="1" applyFont="1" applyFill="1" applyBorder="1" applyAlignment="1">
      <alignment horizontal="center" vertical="center" wrapText="1"/>
    </xf>
    <xf numFmtId="0" fontId="11" fillId="2" borderId="4" xfId="3" applyFont="1" applyFill="1" applyBorder="1" applyAlignment="1">
      <alignment horizontal="center" vertical="center" wrapText="1"/>
    </xf>
    <xf numFmtId="166" fontId="11" fillId="2" borderId="2" xfId="4" applyNumberFormat="1" applyFont="1" applyFill="1" applyBorder="1" applyAlignment="1" applyProtection="1">
      <alignment horizontal="center" vertical="center" wrapText="1"/>
      <protection locked="0"/>
    </xf>
    <xf numFmtId="166" fontId="11" fillId="2" borderId="2" xfId="4" applyNumberFormat="1" applyFont="1" applyFill="1" applyBorder="1" applyAlignment="1" applyProtection="1">
      <alignment horizontal="right" vertical="center" wrapText="1"/>
      <protection locked="0"/>
    </xf>
    <xf numFmtId="164" fontId="12" fillId="2" borderId="2" xfId="3" applyNumberFormat="1" applyFont="1" applyFill="1" applyBorder="1" applyAlignment="1">
      <alignment horizontal="right" vertical="center" wrapText="1"/>
    </xf>
    <xf numFmtId="166" fontId="12" fillId="2" borderId="2" xfId="4" applyNumberFormat="1" applyFont="1" applyFill="1" applyBorder="1" applyAlignment="1">
      <alignment horizontal="right" vertical="center" wrapText="1"/>
    </xf>
    <xf numFmtId="0" fontId="15" fillId="4" borderId="7" xfId="0" applyFont="1" applyFill="1" applyBorder="1" applyAlignment="1">
      <alignment vertical="center" wrapText="1"/>
    </xf>
    <xf numFmtId="0" fontId="12" fillId="2" borderId="7" xfId="3" applyFont="1" applyFill="1" applyBorder="1" applyAlignment="1">
      <alignment horizontal="center" vertical="center" wrapText="1"/>
    </xf>
    <xf numFmtId="14" fontId="14" fillId="4" borderId="7" xfId="3" applyNumberFormat="1" applyFont="1" applyFill="1" applyBorder="1" applyAlignment="1">
      <alignment horizontal="left" vertical="center" wrapText="1"/>
    </xf>
    <xf numFmtId="0" fontId="12" fillId="2" borderId="14" xfId="3" applyFont="1" applyFill="1" applyBorder="1" applyAlignment="1">
      <alignment horizontal="center" vertical="center" wrapText="1"/>
    </xf>
    <xf numFmtId="0" fontId="12" fillId="2" borderId="1" xfId="3" applyFont="1" applyFill="1" applyBorder="1" applyAlignment="1">
      <alignment horizontal="center" vertical="center" wrapText="1"/>
    </xf>
    <xf numFmtId="0" fontId="11" fillId="3" borderId="2" xfId="3" applyFont="1" applyFill="1" applyBorder="1" applyAlignment="1">
      <alignment vertical="center" wrapText="1"/>
    </xf>
    <xf numFmtId="0" fontId="12" fillId="2" borderId="2" xfId="3" applyFont="1" applyFill="1" applyBorder="1" applyAlignment="1">
      <alignment horizontal="left" vertical="center" wrapText="1"/>
    </xf>
    <xf numFmtId="167" fontId="11" fillId="2" borderId="2" xfId="3" applyNumberFormat="1" applyFont="1" applyFill="1" applyBorder="1" applyAlignment="1">
      <alignment horizontal="center" vertical="center" wrapText="1"/>
    </xf>
    <xf numFmtId="49" fontId="11" fillId="2" borderId="2" xfId="3" applyNumberFormat="1" applyFont="1" applyFill="1" applyBorder="1" applyAlignment="1">
      <alignment horizontal="center" vertical="center" wrapText="1"/>
    </xf>
    <xf numFmtId="166" fontId="12" fillId="2" borderId="2" xfId="4" applyNumberFormat="1" applyFont="1" applyFill="1" applyBorder="1" applyAlignment="1">
      <alignment horizontal="center" vertical="center" wrapText="1"/>
    </xf>
    <xf numFmtId="0" fontId="12" fillId="2" borderId="2" xfId="3" applyFont="1" applyFill="1" applyBorder="1" applyAlignment="1">
      <alignment vertical="center" wrapText="1"/>
    </xf>
    <xf numFmtId="166" fontId="14" fillId="2" borderId="2" xfId="4" applyNumberFormat="1" applyFont="1" applyFill="1" applyBorder="1" applyAlignment="1">
      <alignment horizontal="center" vertical="center" wrapText="1"/>
    </xf>
    <xf numFmtId="14" fontId="12" fillId="2" borderId="4" xfId="3" applyNumberFormat="1" applyFont="1" applyFill="1" applyBorder="1" applyAlignment="1">
      <alignment horizontal="center" vertical="center" wrapText="1"/>
    </xf>
    <xf numFmtId="164" fontId="12" fillId="2" borderId="2" xfId="4" applyNumberFormat="1" applyFont="1" applyFill="1" applyBorder="1" applyAlignment="1">
      <alignment horizontal="right" vertical="center" wrapText="1"/>
    </xf>
    <xf numFmtId="0" fontId="16" fillId="4" borderId="2" xfId="3" applyFont="1" applyFill="1" applyBorder="1" applyAlignment="1">
      <alignment vertical="center" wrapText="1"/>
    </xf>
    <xf numFmtId="14" fontId="12" fillId="4" borderId="4" xfId="3" applyNumberFormat="1" applyFont="1" applyFill="1" applyBorder="1" applyAlignment="1">
      <alignment horizontal="left" vertical="center" wrapText="1"/>
    </xf>
    <xf numFmtId="0" fontId="11" fillId="2" borderId="2" xfId="3" applyFont="1" applyFill="1" applyBorder="1" applyAlignment="1">
      <alignment horizontal="center" vertical="center" wrapText="1"/>
    </xf>
    <xf numFmtId="166" fontId="11" fillId="2" borderId="2" xfId="4" applyNumberFormat="1" applyFont="1" applyFill="1" applyBorder="1" applyAlignment="1">
      <alignment horizontal="center" vertical="center" wrapText="1"/>
    </xf>
    <xf numFmtId="166" fontId="14" fillId="2" borderId="2" xfId="4" applyNumberFormat="1" applyFont="1" applyFill="1" applyBorder="1" applyAlignment="1">
      <alignment horizontal="right" vertical="center" wrapText="1"/>
    </xf>
    <xf numFmtId="49" fontId="12" fillId="2" borderId="3" xfId="3" applyNumberFormat="1" applyFont="1" applyFill="1" applyBorder="1" applyAlignment="1">
      <alignment horizontal="center" vertical="center" wrapText="1"/>
    </xf>
    <xf numFmtId="166" fontId="11" fillId="2" borderId="2" xfId="4" applyNumberFormat="1" applyFont="1" applyFill="1" applyBorder="1" applyAlignment="1">
      <alignment horizontal="right" vertical="center" wrapText="1"/>
    </xf>
    <xf numFmtId="164" fontId="11" fillId="2" borderId="2" xfId="4" applyNumberFormat="1" applyFont="1" applyFill="1" applyBorder="1" applyAlignment="1">
      <alignment horizontal="right" vertical="center" wrapText="1"/>
    </xf>
    <xf numFmtId="14" fontId="12" fillId="2" borderId="2" xfId="3" applyNumberFormat="1" applyFont="1" applyFill="1" applyBorder="1" applyAlignment="1">
      <alignment horizontal="center" vertical="center" wrapText="1"/>
    </xf>
    <xf numFmtId="166" fontId="12" fillId="2" borderId="3" xfId="4" applyNumberFormat="1" applyFont="1" applyFill="1" applyBorder="1" applyAlignment="1">
      <alignment horizontal="center" vertical="center" wrapText="1"/>
    </xf>
    <xf numFmtId="164" fontId="12" fillId="2" borderId="3" xfId="4" applyNumberFormat="1" applyFont="1" applyFill="1" applyBorder="1" applyAlignment="1" applyProtection="1">
      <alignment horizontal="right" vertical="center" wrapText="1"/>
      <protection locked="0"/>
    </xf>
    <xf numFmtId="14" fontId="14" fillId="2" borderId="2" xfId="3" applyNumberFormat="1" applyFont="1" applyFill="1" applyBorder="1" applyAlignment="1">
      <alignment horizontal="center" vertical="center" wrapText="1"/>
    </xf>
    <xf numFmtId="0" fontId="15" fillId="4" borderId="2" xfId="3" applyFont="1" applyFill="1" applyBorder="1" applyAlignment="1">
      <alignment vertical="center" wrapText="1"/>
    </xf>
    <xf numFmtId="14" fontId="12" fillId="4" borderId="2" xfId="3" applyNumberFormat="1" applyFont="1" applyFill="1" applyBorder="1" applyAlignment="1">
      <alignment horizontal="left" vertical="center" wrapText="1"/>
    </xf>
    <xf numFmtId="49" fontId="11" fillId="3" borderId="2" xfId="3" applyNumberFormat="1" applyFont="1" applyFill="1" applyBorder="1" applyAlignment="1">
      <alignment horizontal="left" vertical="center" wrapText="1"/>
    </xf>
    <xf numFmtId="0" fontId="14" fillId="4" borderId="7" xfId="3" applyFont="1" applyFill="1" applyBorder="1" applyAlignment="1">
      <alignment horizontal="center" vertical="center" wrapText="1"/>
    </xf>
    <xf numFmtId="14" fontId="12" fillId="4" borderId="3" xfId="3" applyNumberFormat="1" applyFont="1" applyFill="1" applyBorder="1" applyAlignment="1">
      <alignment horizontal="left" vertical="center" wrapText="1"/>
    </xf>
    <xf numFmtId="0" fontId="14" fillId="4" borderId="3" xfId="3" applyFont="1" applyFill="1" applyBorder="1" applyAlignment="1">
      <alignment horizontal="left" vertical="center" wrapText="1"/>
    </xf>
    <xf numFmtId="166" fontId="12" fillId="2" borderId="2" xfId="3" applyNumberFormat="1" applyFont="1" applyFill="1" applyBorder="1" applyAlignment="1">
      <alignment horizontal="center" vertical="center" wrapText="1"/>
    </xf>
    <xf numFmtId="167" fontId="12" fillId="2" borderId="2" xfId="3" applyNumberFormat="1" applyFont="1" applyFill="1" applyBorder="1" applyAlignment="1">
      <alignment horizontal="center" vertical="center" wrapText="1"/>
    </xf>
    <xf numFmtId="166" fontId="12" fillId="2" borderId="4" xfId="3" applyNumberFormat="1" applyFont="1" applyFill="1" applyBorder="1" applyAlignment="1">
      <alignment horizontal="center" vertical="center" wrapText="1"/>
    </xf>
    <xf numFmtId="165" fontId="12" fillId="2" borderId="2" xfId="3" applyNumberFormat="1" applyFont="1" applyFill="1" applyBorder="1" applyAlignment="1">
      <alignment horizontal="right" vertical="center" wrapText="1"/>
    </xf>
    <xf numFmtId="0" fontId="16" fillId="4" borderId="4" xfId="3" applyFont="1" applyFill="1" applyBorder="1" applyAlignment="1">
      <alignment vertical="center" wrapText="1"/>
    </xf>
    <xf numFmtId="14" fontId="14" fillId="4" borderId="2" xfId="3" applyNumberFormat="1" applyFont="1" applyFill="1" applyBorder="1" applyAlignment="1">
      <alignment horizontal="left" vertical="center" wrapText="1"/>
    </xf>
    <xf numFmtId="164" fontId="11" fillId="2" borderId="2" xfId="3" applyNumberFormat="1" applyFont="1" applyFill="1" applyBorder="1" applyAlignment="1">
      <alignment horizontal="right" vertical="center" wrapText="1"/>
    </xf>
    <xf numFmtId="0" fontId="12" fillId="2" borderId="2" xfId="0" applyFont="1" applyFill="1" applyBorder="1" applyAlignment="1">
      <alignment vertical="center" wrapText="1"/>
    </xf>
    <xf numFmtId="0" fontId="18" fillId="2" borderId="0" xfId="3" applyFont="1" applyFill="1"/>
    <xf numFmtId="0" fontId="2" fillId="2" borderId="0" xfId="3" applyFill="1"/>
    <xf numFmtId="0" fontId="11" fillId="3" borderId="4" xfId="3" applyFont="1" applyFill="1" applyBorder="1" applyAlignment="1">
      <alignment vertical="center" wrapText="1"/>
    </xf>
    <xf numFmtId="0" fontId="19" fillId="4" borderId="4" xfId="3" applyFont="1" applyFill="1" applyBorder="1" applyAlignment="1">
      <alignment vertical="center" wrapText="1"/>
    </xf>
    <xf numFmtId="0" fontId="2" fillId="5" borderId="0" xfId="3" applyFill="1"/>
    <xf numFmtId="49" fontId="12" fillId="2" borderId="2" xfId="3" applyNumberFormat="1" applyFont="1" applyFill="1" applyBorder="1" applyAlignment="1">
      <alignment vertical="center" wrapText="1"/>
    </xf>
    <xf numFmtId="14" fontId="12" fillId="4" borderId="2" xfId="3" applyNumberFormat="1" applyFont="1" applyFill="1" applyBorder="1" applyAlignment="1">
      <alignment vertical="center" wrapText="1"/>
    </xf>
    <xf numFmtId="0" fontId="14" fillId="4" borderId="2" xfId="0" applyFont="1" applyFill="1" applyBorder="1" applyAlignment="1">
      <alignment vertical="center" wrapText="1"/>
    </xf>
    <xf numFmtId="0" fontId="12" fillId="4" borderId="2" xfId="3" applyFont="1" applyFill="1" applyBorder="1" applyAlignment="1">
      <alignment vertical="center" wrapText="1"/>
    </xf>
    <xf numFmtId="0" fontId="12" fillId="2" borderId="2" xfId="3" applyFont="1" applyFill="1" applyBorder="1" applyAlignment="1">
      <alignment vertical="center"/>
    </xf>
    <xf numFmtId="0" fontId="11" fillId="3" borderId="3" xfId="3" applyFont="1" applyFill="1" applyBorder="1" applyAlignment="1">
      <alignment horizontal="left" vertical="center" wrapText="1"/>
    </xf>
    <xf numFmtId="167" fontId="11" fillId="2" borderId="2" xfId="3" applyNumberFormat="1" applyFont="1" applyFill="1" applyBorder="1" applyAlignment="1">
      <alignment horizontal="right" vertical="center" wrapText="1"/>
    </xf>
    <xf numFmtId="0" fontId="12" fillId="2" borderId="2" xfId="3" applyFont="1" applyFill="1" applyBorder="1" applyAlignment="1">
      <alignment horizontal="right" vertical="center" wrapText="1"/>
    </xf>
    <xf numFmtId="0" fontId="14" fillId="2" borderId="2" xfId="3" applyFont="1" applyFill="1" applyBorder="1" applyAlignment="1" applyProtection="1">
      <alignment horizontal="left" vertical="center" wrapText="1"/>
      <protection locked="0"/>
    </xf>
    <xf numFmtId="0" fontId="13" fillId="2" borderId="2" xfId="3" applyFont="1" applyFill="1" applyBorder="1" applyAlignment="1">
      <alignment horizontal="center" vertical="center" wrapText="1"/>
    </xf>
    <xf numFmtId="49" fontId="12" fillId="2" borderId="5" xfId="3" applyNumberFormat="1" applyFont="1" applyFill="1" applyBorder="1" applyAlignment="1">
      <alignment horizontal="center" vertical="center" wrapText="1"/>
    </xf>
    <xf numFmtId="49" fontId="12" fillId="2" borderId="9" xfId="3" applyNumberFormat="1" applyFont="1" applyFill="1" applyBorder="1" applyAlignment="1">
      <alignment horizontal="center" vertical="center" wrapText="1"/>
    </xf>
    <xf numFmtId="0" fontId="16" fillId="4" borderId="7" xfId="3" applyFont="1" applyFill="1" applyBorder="1" applyAlignment="1">
      <alignment vertical="center" wrapText="1"/>
    </xf>
    <xf numFmtId="49" fontId="12" fillId="2" borderId="9" xfId="3" applyNumberFormat="1" applyFont="1" applyFill="1" applyBorder="1" applyAlignment="1">
      <alignment vertical="center" wrapText="1"/>
    </xf>
    <xf numFmtId="49" fontId="12" fillId="2" borderId="11" xfId="3" applyNumberFormat="1" applyFont="1" applyFill="1" applyBorder="1" applyAlignment="1">
      <alignment vertical="center" wrapText="1"/>
    </xf>
    <xf numFmtId="0" fontId="2" fillId="0" borderId="0" xfId="3" applyBorder="1"/>
    <xf numFmtId="0" fontId="2" fillId="0" borderId="2" xfId="3" applyBorder="1"/>
    <xf numFmtId="49" fontId="12" fillId="2" borderId="4" xfId="3" applyNumberFormat="1" applyFont="1" applyFill="1" applyBorder="1" applyAlignment="1">
      <alignment vertical="center" wrapText="1"/>
    </xf>
    <xf numFmtId="0" fontId="11" fillId="3" borderId="2" xfId="0" applyFont="1" applyFill="1" applyBorder="1" applyAlignment="1">
      <alignment vertical="center" wrapText="1"/>
    </xf>
    <xf numFmtId="49" fontId="12" fillId="2" borderId="2" xfId="3" applyNumberFormat="1" applyFont="1" applyFill="1" applyBorder="1" applyAlignment="1">
      <alignment horizontal="left" vertical="center" wrapText="1"/>
    </xf>
    <xf numFmtId="49" fontId="11" fillId="2" borderId="4" xfId="3" applyNumberFormat="1" applyFont="1" applyFill="1" applyBorder="1" applyAlignment="1">
      <alignment horizontal="center" vertical="center" wrapText="1"/>
    </xf>
    <xf numFmtId="166" fontId="11" fillId="2" borderId="4" xfId="4" applyNumberFormat="1" applyFont="1" applyFill="1" applyBorder="1" applyAlignment="1">
      <alignment horizontal="center" vertical="center" wrapText="1"/>
    </xf>
    <xf numFmtId="164" fontId="11" fillId="2" borderId="4" xfId="4" applyNumberFormat="1" applyFont="1" applyFill="1" applyBorder="1" applyAlignment="1" applyProtection="1">
      <alignment horizontal="right" vertical="center" wrapText="1"/>
      <protection locked="0"/>
    </xf>
    <xf numFmtId="0" fontId="16" fillId="4" borderId="3" xfId="3" applyFont="1" applyFill="1" applyBorder="1" applyAlignment="1">
      <alignment horizontal="left" vertical="center" wrapText="1"/>
    </xf>
    <xf numFmtId="49" fontId="14" fillId="4" borderId="3" xfId="3" applyNumberFormat="1" applyFont="1" applyFill="1" applyBorder="1" applyAlignment="1">
      <alignment horizontal="center" vertical="center" wrapText="1"/>
    </xf>
    <xf numFmtId="49" fontId="14" fillId="4" borderId="3" xfId="3" applyNumberFormat="1" applyFont="1" applyFill="1" applyBorder="1" applyAlignment="1">
      <alignment horizontal="left" vertical="top" wrapText="1"/>
    </xf>
    <xf numFmtId="0" fontId="12" fillId="4" borderId="3" xfId="3" applyFont="1" applyFill="1" applyBorder="1" applyAlignment="1">
      <alignment horizontal="center" vertical="center" wrapText="1"/>
    </xf>
    <xf numFmtId="49" fontId="12" fillId="4" borderId="3" xfId="3" applyNumberFormat="1" applyFont="1" applyFill="1" applyBorder="1" applyAlignment="1">
      <alignment horizontal="center" vertical="center" wrapText="1"/>
    </xf>
    <xf numFmtId="0" fontId="12" fillId="2" borderId="3" xfId="3" applyFont="1" applyFill="1" applyBorder="1" applyAlignment="1">
      <alignment horizontal="left" vertical="center" wrapText="1"/>
    </xf>
    <xf numFmtId="164" fontId="12" fillId="2" borderId="2" xfId="3" applyNumberFormat="1" applyFont="1" applyFill="1" applyBorder="1" applyAlignment="1">
      <alignment horizontal="center" vertical="center" wrapText="1"/>
    </xf>
    <xf numFmtId="0" fontId="12" fillId="4" borderId="3" xfId="3" applyFont="1" applyFill="1" applyBorder="1" applyAlignment="1">
      <alignment horizontal="left" vertical="center" wrapText="1"/>
    </xf>
    <xf numFmtId="164" fontId="11" fillId="2" borderId="2" xfId="4" applyNumberFormat="1" applyFont="1" applyFill="1" applyBorder="1" applyAlignment="1" applyProtection="1">
      <alignment vertical="center" wrapText="1"/>
      <protection locked="0"/>
    </xf>
    <xf numFmtId="0" fontId="2" fillId="0" borderId="6" xfId="3" applyBorder="1"/>
    <xf numFmtId="49" fontId="12" fillId="2" borderId="2" xfId="3" applyNumberFormat="1" applyFont="1" applyFill="1" applyBorder="1" applyAlignment="1">
      <alignment horizontal="right" vertical="center" wrapText="1"/>
    </xf>
    <xf numFmtId="0" fontId="12" fillId="2" borderId="15" xfId="3" applyFont="1" applyFill="1" applyBorder="1" applyAlignment="1">
      <alignment horizontal="center" vertical="center" wrapText="1"/>
    </xf>
    <xf numFmtId="166" fontId="12" fillId="2" borderId="3" xfId="4" applyNumberFormat="1" applyFont="1" applyFill="1" applyBorder="1" applyAlignment="1">
      <alignment horizontal="right" vertical="center" wrapText="1"/>
    </xf>
    <xf numFmtId="164" fontId="12" fillId="2" borderId="3" xfId="4" applyNumberFormat="1" applyFont="1" applyFill="1" applyBorder="1" applyAlignment="1">
      <alignment horizontal="right" vertical="center" wrapText="1"/>
    </xf>
    <xf numFmtId="49" fontId="12" fillId="2" borderId="11" xfId="3" applyNumberFormat="1" applyFont="1" applyFill="1" applyBorder="1" applyAlignment="1">
      <alignment horizontal="center" vertical="center" wrapText="1"/>
    </xf>
    <xf numFmtId="0" fontId="11" fillId="2" borderId="14" xfId="3" applyFont="1" applyFill="1" applyBorder="1" applyAlignment="1">
      <alignment horizontal="center" vertical="center" wrapText="1"/>
    </xf>
    <xf numFmtId="166" fontId="11" fillId="2" borderId="4" xfId="4" applyNumberFormat="1" applyFont="1" applyFill="1" applyBorder="1" applyAlignment="1">
      <alignment horizontal="right" vertical="center" wrapText="1"/>
    </xf>
    <xf numFmtId="0" fontId="11" fillId="2" borderId="0" xfId="3" applyFont="1" applyFill="1" applyAlignment="1">
      <alignment horizontal="center" vertical="center" wrapText="1"/>
    </xf>
    <xf numFmtId="166" fontId="22" fillId="0" borderId="2" xfId="3" applyNumberFormat="1" applyFont="1" applyBorder="1" applyAlignment="1">
      <alignment vertical="center"/>
    </xf>
    <xf numFmtId="164" fontId="11" fillId="0" borderId="2" xfId="3" applyNumberFormat="1" applyFont="1" applyBorder="1" applyAlignment="1">
      <alignment vertical="center"/>
    </xf>
    <xf numFmtId="0" fontId="26" fillId="7" borderId="0" xfId="3" applyFont="1" applyFill="1" applyBorder="1"/>
    <xf numFmtId="0" fontId="26" fillId="6" borderId="0" xfId="3" applyFont="1" applyFill="1" applyBorder="1" applyAlignment="1">
      <alignment horizontal="center" vertical="center"/>
    </xf>
    <xf numFmtId="0" fontId="26" fillId="6" borderId="0" xfId="3" applyFont="1" applyFill="1" applyBorder="1"/>
    <xf numFmtId="0" fontId="27" fillId="2" borderId="0" xfId="3" applyFont="1" applyFill="1" applyAlignment="1">
      <alignment vertical="center"/>
    </xf>
    <xf numFmtId="0" fontId="26" fillId="7" borderId="0" xfId="3" applyFont="1" applyFill="1" applyBorder="1" applyAlignment="1">
      <alignment horizontal="left" vertical="center" wrapText="1"/>
    </xf>
    <xf numFmtId="0" fontId="28" fillId="2" borderId="0" xfId="3" applyFont="1" applyFill="1" applyAlignment="1">
      <alignment vertical="center"/>
    </xf>
    <xf numFmtId="0" fontId="29" fillId="7" borderId="0" xfId="3" applyFont="1" applyFill="1" applyBorder="1" applyAlignment="1">
      <alignment horizontal="left" vertical="center" wrapText="1"/>
    </xf>
    <xf numFmtId="0" fontId="28" fillId="2" borderId="0" xfId="3" applyFont="1" applyFill="1"/>
    <xf numFmtId="0" fontId="29" fillId="7" borderId="0" xfId="3" applyFont="1" applyFill="1" applyBorder="1" applyAlignment="1">
      <alignment horizontal="center" vertical="center"/>
    </xf>
    <xf numFmtId="0" fontId="29" fillId="7" borderId="0" xfId="3" applyFont="1" applyFill="1" applyBorder="1"/>
    <xf numFmtId="0" fontId="28" fillId="2" borderId="0" xfId="3" applyFont="1" applyFill="1" applyAlignment="1">
      <alignment horizontal="center" vertical="center"/>
    </xf>
    <xf numFmtId="167" fontId="28" fillId="2" borderId="0" xfId="3" applyNumberFormat="1" applyFont="1" applyFill="1"/>
    <xf numFmtId="0" fontId="28" fillId="8" borderId="0" xfId="3" applyFont="1" applyFill="1"/>
    <xf numFmtId="166" fontId="28" fillId="2" borderId="0" xfId="3" applyNumberFormat="1" applyFont="1" applyFill="1"/>
    <xf numFmtId="0" fontId="30" fillId="0" borderId="0" xfId="3" applyFont="1" applyAlignment="1">
      <alignment horizontal="center" vertical="top"/>
    </xf>
    <xf numFmtId="0" fontId="30" fillId="0" borderId="0" xfId="3" applyFont="1"/>
    <xf numFmtId="0" fontId="30" fillId="0" borderId="0" xfId="3" applyFont="1" applyAlignment="1">
      <alignment horizontal="center"/>
    </xf>
    <xf numFmtId="0" fontId="30" fillId="0" borderId="0" xfId="3" applyFont="1" applyAlignment="1">
      <alignment horizontal="right"/>
    </xf>
    <xf numFmtId="0" fontId="30" fillId="0" borderId="2" xfId="3" applyFont="1" applyBorder="1" applyAlignment="1">
      <alignment horizontal="center" vertical="top" wrapText="1"/>
    </xf>
    <xf numFmtId="0" fontId="30" fillId="0" borderId="2" xfId="3" applyFont="1" applyBorder="1" applyAlignment="1">
      <alignment horizontal="center"/>
    </xf>
    <xf numFmtId="0" fontId="30" fillId="0" borderId="2" xfId="3" applyFont="1" applyBorder="1" applyAlignment="1">
      <alignment horizontal="center" vertical="top"/>
    </xf>
    <xf numFmtId="0" fontId="30" fillId="0" borderId="2" xfId="3" applyFont="1" applyBorder="1" applyAlignment="1">
      <alignment horizontal="justify" vertical="top" wrapText="1"/>
    </xf>
    <xf numFmtId="0" fontId="30" fillId="0" borderId="2" xfId="3" applyFont="1" applyBorder="1" applyAlignment="1">
      <alignment vertical="top" wrapText="1"/>
    </xf>
    <xf numFmtId="14" fontId="30" fillId="0" borderId="2" xfId="3" applyNumberFormat="1" applyFont="1" applyBorder="1" applyAlignment="1">
      <alignment vertical="top" wrapText="1"/>
    </xf>
    <xf numFmtId="0" fontId="30" fillId="0" borderId="2" xfId="3" applyNumberFormat="1" applyFont="1" applyBorder="1" applyAlignment="1">
      <alignment horizontal="center" vertical="top" wrapText="1"/>
    </xf>
    <xf numFmtId="14" fontId="30" fillId="0" borderId="2" xfId="3" applyNumberFormat="1" applyFont="1" applyBorder="1" applyAlignment="1">
      <alignment horizontal="center" vertical="top" wrapText="1"/>
    </xf>
    <xf numFmtId="0" fontId="30" fillId="0" borderId="3" xfId="3" applyFont="1" applyBorder="1" applyAlignment="1">
      <alignment horizontal="center" vertical="top" wrapText="1"/>
    </xf>
    <xf numFmtId="0" fontId="30" fillId="0" borderId="2" xfId="3" applyNumberFormat="1" applyFont="1" applyBorder="1" applyAlignment="1">
      <alignment horizontal="center" vertical="top"/>
    </xf>
    <xf numFmtId="0" fontId="32" fillId="0" borderId="0" xfId="3" applyFont="1" applyAlignment="1">
      <alignment horizontal="center" vertical="top" wrapText="1"/>
    </xf>
    <xf numFmtId="164" fontId="30" fillId="0" borderId="5" xfId="3" applyNumberFormat="1" applyFont="1" applyBorder="1" applyAlignment="1">
      <alignment horizontal="center" vertical="top" wrapText="1"/>
    </xf>
    <xf numFmtId="0" fontId="32" fillId="0" borderId="2" xfId="3" applyFont="1" applyBorder="1" applyAlignment="1">
      <alignment horizontal="center" vertical="top"/>
    </xf>
    <xf numFmtId="0" fontId="30" fillId="0" borderId="6" xfId="3" applyFont="1" applyBorder="1" applyAlignment="1">
      <alignment horizontal="center" vertical="top" wrapText="1"/>
    </xf>
    <xf numFmtId="49" fontId="30" fillId="0" borderId="2" xfId="3" applyNumberFormat="1" applyFont="1" applyBorder="1" applyAlignment="1">
      <alignment horizontal="center" vertical="top"/>
    </xf>
    <xf numFmtId="0" fontId="30" fillId="0" borderId="4" xfId="3" applyFont="1" applyBorder="1" applyAlignment="1">
      <alignment horizontal="center" vertical="top" wrapText="1"/>
    </xf>
    <xf numFmtId="0" fontId="30" fillId="0" borderId="2" xfId="3" applyFont="1" applyBorder="1" applyAlignment="1">
      <alignment horizontal="left" vertical="top" wrapText="1"/>
    </xf>
    <xf numFmtId="164" fontId="30" fillId="0" borderId="2" xfId="3" applyNumberFormat="1" applyFont="1" applyBorder="1"/>
    <xf numFmtId="164" fontId="30" fillId="0" borderId="0" xfId="3" applyNumberFormat="1" applyFont="1"/>
    <xf numFmtId="0" fontId="30" fillId="0" borderId="0" xfId="5" applyFont="1" applyAlignment="1">
      <alignment horizontal="center" vertical="center"/>
    </xf>
    <xf numFmtId="0" fontId="30" fillId="0" borderId="0" xfId="5" applyFont="1"/>
    <xf numFmtId="0" fontId="30" fillId="0" borderId="0" xfId="5" applyFont="1" applyFill="1"/>
    <xf numFmtId="4" fontId="30" fillId="0" borderId="0" xfId="5" applyNumberFormat="1" applyFont="1" applyFill="1"/>
    <xf numFmtId="0" fontId="30" fillId="0" borderId="0" xfId="5" applyFont="1" applyAlignment="1">
      <alignment horizontal="center"/>
    </xf>
    <xf numFmtId="0" fontId="34" fillId="0" borderId="0" xfId="5" applyFont="1" applyAlignment="1">
      <alignment horizontal="center" vertical="center"/>
    </xf>
    <xf numFmtId="0" fontId="30" fillId="2" borderId="0" xfId="5" applyFont="1" applyFill="1"/>
    <xf numFmtId="0" fontId="30" fillId="0" borderId="0" xfId="5" applyFont="1" applyAlignment="1">
      <alignment vertical="center"/>
    </xf>
    <xf numFmtId="0" fontId="30" fillId="0" borderId="0" xfId="5" applyFont="1" applyBorder="1" applyAlignment="1">
      <alignment horizontal="center"/>
    </xf>
    <xf numFmtId="0" fontId="34" fillId="0" borderId="0" xfId="5" applyFont="1" applyBorder="1" applyAlignment="1"/>
    <xf numFmtId="0" fontId="34" fillId="0" borderId="1" xfId="5" applyFont="1" applyBorder="1" applyAlignment="1"/>
    <xf numFmtId="0" fontId="30" fillId="0" borderId="1" xfId="5" applyFont="1" applyBorder="1" applyAlignment="1">
      <alignment horizontal="center"/>
    </xf>
    <xf numFmtId="0" fontId="35" fillId="0" borderId="2" xfId="5" applyFont="1" applyBorder="1" applyAlignment="1">
      <alignment horizontal="center" vertical="center" wrapText="1"/>
    </xf>
    <xf numFmtId="0" fontId="36" fillId="0" borderId="2" xfId="5" applyFont="1" applyBorder="1" applyAlignment="1">
      <alignment vertical="top" wrapText="1"/>
    </xf>
    <xf numFmtId="0" fontId="35" fillId="2" borderId="2" xfId="5" applyFont="1" applyFill="1" applyBorder="1" applyAlignment="1">
      <alignment horizontal="center" vertical="center" wrapText="1"/>
    </xf>
    <xf numFmtId="4" fontId="35" fillId="2" borderId="2" xfId="5" applyNumberFormat="1" applyFont="1" applyFill="1" applyBorder="1" applyAlignment="1">
      <alignment horizontal="center" vertical="center" wrapText="1"/>
    </xf>
    <xf numFmtId="3" fontId="35" fillId="0" borderId="2" xfId="5" applyNumberFormat="1" applyFont="1" applyFill="1" applyBorder="1" applyAlignment="1">
      <alignment horizontal="center" vertical="center" wrapText="1"/>
    </xf>
    <xf numFmtId="4" fontId="35" fillId="0" borderId="2" xfId="5" applyNumberFormat="1" applyFont="1" applyFill="1" applyBorder="1" applyAlignment="1">
      <alignment horizontal="center" vertical="center" wrapText="1"/>
    </xf>
    <xf numFmtId="0" fontId="35" fillId="0" borderId="4" xfId="5" applyFont="1" applyBorder="1" applyAlignment="1">
      <alignment horizontal="center" vertical="center" wrapText="1"/>
    </xf>
    <xf numFmtId="0" fontId="40" fillId="9" borderId="0" xfId="5" applyFont="1" applyFill="1" applyAlignment="1">
      <alignment wrapText="1"/>
    </xf>
    <xf numFmtId="0" fontId="30" fillId="0" borderId="0" xfId="5" applyFont="1" applyAlignment="1">
      <alignment wrapText="1"/>
    </xf>
    <xf numFmtId="0" fontId="38" fillId="0" borderId="2" xfId="5" applyFont="1" applyBorder="1" applyAlignment="1">
      <alignment horizontal="center" vertical="center" wrapText="1"/>
    </xf>
    <xf numFmtId="14" fontId="35" fillId="2" borderId="2" xfId="5" applyNumberFormat="1" applyFont="1" applyFill="1" applyBorder="1" applyAlignment="1">
      <alignment horizontal="center" vertical="center" wrapText="1"/>
    </xf>
    <xf numFmtId="0" fontId="36" fillId="0" borderId="4" xfId="5" applyFont="1" applyBorder="1" applyAlignment="1">
      <alignment horizontal="center" vertical="center" wrapText="1"/>
    </xf>
    <xf numFmtId="4" fontId="30" fillId="0" borderId="0" xfId="5" applyNumberFormat="1" applyFont="1"/>
    <xf numFmtId="0" fontId="36" fillId="0" borderId="7" xfId="5" applyFont="1" applyBorder="1" applyAlignment="1">
      <alignment horizontal="center" vertical="center" wrapText="1"/>
    </xf>
    <xf numFmtId="2" fontId="42" fillId="2" borderId="2" xfId="5" applyNumberFormat="1" applyFont="1" applyFill="1" applyBorder="1" applyAlignment="1">
      <alignment horizontal="center" vertical="center" wrapText="1"/>
    </xf>
    <xf numFmtId="4" fontId="42" fillId="2" borderId="2" xfId="5" applyNumberFormat="1" applyFont="1" applyFill="1" applyBorder="1" applyAlignment="1">
      <alignment horizontal="center" vertical="center" wrapText="1"/>
    </xf>
    <xf numFmtId="0" fontId="36" fillId="0" borderId="0" xfId="5" applyFont="1"/>
    <xf numFmtId="4" fontId="36" fillId="0" borderId="0" xfId="5" applyNumberFormat="1" applyFont="1"/>
    <xf numFmtId="0" fontId="30" fillId="3" borderId="0" xfId="5" applyFont="1" applyFill="1"/>
    <xf numFmtId="0" fontId="45" fillId="0" borderId="0" xfId="3" applyFont="1" applyAlignment="1">
      <alignment wrapText="1"/>
    </xf>
    <xf numFmtId="0" fontId="45" fillId="0" borderId="0" xfId="3" applyFont="1"/>
    <xf numFmtId="0" fontId="44" fillId="0" borderId="2" xfId="3" applyFont="1" applyBorder="1" applyAlignment="1">
      <alignment horizontal="center" vertical="center" wrapText="1"/>
    </xf>
    <xf numFmtId="0" fontId="46" fillId="0" borderId="2" xfId="3" applyFont="1" applyBorder="1" applyAlignment="1">
      <alignment horizontal="center" vertical="center"/>
    </xf>
    <xf numFmtId="0" fontId="2" fillId="0" borderId="2" xfId="3" applyBorder="1" applyAlignment="1">
      <alignment horizontal="center"/>
    </xf>
    <xf numFmtId="2" fontId="42" fillId="0" borderId="2" xfId="3" applyNumberFormat="1" applyFont="1" applyFill="1" applyBorder="1" applyAlignment="1">
      <alignment horizontal="center" vertical="center" wrapText="1"/>
    </xf>
    <xf numFmtId="165" fontId="42" fillId="0" borderId="2" xfId="3" applyNumberFormat="1" applyFont="1" applyFill="1" applyBorder="1" applyAlignment="1">
      <alignment horizontal="center" vertical="center" wrapText="1"/>
    </xf>
    <xf numFmtId="165" fontId="45" fillId="0" borderId="2" xfId="3" applyNumberFormat="1" applyFont="1" applyBorder="1" applyAlignment="1">
      <alignment horizontal="center" vertical="center" wrapText="1"/>
    </xf>
    <xf numFmtId="165" fontId="49" fillId="0" borderId="2" xfId="6" applyNumberFormat="1" applyBorder="1" applyAlignment="1" applyProtection="1">
      <alignment horizontal="center" vertical="center" shrinkToFit="1"/>
    </xf>
    <xf numFmtId="0" fontId="2" fillId="2" borderId="0" xfId="3" applyFill="1" applyAlignment="1">
      <alignment horizontal="center" wrapText="1"/>
    </xf>
    <xf numFmtId="0" fontId="46" fillId="10" borderId="2" xfId="3" applyFont="1" applyFill="1" applyBorder="1" applyAlignment="1">
      <alignment horizontal="center" vertical="center"/>
    </xf>
    <xf numFmtId="0" fontId="45" fillId="10" borderId="2" xfId="3" applyFont="1" applyFill="1" applyBorder="1" applyAlignment="1">
      <alignment horizontal="left" vertical="center" wrapText="1"/>
    </xf>
    <xf numFmtId="0" fontId="45" fillId="10" borderId="2" xfId="3" applyFont="1" applyFill="1" applyBorder="1" applyAlignment="1">
      <alignment horizontal="center" vertical="center" wrapText="1"/>
    </xf>
    <xf numFmtId="14" fontId="45" fillId="10" borderId="2" xfId="3" applyNumberFormat="1" applyFont="1" applyFill="1" applyBorder="1" applyAlignment="1">
      <alignment horizontal="center" vertical="center" wrapText="1"/>
    </xf>
    <xf numFmtId="165" fontId="45" fillId="10" borderId="2" xfId="3" applyNumberFormat="1" applyFont="1" applyFill="1" applyBorder="1" applyAlignment="1">
      <alignment horizontal="center" vertical="center" wrapText="1"/>
    </xf>
    <xf numFmtId="0" fontId="45" fillId="2" borderId="2" xfId="3" applyFont="1" applyFill="1" applyBorder="1" applyAlignment="1">
      <alignment horizontal="left" vertical="center" wrapText="1"/>
    </xf>
    <xf numFmtId="0" fontId="45" fillId="0" borderId="2" xfId="3" applyFont="1" applyBorder="1" applyAlignment="1">
      <alignment horizontal="center" vertical="center" wrapText="1"/>
    </xf>
    <xf numFmtId="1" fontId="45" fillId="10" borderId="3" xfId="3" applyNumberFormat="1" applyFont="1" applyFill="1" applyBorder="1" applyAlignment="1">
      <alignment horizontal="left" vertical="center" wrapText="1"/>
    </xf>
    <xf numFmtId="1" fontId="45" fillId="10" borderId="3" xfId="3" applyNumberFormat="1" applyFont="1" applyFill="1" applyBorder="1" applyAlignment="1">
      <alignment vertical="center" wrapText="1"/>
    </xf>
    <xf numFmtId="1" fontId="45" fillId="0" borderId="3" xfId="3" applyNumberFormat="1" applyFont="1" applyBorder="1" applyAlignment="1">
      <alignment horizontal="left" vertical="center" wrapText="1"/>
    </xf>
    <xf numFmtId="1" fontId="45" fillId="0" borderId="3" xfId="3" applyNumberFormat="1" applyFont="1" applyBorder="1" applyAlignment="1">
      <alignment horizontal="center" vertical="center" wrapText="1"/>
    </xf>
    <xf numFmtId="14" fontId="45" fillId="0" borderId="2" xfId="3" applyNumberFormat="1" applyFont="1" applyBorder="1" applyAlignment="1">
      <alignment horizontal="center" vertical="center" wrapText="1"/>
    </xf>
    <xf numFmtId="14" fontId="45" fillId="0" borderId="2" xfId="3" applyNumberFormat="1" applyFont="1" applyFill="1" applyBorder="1" applyAlignment="1">
      <alignment horizontal="center" vertical="center" wrapText="1"/>
    </xf>
    <xf numFmtId="0" fontId="50" fillId="10" borderId="2" xfId="3" applyFont="1" applyFill="1" applyBorder="1" applyAlignment="1">
      <alignment vertical="center" wrapText="1"/>
    </xf>
    <xf numFmtId="165" fontId="45" fillId="2" borderId="2" xfId="3" applyNumberFormat="1" applyFont="1" applyFill="1" applyBorder="1" applyAlignment="1">
      <alignment horizontal="center" vertical="center" wrapText="1"/>
    </xf>
    <xf numFmtId="1" fontId="45" fillId="0" borderId="3" xfId="3" applyNumberFormat="1" applyFont="1" applyBorder="1" applyAlignment="1">
      <alignment vertical="center" wrapText="1"/>
    </xf>
    <xf numFmtId="0" fontId="50" fillId="10" borderId="2" xfId="7" applyFont="1" applyFill="1" applyBorder="1" applyAlignment="1">
      <alignment horizontal="left" vertical="center" wrapText="1"/>
    </xf>
    <xf numFmtId="14" fontId="50" fillId="10" borderId="2" xfId="3" applyNumberFormat="1" applyFont="1" applyFill="1" applyBorder="1" applyAlignment="1">
      <alignment horizontal="center" vertical="center" wrapText="1"/>
    </xf>
    <xf numFmtId="0" fontId="45" fillId="2" borderId="2" xfId="3" applyFont="1" applyFill="1" applyBorder="1" applyAlignment="1">
      <alignment vertical="center" wrapText="1"/>
    </xf>
    <xf numFmtId="0" fontId="50" fillId="10" borderId="2" xfId="7" applyFont="1" applyFill="1" applyBorder="1" applyAlignment="1">
      <alignment vertical="center" wrapText="1"/>
    </xf>
    <xf numFmtId="0" fontId="45" fillId="10" borderId="3" xfId="3" applyNumberFormat="1" applyFont="1" applyFill="1" applyBorder="1" applyAlignment="1">
      <alignment horizontal="left" vertical="center" wrapText="1"/>
    </xf>
    <xf numFmtId="0" fontId="45" fillId="0" borderId="3" xfId="3" applyNumberFormat="1" applyFont="1" applyBorder="1" applyAlignment="1">
      <alignment horizontal="left" vertical="center" wrapText="1"/>
    </xf>
    <xf numFmtId="14" fontId="50" fillId="2" borderId="2" xfId="3" applyNumberFormat="1" applyFont="1" applyFill="1" applyBorder="1" applyAlignment="1">
      <alignment horizontal="center" vertical="center" wrapText="1"/>
    </xf>
    <xf numFmtId="0" fontId="45" fillId="0" borderId="2" xfId="3" applyFont="1" applyBorder="1" applyAlignment="1">
      <alignment vertical="center" wrapText="1"/>
    </xf>
    <xf numFmtId="165" fontId="49" fillId="0" borderId="17" xfId="8" applyNumberFormat="1" applyAlignment="1" applyProtection="1">
      <alignment horizontal="center" vertical="center" shrinkToFit="1"/>
    </xf>
    <xf numFmtId="0" fontId="45" fillId="10" borderId="2" xfId="3" applyFont="1" applyFill="1" applyBorder="1" applyAlignment="1">
      <alignment vertical="center" wrapText="1"/>
    </xf>
    <xf numFmtId="165" fontId="49" fillId="0" borderId="2" xfId="8" applyNumberFormat="1" applyBorder="1" applyAlignment="1" applyProtection="1">
      <alignment horizontal="center" vertical="center" shrinkToFit="1"/>
    </xf>
    <xf numFmtId="1" fontId="45" fillId="0" borderId="2" xfId="3" applyNumberFormat="1" applyFont="1" applyBorder="1" applyAlignment="1">
      <alignment vertical="center" wrapText="1"/>
    </xf>
    <xf numFmtId="165" fontId="49" fillId="0" borderId="4" xfId="8" applyNumberFormat="1" applyBorder="1" applyAlignment="1" applyProtection="1">
      <alignment horizontal="center" vertical="center" shrinkToFit="1"/>
    </xf>
    <xf numFmtId="4" fontId="2" fillId="0" borderId="0" xfId="3" applyNumberFormat="1"/>
    <xf numFmtId="10" fontId="46" fillId="0" borderId="2" xfId="3" applyNumberFormat="1" applyFont="1" applyBorder="1" applyAlignment="1">
      <alignment horizontal="center" vertical="center"/>
    </xf>
    <xf numFmtId="0" fontId="46" fillId="0" borderId="2" xfId="3" applyFont="1" applyBorder="1"/>
    <xf numFmtId="0" fontId="46" fillId="0" borderId="0" xfId="3" applyFont="1" applyAlignment="1">
      <alignment wrapText="1"/>
    </xf>
    <xf numFmtId="0" fontId="46" fillId="0" borderId="0" xfId="3" applyFont="1" applyAlignment="1">
      <alignment horizontal="center"/>
    </xf>
    <xf numFmtId="0" fontId="46" fillId="0" borderId="1" xfId="3" applyFont="1" applyBorder="1" applyAlignment="1">
      <alignment horizontal="center" wrapText="1"/>
    </xf>
    <xf numFmtId="0" fontId="46" fillId="0" borderId="0" xfId="3" applyFont="1" applyAlignment="1">
      <alignment horizontal="left" wrapText="1"/>
    </xf>
    <xf numFmtId="0" fontId="46" fillId="0" borderId="0" xfId="3" applyFont="1" applyBorder="1" applyAlignment="1">
      <alignment horizontal="center" wrapText="1"/>
    </xf>
    <xf numFmtId="0" fontId="46" fillId="0" borderId="0" xfId="3" applyFont="1" applyAlignment="1">
      <alignment horizontal="center" wrapText="1"/>
    </xf>
    <xf numFmtId="165" fontId="46" fillId="0" borderId="0" xfId="3" applyNumberFormat="1" applyFont="1" applyAlignment="1">
      <alignment horizontal="center" wrapText="1"/>
    </xf>
    <xf numFmtId="0" fontId="2" fillId="0" borderId="0" xfId="3" applyFont="1"/>
    <xf numFmtId="0" fontId="2" fillId="11" borderId="0" xfId="3" applyFont="1" applyFill="1"/>
    <xf numFmtId="0" fontId="4" fillId="2" borderId="0" xfId="3" applyFont="1" applyFill="1" applyAlignment="1">
      <alignment horizontal="center" vertical="center"/>
    </xf>
    <xf numFmtId="0" fontId="4" fillId="2" borderId="0" xfId="3" applyFont="1" applyFill="1" applyAlignment="1"/>
    <xf numFmtId="0" fontId="4" fillId="0" borderId="0" xfId="3" applyFont="1" applyFill="1"/>
    <xf numFmtId="0" fontId="4" fillId="0" borderId="0" xfId="3" applyFont="1"/>
    <xf numFmtId="0" fontId="4" fillId="0" borderId="0" xfId="3" applyFont="1" applyFill="1" applyAlignment="1">
      <alignment horizontal="left" vertical="center"/>
    </xf>
    <xf numFmtId="0" fontId="4" fillId="2" borderId="0" xfId="3" applyFont="1" applyFill="1" applyAlignment="1">
      <alignment horizontal="left" vertical="center"/>
    </xf>
    <xf numFmtId="0" fontId="4" fillId="0" borderId="11" xfId="3" applyFont="1" applyBorder="1"/>
    <xf numFmtId="0" fontId="53" fillId="0" borderId="2" xfId="3" applyFont="1" applyFill="1" applyBorder="1" applyAlignment="1">
      <alignment vertical="center" wrapText="1"/>
    </xf>
    <xf numFmtId="14" fontId="53" fillId="0" borderId="2" xfId="3" applyNumberFormat="1" applyFont="1" applyFill="1" applyBorder="1" applyAlignment="1">
      <alignment horizontal="center" vertical="center" wrapText="1"/>
    </xf>
    <xf numFmtId="0" fontId="55" fillId="0" borderId="2" xfId="3" applyFont="1" applyFill="1" applyBorder="1" applyAlignment="1">
      <alignment vertical="center" wrapText="1"/>
    </xf>
    <xf numFmtId="0" fontId="53" fillId="0" borderId="3" xfId="3" applyFont="1" applyFill="1" applyBorder="1" applyAlignment="1">
      <alignment vertical="center" wrapText="1"/>
    </xf>
    <xf numFmtId="0" fontId="52" fillId="0" borderId="2" xfId="3" applyFont="1" applyFill="1" applyBorder="1" applyAlignment="1">
      <alignment vertical="center" wrapText="1"/>
    </xf>
    <xf numFmtId="4" fontId="53" fillId="0" borderId="0" xfId="3" applyNumberFormat="1" applyFont="1" applyFill="1" applyAlignment="1">
      <alignment horizontal="center" vertical="center"/>
    </xf>
    <xf numFmtId="16" fontId="53" fillId="0" borderId="2" xfId="3" applyNumberFormat="1" applyFont="1" applyFill="1" applyBorder="1" applyAlignment="1">
      <alignment horizontal="center" vertical="center" wrapText="1"/>
    </xf>
    <xf numFmtId="14" fontId="53" fillId="0" borderId="6" xfId="3" applyNumberFormat="1" applyFont="1" applyFill="1" applyBorder="1" applyAlignment="1">
      <alignment horizontal="center" vertical="center" wrapText="1"/>
    </xf>
    <xf numFmtId="0" fontId="53" fillId="0" borderId="6" xfId="3" applyFont="1" applyFill="1" applyBorder="1" applyAlignment="1">
      <alignment horizontal="left" vertical="center" wrapText="1"/>
    </xf>
    <xf numFmtId="165" fontId="54" fillId="0" borderId="2" xfId="0" applyNumberFormat="1" applyFont="1" applyFill="1" applyBorder="1" applyAlignment="1">
      <alignment horizontal="left" vertical="top" wrapText="1"/>
    </xf>
    <xf numFmtId="49" fontId="53" fillId="0" borderId="6" xfId="3" applyNumberFormat="1" applyFont="1" applyFill="1" applyBorder="1" applyAlignment="1">
      <alignment horizontal="center" vertical="center" wrapText="1"/>
    </xf>
    <xf numFmtId="4" fontId="53" fillId="0" borderId="6" xfId="3" applyNumberFormat="1" applyFont="1" applyFill="1" applyBorder="1" applyAlignment="1">
      <alignment horizontal="center" vertical="center" wrapText="1"/>
    </xf>
    <xf numFmtId="14" fontId="55" fillId="0" borderId="6" xfId="3" applyNumberFormat="1" applyFont="1" applyFill="1" applyBorder="1" applyAlignment="1">
      <alignment horizontal="left" vertical="center" wrapText="1"/>
    </xf>
    <xf numFmtId="49" fontId="54" fillId="0" borderId="2" xfId="3" applyNumberFormat="1" applyFont="1" applyFill="1" applyBorder="1" applyAlignment="1">
      <alignment horizontal="center" vertical="center" wrapText="1"/>
    </xf>
    <xf numFmtId="49" fontId="55" fillId="0" borderId="2" xfId="3" applyNumberFormat="1" applyFont="1" applyFill="1" applyBorder="1" applyAlignment="1">
      <alignment horizontal="center" vertical="center" wrapText="1"/>
    </xf>
    <xf numFmtId="0" fontId="55" fillId="0" borderId="2" xfId="3" applyFont="1" applyFill="1" applyBorder="1" applyAlignment="1">
      <alignment horizontal="left" vertical="center" wrapText="1"/>
    </xf>
    <xf numFmtId="14" fontId="55" fillId="0" borderId="2" xfId="3" applyNumberFormat="1" applyFont="1" applyFill="1" applyBorder="1" applyAlignment="1">
      <alignment horizontal="left" vertical="center" wrapText="1"/>
    </xf>
    <xf numFmtId="16" fontId="52" fillId="0" borderId="2" xfId="3" applyNumberFormat="1" applyFont="1" applyFill="1" applyBorder="1" applyAlignment="1">
      <alignment vertical="center" wrapText="1"/>
    </xf>
    <xf numFmtId="4" fontId="4" fillId="0" borderId="0" xfId="3" applyNumberFormat="1" applyFont="1" applyFill="1" applyAlignment="1">
      <alignment horizontal="center" vertical="center"/>
    </xf>
    <xf numFmtId="14" fontId="55" fillId="0" borderId="2" xfId="3" applyNumberFormat="1" applyFont="1" applyFill="1" applyBorder="1" applyAlignment="1">
      <alignment horizontal="center" vertical="center" wrapText="1"/>
    </xf>
    <xf numFmtId="14" fontId="54" fillId="0" borderId="2" xfId="3" applyNumberFormat="1" applyFont="1" applyFill="1" applyBorder="1" applyAlignment="1">
      <alignment horizontal="center" vertical="center" wrapText="1"/>
    </xf>
    <xf numFmtId="4" fontId="53" fillId="0" borderId="2" xfId="3" applyNumberFormat="1" applyFont="1" applyFill="1" applyBorder="1" applyAlignment="1">
      <alignment horizontal="center" vertical="center"/>
    </xf>
    <xf numFmtId="4" fontId="54" fillId="0" borderId="2" xfId="3" applyNumberFormat="1" applyFont="1" applyFill="1" applyBorder="1" applyAlignment="1">
      <alignment horizontal="center" vertical="center" wrapText="1"/>
    </xf>
    <xf numFmtId="0" fontId="5" fillId="0" borderId="2" xfId="3" applyFont="1" applyFill="1" applyBorder="1" applyAlignment="1">
      <alignment horizontal="center" vertical="center" wrapText="1"/>
    </xf>
    <xf numFmtId="0" fontId="5" fillId="0" borderId="2" xfId="3" applyFont="1" applyFill="1" applyBorder="1" applyAlignment="1">
      <alignment horizontal="left" vertical="center" wrapText="1"/>
    </xf>
    <xf numFmtId="0" fontId="4" fillId="0" borderId="2" xfId="3" applyFont="1" applyFill="1" applyBorder="1" applyAlignment="1">
      <alignment vertical="center" wrapText="1"/>
    </xf>
    <xf numFmtId="0" fontId="4" fillId="0" borderId="2" xfId="3" applyFont="1" applyFill="1" applyBorder="1"/>
    <xf numFmtId="14" fontId="4" fillId="0" borderId="2" xfId="3" applyNumberFormat="1" applyFont="1" applyFill="1" applyBorder="1" applyAlignment="1">
      <alignment horizontal="center" vertical="center" wrapText="1"/>
    </xf>
    <xf numFmtId="49" fontId="4" fillId="0" borderId="2" xfId="3" applyNumberFormat="1" applyFont="1" applyFill="1" applyBorder="1" applyAlignment="1">
      <alignment horizontal="center" vertical="center" wrapText="1"/>
    </xf>
    <xf numFmtId="0" fontId="4" fillId="0" borderId="2" xfId="3" applyFont="1" applyFill="1" applyBorder="1" applyAlignment="1">
      <alignment horizontal="left" vertical="center" wrapText="1"/>
    </xf>
    <xf numFmtId="0" fontId="6" fillId="0" borderId="2" xfId="3" applyFont="1" applyFill="1" applyBorder="1" applyAlignment="1">
      <alignment horizontal="left" vertical="center" wrapText="1"/>
    </xf>
    <xf numFmtId="0" fontId="4" fillId="0" borderId="4" xfId="3" applyFont="1" applyFill="1" applyBorder="1" applyAlignment="1">
      <alignment horizontal="left" vertical="center" wrapText="1"/>
    </xf>
    <xf numFmtId="0" fontId="4" fillId="0" borderId="5" xfId="3" applyFont="1" applyFill="1" applyBorder="1" applyAlignment="1">
      <alignment horizontal="center" vertical="center"/>
    </xf>
    <xf numFmtId="0" fontId="53" fillId="0" borderId="0" xfId="3" applyFont="1" applyFill="1" applyAlignment="1">
      <alignment horizontal="center" vertical="center"/>
    </xf>
    <xf numFmtId="0" fontId="4" fillId="2" borderId="0" xfId="3" applyFont="1" applyFill="1" applyAlignment="1">
      <alignment wrapText="1"/>
    </xf>
    <xf numFmtId="0" fontId="58" fillId="0" borderId="1" xfId="9" applyFont="1" applyBorder="1"/>
    <xf numFmtId="0" fontId="53" fillId="0" borderId="0" xfId="9" applyFont="1"/>
    <xf numFmtId="0" fontId="58" fillId="0" borderId="0" xfId="9" applyFont="1" applyAlignment="1">
      <alignment horizontal="center" vertical="center"/>
    </xf>
    <xf numFmtId="0" fontId="58" fillId="0" borderId="0" xfId="9" applyFont="1"/>
    <xf numFmtId="0" fontId="53" fillId="2" borderId="0" xfId="3" applyFont="1" applyFill="1" applyAlignment="1">
      <alignment wrapText="1"/>
    </xf>
    <xf numFmtId="0" fontId="59" fillId="2" borderId="0" xfId="3" applyFont="1" applyFill="1"/>
    <xf numFmtId="0" fontId="53" fillId="2" borderId="0" xfId="3" applyFont="1" applyFill="1"/>
    <xf numFmtId="0" fontId="59" fillId="0" borderId="0" xfId="3" applyFont="1" applyFill="1"/>
    <xf numFmtId="0" fontId="4" fillId="2" borderId="0" xfId="3" applyFont="1" applyFill="1" applyAlignment="1">
      <alignment horizontal="right" vertical="center"/>
    </xf>
    <xf numFmtId="0" fontId="60" fillId="2" borderId="0" xfId="3" applyFont="1" applyFill="1"/>
    <xf numFmtId="49" fontId="53" fillId="2" borderId="0" xfId="3" applyNumberFormat="1" applyFont="1" applyFill="1"/>
    <xf numFmtId="0" fontId="59" fillId="2" borderId="0" xfId="3" applyFont="1" applyFill="1" applyAlignment="1">
      <alignment horizontal="center" vertical="center"/>
    </xf>
    <xf numFmtId="0" fontId="60" fillId="2" borderId="0" xfId="3" applyFont="1" applyFill="1" applyAlignment="1">
      <alignment horizontal="center" vertical="center"/>
    </xf>
    <xf numFmtId="0" fontId="60" fillId="0" borderId="0" xfId="3" applyFont="1" applyFill="1"/>
    <xf numFmtId="0" fontId="45" fillId="2" borderId="0" xfId="3" applyFont="1" applyFill="1" applyBorder="1" applyAlignment="1">
      <alignment horizontal="center" vertical="center"/>
    </xf>
    <xf numFmtId="0" fontId="63" fillId="2" borderId="2" xfId="10" applyFont="1" applyFill="1" applyBorder="1" applyAlignment="1">
      <alignment horizontal="center" vertical="center" wrapText="1"/>
    </xf>
    <xf numFmtId="0" fontId="42" fillId="2" borderId="2" xfId="10" applyFont="1" applyFill="1" applyBorder="1" applyAlignment="1">
      <alignment horizontal="center" vertical="center" wrapText="1"/>
    </xf>
    <xf numFmtId="0" fontId="63" fillId="2" borderId="2" xfId="3" applyFont="1" applyFill="1" applyBorder="1" applyAlignment="1">
      <alignment horizontal="center" vertical="center"/>
    </xf>
    <xf numFmtId="0" fontId="63" fillId="2" borderId="6" xfId="10" applyFont="1" applyFill="1" applyBorder="1" applyAlignment="1">
      <alignment horizontal="center" vertical="center" wrapText="1"/>
    </xf>
    <xf numFmtId="0" fontId="63" fillId="2" borderId="2" xfId="10" applyFont="1" applyFill="1" applyBorder="1" applyAlignment="1">
      <alignment horizontal="center" vertical="center"/>
    </xf>
    <xf numFmtId="0" fontId="42" fillId="2" borderId="2" xfId="10" applyFont="1" applyFill="1" applyBorder="1" applyAlignment="1">
      <alignment horizontal="center" vertical="center"/>
    </xf>
    <xf numFmtId="0" fontId="36" fillId="2" borderId="2" xfId="10" applyFont="1" applyFill="1" applyBorder="1" applyAlignment="1">
      <alignment horizontal="left" vertical="center" wrapText="1"/>
    </xf>
    <xf numFmtId="165" fontId="39" fillId="2" borderId="2" xfId="10" applyNumberFormat="1" applyFont="1" applyFill="1" applyBorder="1" applyAlignment="1">
      <alignment horizontal="center" vertical="center"/>
    </xf>
    <xf numFmtId="165" fontId="36" fillId="2" borderId="2" xfId="10" applyNumberFormat="1" applyFont="1" applyFill="1" applyBorder="1" applyAlignment="1">
      <alignment horizontal="center" vertical="center"/>
    </xf>
    <xf numFmtId="0" fontId="36" fillId="2" borderId="2" xfId="10" applyFont="1" applyFill="1" applyBorder="1" applyAlignment="1">
      <alignment horizontal="center" vertical="center" wrapText="1"/>
    </xf>
    <xf numFmtId="0" fontId="36" fillId="2" borderId="2" xfId="10" applyFont="1" applyFill="1" applyBorder="1" applyAlignment="1">
      <alignment vertical="center" wrapText="1"/>
    </xf>
    <xf numFmtId="0" fontId="36" fillId="2" borderId="2" xfId="3" applyFont="1" applyFill="1" applyBorder="1" applyAlignment="1">
      <alignment horizontal="center" vertical="center"/>
    </xf>
    <xf numFmtId="0" fontId="39" fillId="2" borderId="6" xfId="10" applyFont="1" applyFill="1" applyBorder="1" applyAlignment="1">
      <alignment horizontal="left" vertical="center" wrapText="1"/>
    </xf>
    <xf numFmtId="0" fontId="39" fillId="2" borderId="2" xfId="10" applyFont="1" applyFill="1" applyBorder="1" applyAlignment="1">
      <alignment horizontal="center" vertical="center" wrapText="1"/>
    </xf>
    <xf numFmtId="14" fontId="39" fillId="2" borderId="2" xfId="10" applyNumberFormat="1" applyFont="1" applyFill="1" applyBorder="1" applyAlignment="1">
      <alignment horizontal="center" vertical="center" wrapText="1"/>
    </xf>
    <xf numFmtId="164" fontId="39" fillId="2" borderId="2" xfId="10" applyNumberFormat="1" applyFont="1" applyFill="1" applyBorder="1" applyAlignment="1">
      <alignment horizontal="center" vertical="center" wrapText="1"/>
    </xf>
    <xf numFmtId="164" fontId="39" fillId="2" borderId="2" xfId="10" applyNumberFormat="1" applyFont="1" applyFill="1" applyBorder="1" applyAlignment="1">
      <alignment horizontal="center" vertical="center"/>
    </xf>
    <xf numFmtId="0" fontId="64" fillId="2" borderId="0" xfId="3" applyFont="1" applyFill="1"/>
    <xf numFmtId="0" fontId="65" fillId="2" borderId="14" xfId="10" applyFont="1" applyFill="1" applyBorder="1" applyAlignment="1">
      <alignment horizontal="left" vertical="center" wrapText="1"/>
    </xf>
    <xf numFmtId="0" fontId="39" fillId="2" borderId="4" xfId="10" applyFont="1" applyFill="1" applyBorder="1" applyAlignment="1">
      <alignment horizontal="center" vertical="center" wrapText="1"/>
    </xf>
    <xf numFmtId="14" fontId="36" fillId="2" borderId="2" xfId="10" applyNumberFormat="1" applyFont="1" applyFill="1" applyBorder="1" applyAlignment="1">
      <alignment horizontal="left" vertical="center" wrapText="1"/>
    </xf>
    <xf numFmtId="164" fontId="39" fillId="2" borderId="5" xfId="10" applyNumberFormat="1" applyFont="1" applyFill="1" applyBorder="1" applyAlignment="1">
      <alignment horizontal="center" vertical="center"/>
    </xf>
    <xf numFmtId="14" fontId="36" fillId="2" borderId="4" xfId="10" applyNumberFormat="1" applyFont="1" applyFill="1" applyBorder="1" applyAlignment="1">
      <alignment horizontal="left" vertical="center" wrapText="1"/>
    </xf>
    <xf numFmtId="164" fontId="39" fillId="2" borderId="4" xfId="10" applyNumberFormat="1" applyFont="1" applyFill="1" applyBorder="1" applyAlignment="1">
      <alignment horizontal="center" vertical="center" wrapText="1"/>
    </xf>
    <xf numFmtId="164" fontId="39" fillId="2" borderId="10" xfId="10" applyNumberFormat="1" applyFont="1" applyFill="1" applyBorder="1" applyAlignment="1">
      <alignment horizontal="center" vertical="center"/>
    </xf>
    <xf numFmtId="0" fontId="39" fillId="2" borderId="2" xfId="3" applyFont="1" applyFill="1" applyBorder="1" applyAlignment="1">
      <alignment horizontal="center" vertical="center" wrapText="1"/>
    </xf>
    <xf numFmtId="14" fontId="36" fillId="2" borderId="4" xfId="10" applyNumberFormat="1" applyFont="1" applyFill="1" applyBorder="1" applyAlignment="1">
      <alignment horizontal="center" vertical="center" wrapText="1"/>
    </xf>
    <xf numFmtId="14" fontId="39" fillId="2" borderId="4" xfId="10" applyNumberFormat="1" applyFont="1" applyFill="1" applyBorder="1" applyAlignment="1">
      <alignment horizontal="center" vertical="center" wrapText="1"/>
    </xf>
    <xf numFmtId="0" fontId="65" fillId="2" borderId="6" xfId="10" applyFont="1" applyFill="1" applyBorder="1" applyAlignment="1">
      <alignment horizontal="left" vertical="center" wrapText="1"/>
    </xf>
    <xf numFmtId="0" fontId="36" fillId="2" borderId="6" xfId="10" applyFont="1" applyFill="1" applyBorder="1" applyAlignment="1">
      <alignment vertical="center" wrapText="1"/>
    </xf>
    <xf numFmtId="0" fontId="36" fillId="2" borderId="2" xfId="3" applyFont="1" applyFill="1" applyBorder="1" applyAlignment="1">
      <alignment horizontal="center" vertical="center" wrapText="1"/>
    </xf>
    <xf numFmtId="14" fontId="36" fillId="2" borderId="2" xfId="10" applyNumberFormat="1" applyFont="1" applyFill="1" applyBorder="1" applyAlignment="1">
      <alignment horizontal="center" vertical="center" wrapText="1"/>
    </xf>
    <xf numFmtId="0" fontId="65" fillId="2" borderId="6" xfId="3" applyFont="1" applyFill="1" applyBorder="1" applyAlignment="1">
      <alignment vertical="center" wrapText="1"/>
    </xf>
    <xf numFmtId="0" fontId="66" fillId="2" borderId="0" xfId="3" applyFont="1" applyFill="1"/>
    <xf numFmtId="0" fontId="37" fillId="2" borderId="6" xfId="3" applyFont="1" applyFill="1" applyBorder="1" applyAlignment="1">
      <alignment vertical="center" wrapText="1"/>
    </xf>
    <xf numFmtId="0" fontId="67" fillId="2" borderId="0" xfId="3" applyFont="1" applyFill="1"/>
    <xf numFmtId="49" fontId="36" fillId="2" borderId="2" xfId="10" applyNumberFormat="1" applyFont="1" applyFill="1" applyBorder="1" applyAlignment="1">
      <alignment horizontal="center" vertical="center" wrapText="1"/>
    </xf>
    <xf numFmtId="0" fontId="65" fillId="2" borderId="3" xfId="3" applyFont="1" applyFill="1" applyBorder="1" applyAlignment="1">
      <alignment vertical="center" wrapText="1"/>
    </xf>
    <xf numFmtId="0" fontId="37" fillId="2" borderId="2" xfId="3" applyFont="1" applyFill="1" applyBorder="1" applyAlignment="1">
      <alignment vertical="center" wrapText="1"/>
    </xf>
    <xf numFmtId="0" fontId="68" fillId="2" borderId="2" xfId="10" applyFont="1" applyFill="1" applyBorder="1" applyAlignment="1">
      <alignment horizontal="center" vertical="center" wrapText="1"/>
    </xf>
    <xf numFmtId="0" fontId="37" fillId="2" borderId="3" xfId="3" applyFont="1" applyFill="1" applyBorder="1" applyAlignment="1">
      <alignment vertical="center" wrapText="1"/>
    </xf>
    <xf numFmtId="0" fontId="65" fillId="2" borderId="2" xfId="3" applyFont="1" applyFill="1" applyBorder="1" applyAlignment="1">
      <alignment vertical="center" wrapText="1"/>
    </xf>
    <xf numFmtId="49" fontId="39" fillId="2" borderId="2" xfId="10" applyNumberFormat="1" applyFont="1" applyFill="1" applyBorder="1" applyAlignment="1">
      <alignment horizontal="center" vertical="center" wrapText="1"/>
    </xf>
    <xf numFmtId="0" fontId="39" fillId="2" borderId="7" xfId="3" applyFont="1" applyFill="1" applyBorder="1" applyAlignment="1">
      <alignment horizontal="center" vertical="center"/>
    </xf>
    <xf numFmtId="0" fontId="65" fillId="2" borderId="2" xfId="10" applyFont="1" applyFill="1" applyBorder="1" applyAlignment="1">
      <alignment horizontal="left" vertical="center" wrapText="1"/>
    </xf>
    <xf numFmtId="0" fontId="39" fillId="2" borderId="2" xfId="10" applyFont="1" applyFill="1" applyBorder="1" applyAlignment="1">
      <alignment horizontal="center" vertical="center"/>
    </xf>
    <xf numFmtId="0" fontId="65" fillId="2" borderId="6" xfId="10" applyFont="1" applyFill="1" applyBorder="1" applyAlignment="1">
      <alignment vertical="center" wrapText="1"/>
    </xf>
    <xf numFmtId="0" fontId="36" fillId="2" borderId="3" xfId="3" applyFont="1" applyFill="1" applyBorder="1" applyAlignment="1">
      <alignment horizontal="center" vertical="center"/>
    </xf>
    <xf numFmtId="0" fontId="39" fillId="2" borderId="2" xfId="10" applyFont="1" applyFill="1" applyBorder="1" applyAlignment="1">
      <alignment horizontal="left" vertical="center" wrapText="1"/>
    </xf>
    <xf numFmtId="0" fontId="39" fillId="2" borderId="2" xfId="3" applyFont="1" applyFill="1" applyBorder="1" applyAlignment="1">
      <alignment horizontal="center" vertical="center"/>
    </xf>
    <xf numFmtId="0" fontId="39" fillId="2" borderId="13" xfId="10" applyFont="1" applyFill="1" applyBorder="1" applyAlignment="1">
      <alignment horizontal="left" vertical="center" wrapText="1"/>
    </xf>
    <xf numFmtId="0" fontId="39" fillId="2" borderId="3" xfId="10" applyFont="1" applyFill="1" applyBorder="1" applyAlignment="1">
      <alignment horizontal="center" vertical="center" wrapText="1"/>
    </xf>
    <xf numFmtId="0" fontId="39" fillId="2" borderId="3" xfId="3" applyFont="1" applyFill="1" applyBorder="1" applyAlignment="1">
      <alignment horizontal="center" vertical="center" wrapText="1"/>
    </xf>
    <xf numFmtId="14" fontId="39" fillId="2" borderId="3" xfId="10" applyNumberFormat="1" applyFont="1" applyFill="1" applyBorder="1" applyAlignment="1">
      <alignment horizontal="center" vertical="center" wrapText="1"/>
    </xf>
    <xf numFmtId="0" fontId="39" fillId="2" borderId="3" xfId="10" applyFont="1" applyFill="1" applyBorder="1" applyAlignment="1">
      <alignment horizontal="center" vertical="center"/>
    </xf>
    <xf numFmtId="0" fontId="39" fillId="2" borderId="2" xfId="3" applyFont="1" applyFill="1" applyBorder="1" applyAlignment="1">
      <alignment vertical="center"/>
    </xf>
    <xf numFmtId="0" fontId="39" fillId="2" borderId="0" xfId="3" applyFont="1" applyFill="1" applyBorder="1" applyAlignment="1">
      <alignment vertical="center"/>
    </xf>
    <xf numFmtId="0" fontId="39" fillId="2" borderId="6" xfId="3" applyFont="1" applyFill="1" applyBorder="1" applyAlignment="1">
      <alignment vertical="center"/>
    </xf>
    <xf numFmtId="0" fontId="36" fillId="2" borderId="2" xfId="3" applyFont="1" applyFill="1" applyBorder="1" applyAlignment="1">
      <alignment vertical="center"/>
    </xf>
    <xf numFmtId="0" fontId="2" fillId="2" borderId="0" xfId="3" applyFill="1" applyBorder="1"/>
    <xf numFmtId="0" fontId="2" fillId="2" borderId="6" xfId="3" applyFill="1" applyBorder="1"/>
    <xf numFmtId="0" fontId="2" fillId="2" borderId="2" xfId="3" applyFill="1" applyBorder="1"/>
    <xf numFmtId="0" fontId="63" fillId="2" borderId="4" xfId="3" applyFont="1" applyFill="1" applyBorder="1" applyAlignment="1">
      <alignment horizontal="center" vertical="center"/>
    </xf>
    <xf numFmtId="0" fontId="69" fillId="2" borderId="0" xfId="3" applyFont="1" applyFill="1"/>
    <xf numFmtId="164" fontId="39" fillId="2" borderId="3" xfId="10" applyNumberFormat="1" applyFont="1" applyFill="1" applyBorder="1" applyAlignment="1">
      <alignment horizontal="center" vertical="center" wrapText="1"/>
    </xf>
    <xf numFmtId="0" fontId="64" fillId="2" borderId="0" xfId="3" applyFont="1" applyFill="1" applyBorder="1"/>
    <xf numFmtId="0" fontId="64" fillId="2" borderId="6" xfId="3" applyFont="1" applyFill="1" applyBorder="1"/>
    <xf numFmtId="0" fontId="64" fillId="2" borderId="2" xfId="3" applyFont="1" applyFill="1" applyBorder="1"/>
    <xf numFmtId="0" fontId="48" fillId="2" borderId="0" xfId="3" applyFont="1" applyFill="1"/>
    <xf numFmtId="0" fontId="2" fillId="2" borderId="0" xfId="3" applyFill="1" applyAlignment="1">
      <alignment horizontal="left" vertical="center"/>
    </xf>
    <xf numFmtId="0" fontId="70" fillId="2" borderId="0" xfId="3" applyFont="1" applyFill="1"/>
    <xf numFmtId="9" fontId="0" fillId="2" borderId="0" xfId="11" applyFont="1" applyFill="1"/>
    <xf numFmtId="0" fontId="73" fillId="2" borderId="0" xfId="10" applyFont="1" applyFill="1"/>
    <xf numFmtId="0" fontId="10" fillId="2" borderId="0" xfId="10" applyFill="1"/>
    <xf numFmtId="0" fontId="74" fillId="2" borderId="1" xfId="10" applyFont="1" applyFill="1" applyBorder="1"/>
    <xf numFmtId="0" fontId="10" fillId="2" borderId="1" xfId="10" applyFill="1" applyBorder="1"/>
    <xf numFmtId="0" fontId="71" fillId="2" borderId="0" xfId="10" applyFont="1" applyFill="1" applyBorder="1" applyAlignment="1">
      <alignment horizontal="right"/>
    </xf>
    <xf numFmtId="0" fontId="75" fillId="2" borderId="0" xfId="10" applyFont="1" applyFill="1" applyBorder="1" applyAlignment="1"/>
    <xf numFmtId="0" fontId="61" fillId="2" borderId="0" xfId="10" applyFont="1" applyFill="1" applyAlignment="1"/>
    <xf numFmtId="0" fontId="74" fillId="2" borderId="0" xfId="10" applyFont="1" applyFill="1"/>
    <xf numFmtId="0" fontId="76" fillId="2" borderId="0" xfId="10" applyFont="1" applyFill="1" applyAlignment="1"/>
    <xf numFmtId="0" fontId="46" fillId="2" borderId="0" xfId="10" applyFont="1" applyFill="1" applyAlignment="1">
      <alignment horizontal="left" vertical="center" wrapText="1"/>
    </xf>
    <xf numFmtId="0" fontId="46" fillId="2" borderId="0" xfId="10" applyFont="1" applyFill="1" applyAlignment="1">
      <alignment wrapText="1"/>
    </xf>
    <xf numFmtId="0" fontId="10" fillId="2" borderId="0" xfId="10" applyFill="1" applyBorder="1"/>
    <xf numFmtId="0" fontId="39" fillId="2" borderId="0" xfId="3" applyFont="1" applyFill="1" applyAlignment="1">
      <alignment horizontal="left" vertical="center"/>
    </xf>
    <xf numFmtId="0" fontId="36" fillId="2" borderId="0" xfId="3" applyFont="1" applyFill="1" applyAlignment="1">
      <alignment horizontal="left" vertical="center"/>
    </xf>
    <xf numFmtId="0" fontId="45" fillId="2" borderId="2" xfId="3" applyFont="1" applyFill="1" applyBorder="1" applyAlignment="1">
      <alignment horizontal="center" vertical="center"/>
    </xf>
    <xf numFmtId="0" fontId="4" fillId="0" borderId="0" xfId="3" applyFont="1" applyBorder="1"/>
    <xf numFmtId="0" fontId="56" fillId="2" borderId="2" xfId="3" applyFont="1" applyFill="1" applyBorder="1" applyAlignment="1">
      <alignment horizontal="center" vertical="center" wrapText="1"/>
    </xf>
    <xf numFmtId="0" fontId="56" fillId="2" borderId="4" xfId="3" applyFont="1" applyFill="1" applyBorder="1" applyAlignment="1">
      <alignment horizontal="center" vertical="center" wrapText="1"/>
    </xf>
    <xf numFmtId="0" fontId="56" fillId="0" borderId="0" xfId="3" applyFont="1"/>
    <xf numFmtId="14" fontId="77" fillId="3" borderId="2" xfId="3" applyNumberFormat="1" applyFont="1" applyFill="1" applyBorder="1" applyAlignment="1">
      <alignment horizontal="center" vertical="center"/>
    </xf>
    <xf numFmtId="168" fontId="77" fillId="3" borderId="2" xfId="3" applyNumberFormat="1" applyFont="1" applyFill="1" applyBorder="1" applyAlignment="1">
      <alignment horizontal="center" vertical="center" wrapText="1"/>
    </xf>
    <xf numFmtId="14" fontId="56" fillId="3" borderId="2" xfId="3" applyNumberFormat="1" applyFont="1" applyFill="1" applyBorder="1" applyAlignment="1">
      <alignment horizontal="center" vertical="center" wrapText="1"/>
    </xf>
    <xf numFmtId="168" fontId="56" fillId="3" borderId="2" xfId="3" applyNumberFormat="1" applyFont="1" applyFill="1" applyBorder="1" applyAlignment="1">
      <alignment horizontal="center" vertical="center" wrapText="1"/>
    </xf>
    <xf numFmtId="168" fontId="4" fillId="0" borderId="0" xfId="3" applyNumberFormat="1" applyFont="1"/>
    <xf numFmtId="14" fontId="77" fillId="2" borderId="2" xfId="3" applyNumberFormat="1" applyFont="1" applyFill="1" applyBorder="1" applyAlignment="1">
      <alignment horizontal="center" vertical="center"/>
    </xf>
    <xf numFmtId="168" fontId="77" fillId="0" borderId="2" xfId="3" applyNumberFormat="1" applyFont="1" applyFill="1" applyBorder="1" applyAlignment="1">
      <alignment horizontal="center" vertical="center" wrapText="1"/>
    </xf>
    <xf numFmtId="14" fontId="56" fillId="2" borderId="2" xfId="3" applyNumberFormat="1" applyFont="1" applyFill="1" applyBorder="1" applyAlignment="1">
      <alignment horizontal="center" vertical="center" wrapText="1"/>
    </xf>
    <xf numFmtId="2" fontId="56" fillId="0" borderId="2" xfId="4" applyNumberFormat="1" applyFont="1" applyBorder="1" applyAlignment="1">
      <alignment horizontal="center" vertical="center" wrapText="1"/>
    </xf>
    <xf numFmtId="166" fontId="56" fillId="0" borderId="2" xfId="4" applyNumberFormat="1" applyFont="1" applyBorder="1" applyAlignment="1">
      <alignment horizontal="center" vertical="center" wrapText="1"/>
    </xf>
    <xf numFmtId="49" fontId="56" fillId="4" borderId="2" xfId="3" applyNumberFormat="1" applyFont="1" applyFill="1" applyBorder="1" applyAlignment="1">
      <alignment horizontal="center" vertical="center" wrapText="1"/>
    </xf>
    <xf numFmtId="0" fontId="79" fillId="4" borderId="2" xfId="3" applyFont="1" applyFill="1" applyBorder="1" applyAlignment="1">
      <alignment vertical="center" wrapText="1"/>
    </xf>
    <xf numFmtId="0" fontId="56" fillId="4" borderId="2" xfId="3" applyFont="1" applyFill="1" applyBorder="1" applyAlignment="1">
      <alignment horizontal="center" vertical="center" wrapText="1"/>
    </xf>
    <xf numFmtId="14" fontId="56" fillId="4" borderId="2" xfId="3" applyNumberFormat="1" applyFont="1" applyFill="1" applyBorder="1" applyAlignment="1">
      <alignment horizontal="center" vertical="center" wrapText="1"/>
    </xf>
    <xf numFmtId="14" fontId="56" fillId="4" borderId="4" xfId="3" applyNumberFormat="1" applyFont="1" applyFill="1" applyBorder="1" applyAlignment="1">
      <alignment horizontal="center" vertical="center" wrapText="1"/>
    </xf>
    <xf numFmtId="2" fontId="77" fillId="0" borderId="2" xfId="4" applyNumberFormat="1" applyFont="1" applyBorder="1" applyAlignment="1">
      <alignment horizontal="center" vertical="center" wrapText="1"/>
    </xf>
    <xf numFmtId="166" fontId="56" fillId="0" borderId="2" xfId="4" applyNumberFormat="1" applyFont="1" applyBorder="1" applyAlignment="1">
      <alignment wrapText="1"/>
    </xf>
    <xf numFmtId="0" fontId="56" fillId="2" borderId="0" xfId="3" applyFont="1" applyFill="1"/>
    <xf numFmtId="49" fontId="56" fillId="4" borderId="4" xfId="3" applyNumberFormat="1" applyFont="1" applyFill="1" applyBorder="1" applyAlignment="1">
      <alignment horizontal="center" vertical="center" wrapText="1"/>
    </xf>
    <xf numFmtId="0" fontId="79" fillId="4" borderId="4" xfId="3" applyFont="1" applyFill="1" applyBorder="1" applyAlignment="1">
      <alignment horizontal="center" vertical="center" wrapText="1"/>
    </xf>
    <xf numFmtId="0" fontId="56" fillId="4" borderId="4" xfId="3" applyFont="1" applyFill="1" applyBorder="1" applyAlignment="1">
      <alignment horizontal="center" vertical="center" wrapText="1"/>
    </xf>
    <xf numFmtId="0" fontId="56" fillId="4" borderId="6" xfId="3" applyFont="1" applyFill="1" applyBorder="1" applyAlignment="1">
      <alignment horizontal="center" vertical="center" wrapText="1"/>
    </xf>
    <xf numFmtId="14" fontId="78" fillId="4" borderId="4" xfId="3" applyNumberFormat="1" applyFont="1" applyFill="1" applyBorder="1" applyAlignment="1">
      <alignment horizontal="center" vertical="center" wrapText="1"/>
    </xf>
    <xf numFmtId="166" fontId="77" fillId="0" borderId="2" xfId="4" applyNumberFormat="1" applyFont="1" applyBorder="1" applyAlignment="1">
      <alignment horizontal="center" vertical="center" wrapText="1"/>
    </xf>
    <xf numFmtId="168" fontId="77" fillId="0" borderId="2" xfId="4" applyNumberFormat="1" applyFont="1" applyBorder="1" applyAlignment="1">
      <alignment horizontal="center" vertical="center" wrapText="1"/>
    </xf>
    <xf numFmtId="168" fontId="56" fillId="2" borderId="2" xfId="3" applyNumberFormat="1" applyFont="1" applyFill="1" applyBorder="1" applyAlignment="1">
      <alignment horizontal="center" vertical="center" wrapText="1"/>
    </xf>
    <xf numFmtId="14" fontId="78" fillId="4" borderId="2" xfId="3" applyNumberFormat="1" applyFont="1" applyFill="1" applyBorder="1" applyAlignment="1">
      <alignment horizontal="center" vertical="center" wrapText="1"/>
    </xf>
    <xf numFmtId="1" fontId="77" fillId="3" borderId="3" xfId="3" applyNumberFormat="1" applyFont="1" applyFill="1" applyBorder="1" applyAlignment="1">
      <alignment horizontal="center" vertical="center" wrapText="1"/>
    </xf>
    <xf numFmtId="0" fontId="77" fillId="3" borderId="3" xfId="3" applyFont="1" applyFill="1" applyBorder="1" applyAlignment="1">
      <alignment horizontal="center" vertical="center" wrapText="1"/>
    </xf>
    <xf numFmtId="0" fontId="56" fillId="3" borderId="3" xfId="3" applyFont="1" applyFill="1" applyBorder="1" applyAlignment="1">
      <alignment horizontal="center" vertical="center" wrapText="1"/>
    </xf>
    <xf numFmtId="14" fontId="56" fillId="3" borderId="3" xfId="3" applyNumberFormat="1" applyFont="1" applyFill="1" applyBorder="1" applyAlignment="1">
      <alignment horizontal="center" vertical="center" wrapText="1"/>
    </xf>
    <xf numFmtId="14" fontId="56" fillId="4" borderId="2" xfId="3" applyNumberFormat="1" applyFont="1" applyFill="1" applyBorder="1" applyAlignment="1">
      <alignment horizontal="center" vertical="top" wrapText="1"/>
    </xf>
    <xf numFmtId="49" fontId="56" fillId="0" borderId="0" xfId="3" applyNumberFormat="1" applyFont="1" applyFill="1" applyBorder="1" applyAlignment="1">
      <alignment horizontal="center" vertical="center" wrapText="1"/>
    </xf>
    <xf numFmtId="0" fontId="79" fillId="0" borderId="0" xfId="3" applyFont="1" applyFill="1" applyBorder="1" applyAlignment="1">
      <alignment vertical="center" wrapText="1"/>
    </xf>
    <xf numFmtId="0" fontId="56" fillId="0" borderId="0" xfId="3" applyFont="1" applyFill="1" applyBorder="1" applyAlignment="1">
      <alignment horizontal="center" vertical="center" wrapText="1"/>
    </xf>
    <xf numFmtId="14" fontId="56" fillId="0" borderId="0" xfId="3" applyNumberFormat="1" applyFont="1" applyFill="1" applyBorder="1" applyAlignment="1">
      <alignment horizontal="center" vertical="top" wrapText="1"/>
    </xf>
    <xf numFmtId="14" fontId="56" fillId="0" borderId="0" xfId="3" applyNumberFormat="1" applyFont="1" applyFill="1" applyBorder="1" applyAlignment="1">
      <alignment horizontal="center" vertical="center" wrapText="1"/>
    </xf>
    <xf numFmtId="14" fontId="77" fillId="0" borderId="2" xfId="3" applyNumberFormat="1" applyFont="1" applyFill="1" applyBorder="1" applyAlignment="1">
      <alignment horizontal="center" vertical="center" wrapText="1"/>
    </xf>
    <xf numFmtId="2" fontId="77" fillId="0" borderId="2" xfId="3" applyNumberFormat="1" applyFont="1" applyFill="1" applyBorder="1" applyAlignment="1">
      <alignment horizontal="center" vertical="center" wrapText="1"/>
    </xf>
    <xf numFmtId="14" fontId="78" fillId="0" borderId="15" xfId="3" applyNumberFormat="1" applyFont="1" applyFill="1" applyBorder="1" applyAlignment="1">
      <alignment horizontal="center" vertical="center" wrapText="1"/>
    </xf>
    <xf numFmtId="14" fontId="56" fillId="0" borderId="2" xfId="3" applyNumberFormat="1" applyFont="1" applyFill="1" applyBorder="1" applyAlignment="1">
      <alignment horizontal="center" vertical="center" wrapText="1"/>
    </xf>
    <xf numFmtId="2" fontId="56" fillId="0" borderId="2" xfId="3" applyNumberFormat="1" applyFont="1" applyFill="1" applyBorder="1" applyAlignment="1">
      <alignment horizontal="center" vertical="center" wrapText="1"/>
    </xf>
    <xf numFmtId="0" fontId="56" fillId="2" borderId="10" xfId="3" applyFont="1" applyFill="1" applyBorder="1" applyAlignment="1">
      <alignment horizontal="left"/>
    </xf>
    <xf numFmtId="0" fontId="56" fillId="2" borderId="1" xfId="3" applyFont="1" applyFill="1" applyBorder="1" applyAlignment="1">
      <alignment horizontal="left"/>
    </xf>
    <xf numFmtId="0" fontId="56" fillId="2" borderId="8" xfId="3" applyFont="1" applyFill="1" applyBorder="1" applyAlignment="1">
      <alignment horizontal="left"/>
    </xf>
    <xf numFmtId="14" fontId="57" fillId="2" borderId="0" xfId="3" applyNumberFormat="1" applyFont="1" applyFill="1" applyBorder="1" applyAlignment="1">
      <alignment vertical="center" wrapText="1"/>
    </xf>
    <xf numFmtId="0" fontId="4" fillId="2" borderId="0" xfId="3" applyFont="1" applyFill="1" applyAlignment="1">
      <alignment vertical="center" wrapText="1"/>
    </xf>
    <xf numFmtId="0" fontId="4" fillId="2" borderId="0" xfId="0" applyFont="1" applyFill="1" applyAlignment="1">
      <alignment vertical="center"/>
    </xf>
    <xf numFmtId="0" fontId="81" fillId="2" borderId="0" xfId="0" applyFont="1" applyFill="1" applyAlignment="1">
      <alignment vertical="center"/>
    </xf>
    <xf numFmtId="0" fontId="82" fillId="0" borderId="0" xfId="0" applyFont="1"/>
    <xf numFmtId="0" fontId="83" fillId="0" borderId="0" xfId="0" applyFont="1"/>
    <xf numFmtId="0" fontId="4" fillId="0" borderId="0" xfId="0" applyFont="1" applyAlignment="1"/>
    <xf numFmtId="0" fontId="53" fillId="2" borderId="0" xfId="3" applyFont="1" applyFill="1" applyAlignment="1">
      <alignment vertical="center" wrapText="1"/>
    </xf>
    <xf numFmtId="0" fontId="30" fillId="0" borderId="0" xfId="3" applyFont="1" applyAlignment="1">
      <alignment horizontal="center" vertical="center"/>
    </xf>
    <xf numFmtId="0" fontId="46" fillId="0" borderId="0" xfId="3" applyFont="1" applyAlignment="1">
      <alignment horizontal="center" wrapText="1"/>
    </xf>
    <xf numFmtId="1" fontId="45" fillId="0" borderId="3" xfId="3" applyNumberFormat="1" applyFont="1" applyBorder="1" applyAlignment="1">
      <alignment horizontal="center" vertical="center" wrapText="1"/>
    </xf>
    <xf numFmtId="0" fontId="45" fillId="0" borderId="3" xfId="3" applyFont="1" applyBorder="1" applyAlignment="1">
      <alignment horizontal="center" vertical="center" wrapText="1"/>
    </xf>
    <xf numFmtId="1" fontId="45" fillId="0" borderId="3" xfId="3" applyNumberFormat="1" applyFont="1" applyBorder="1" applyAlignment="1">
      <alignment horizontal="left" vertical="center" wrapText="1"/>
    </xf>
    <xf numFmtId="0" fontId="44" fillId="0" borderId="2" xfId="3" applyFont="1" applyBorder="1" applyAlignment="1">
      <alignment horizontal="center" vertical="center" wrapText="1"/>
    </xf>
    <xf numFmtId="0" fontId="63" fillId="2" borderId="2" xfId="3" applyFont="1" applyFill="1" applyBorder="1" applyAlignment="1">
      <alignment horizontal="center" vertical="center" wrapText="1"/>
    </xf>
    <xf numFmtId="0" fontId="44" fillId="0" borderId="2" xfId="3" applyFont="1" applyBorder="1" applyAlignment="1">
      <alignment horizontal="center" vertical="center" wrapText="1"/>
    </xf>
    <xf numFmtId="0" fontId="44" fillId="0" borderId="3" xfId="3" applyFont="1" applyBorder="1" applyAlignment="1">
      <alignment horizontal="center" vertical="center" wrapText="1"/>
    </xf>
    <xf numFmtId="0" fontId="45" fillId="0" borderId="4" xfId="3" applyFont="1" applyBorder="1" applyAlignment="1">
      <alignment horizontal="left" vertical="center" wrapText="1"/>
    </xf>
    <xf numFmtId="0" fontId="45" fillId="0" borderId="4" xfId="3" applyFont="1" applyBorder="1" applyAlignment="1">
      <alignment horizontal="center" vertical="center" wrapText="1"/>
    </xf>
    <xf numFmtId="0" fontId="84" fillId="2" borderId="0" xfId="3" applyFont="1" applyFill="1" applyAlignment="1">
      <alignment horizontal="right" vertical="center"/>
    </xf>
    <xf numFmtId="0" fontId="84" fillId="2" borderId="0" xfId="3" applyFont="1" applyFill="1" applyAlignment="1">
      <alignment horizontal="center" vertical="center"/>
    </xf>
    <xf numFmtId="0" fontId="64" fillId="0" borderId="0" xfId="3" applyFont="1"/>
    <xf numFmtId="0" fontId="84" fillId="0" borderId="0" xfId="3" applyFont="1"/>
    <xf numFmtId="0" fontId="84" fillId="2" borderId="0" xfId="3" applyFont="1" applyFill="1"/>
    <xf numFmtId="0" fontId="85" fillId="0" borderId="0" xfId="0" applyFont="1"/>
    <xf numFmtId="0" fontId="46" fillId="0" borderId="0" xfId="0" applyFont="1"/>
    <xf numFmtId="0" fontId="39" fillId="0" borderId="0" xfId="0" applyFont="1" applyFill="1" applyAlignment="1">
      <alignment horizontal="center" vertical="center" wrapText="1"/>
    </xf>
    <xf numFmtId="0" fontId="39" fillId="0" borderId="0" xfId="0" applyFont="1"/>
    <xf numFmtId="0" fontId="39" fillId="0" borderId="0" xfId="0" applyFont="1" applyAlignment="1">
      <alignment horizontal="center"/>
    </xf>
    <xf numFmtId="0" fontId="42" fillId="0" borderId="2" xfId="0" applyFont="1" applyBorder="1" applyAlignment="1">
      <alignment horizontal="center" vertical="center" wrapText="1"/>
    </xf>
    <xf numFmtId="0" fontId="62" fillId="0" borderId="2" xfId="0" applyFont="1" applyBorder="1" applyAlignment="1">
      <alignment horizontal="center"/>
    </xf>
    <xf numFmtId="0" fontId="85" fillId="0" borderId="2" xfId="0" applyFont="1" applyBorder="1"/>
    <xf numFmtId="0" fontId="39" fillId="0" borderId="2" xfId="3" applyFont="1" applyFill="1" applyBorder="1" applyAlignment="1">
      <alignment horizontal="center" vertical="center" wrapText="1"/>
    </xf>
    <xf numFmtId="4" fontId="39" fillId="0" borderId="3" xfId="0" applyNumberFormat="1" applyFont="1" applyBorder="1" applyAlignment="1">
      <alignment horizontal="center" vertical="center"/>
    </xf>
    <xf numFmtId="0" fontId="39" fillId="0" borderId="5" xfId="0" applyFont="1" applyBorder="1" applyAlignment="1">
      <alignment horizontal="center" vertical="center" wrapText="1"/>
    </xf>
    <xf numFmtId="4" fontId="35" fillId="0" borderId="18" xfId="0" applyNumberFormat="1" applyFont="1" applyFill="1" applyBorder="1" applyAlignment="1">
      <alignment horizontal="center" vertical="center" wrapText="1"/>
    </xf>
    <xf numFmtId="0" fontId="39" fillId="0" borderId="5" xfId="3" applyFont="1" applyFill="1" applyBorder="1" applyAlignment="1">
      <alignment horizontal="center" vertical="center" wrapText="1"/>
    </xf>
    <xf numFmtId="0" fontId="35" fillId="0" borderId="18" xfId="0" applyFont="1" applyFill="1" applyBorder="1" applyAlignment="1">
      <alignment horizontal="center" vertical="center" wrapText="1"/>
    </xf>
    <xf numFmtId="49" fontId="85" fillId="0" borderId="2" xfId="0" applyNumberFormat="1" applyFont="1" applyBorder="1" applyAlignment="1">
      <alignment horizontal="center" vertical="center"/>
    </xf>
    <xf numFmtId="0" fontId="65" fillId="0" borderId="2" xfId="3" applyFont="1" applyFill="1" applyBorder="1" applyAlignment="1">
      <alignment horizontal="center" vertical="center" wrapText="1"/>
    </xf>
    <xf numFmtId="0" fontId="39" fillId="0" borderId="3" xfId="3" applyFont="1" applyFill="1" applyBorder="1" applyAlignment="1">
      <alignment horizontal="center" vertical="center" wrapText="1"/>
    </xf>
    <xf numFmtId="14" fontId="39" fillId="0" borderId="9" xfId="0" applyNumberFormat="1" applyFont="1" applyBorder="1" applyAlignment="1">
      <alignment horizontal="center" vertical="center" wrapText="1"/>
    </xf>
    <xf numFmtId="0" fontId="39" fillId="0" borderId="6" xfId="0" applyFont="1" applyBorder="1" applyAlignment="1">
      <alignment horizontal="center" vertical="center" wrapText="1"/>
    </xf>
    <xf numFmtId="4" fontId="39" fillId="0" borderId="4" xfId="0" applyNumberFormat="1" applyFont="1" applyBorder="1" applyAlignment="1">
      <alignment horizontal="center" vertical="center" wrapText="1"/>
    </xf>
    <xf numFmtId="0" fontId="39" fillId="0" borderId="2" xfId="0" applyFont="1" applyBorder="1" applyAlignment="1">
      <alignment horizontal="center" vertical="center" wrapText="1"/>
    </xf>
    <xf numFmtId="14" fontId="39" fillId="0" borderId="3" xfId="0" applyNumberFormat="1" applyFont="1" applyBorder="1" applyAlignment="1">
      <alignment horizontal="center" vertical="center" wrapText="1"/>
    </xf>
    <xf numFmtId="14" fontId="39" fillId="0" borderId="7" xfId="0" applyNumberFormat="1" applyFont="1" applyBorder="1" applyAlignment="1">
      <alignment horizontal="center" vertical="center" wrapText="1"/>
    </xf>
    <xf numFmtId="4" fontId="39" fillId="0" borderId="3" xfId="3" applyNumberFormat="1" applyFont="1" applyFill="1" applyBorder="1" applyAlignment="1">
      <alignment horizontal="center" vertical="center" wrapText="1"/>
    </xf>
    <xf numFmtId="2" fontId="35" fillId="0" borderId="18" xfId="0" applyNumberFormat="1" applyFont="1" applyFill="1" applyBorder="1" applyAlignment="1">
      <alignment horizontal="center" vertical="center" wrapText="1"/>
    </xf>
    <xf numFmtId="0" fontId="39" fillId="0" borderId="9" xfId="3" applyFont="1" applyFill="1" applyBorder="1" applyAlignment="1">
      <alignment horizontal="center" vertical="center" wrapText="1"/>
    </xf>
    <xf numFmtId="4" fontId="39" fillId="0" borderId="4" xfId="0" applyNumberFormat="1" applyFont="1" applyFill="1" applyBorder="1" applyAlignment="1">
      <alignment horizontal="center" vertical="center" wrapText="1"/>
    </xf>
    <xf numFmtId="4" fontId="39" fillId="0" borderId="2" xfId="3" applyNumberFormat="1" applyFont="1" applyFill="1" applyBorder="1" applyAlignment="1">
      <alignment horizontal="center" vertical="center" wrapText="1"/>
    </xf>
    <xf numFmtId="4" fontId="39" fillId="0" borderId="2" xfId="0" applyNumberFormat="1" applyFont="1" applyBorder="1" applyAlignment="1">
      <alignment horizontal="center" vertical="center" wrapText="1"/>
    </xf>
    <xf numFmtId="14" fontId="39" fillId="0" borderId="3" xfId="0" applyNumberFormat="1" applyFont="1" applyFill="1" applyBorder="1" applyAlignment="1">
      <alignment horizontal="center" vertical="center" wrapText="1"/>
    </xf>
    <xf numFmtId="4" fontId="39" fillId="0" borderId="2" xfId="0" applyNumberFormat="1" applyFont="1" applyFill="1" applyBorder="1" applyAlignment="1">
      <alignment horizontal="center" vertical="center" wrapText="1"/>
    </xf>
    <xf numFmtId="0" fontId="39" fillId="0" borderId="2" xfId="0" applyFont="1" applyFill="1" applyBorder="1" applyAlignment="1">
      <alignment horizontal="center" vertical="center" wrapText="1"/>
    </xf>
    <xf numFmtId="14" fontId="39" fillId="0" borderId="2" xfId="0" applyNumberFormat="1" applyFont="1" applyBorder="1" applyAlignment="1">
      <alignment horizontal="center" vertical="center" wrapText="1"/>
    </xf>
    <xf numFmtId="14" fontId="39" fillId="0" borderId="2" xfId="0" applyNumberFormat="1" applyFont="1" applyFill="1" applyBorder="1" applyAlignment="1">
      <alignment horizontal="center" vertical="center" wrapText="1"/>
    </xf>
    <xf numFmtId="14" fontId="39" fillId="0" borderId="4" xfId="0" applyNumberFormat="1" applyFont="1" applyBorder="1" applyAlignment="1">
      <alignment horizontal="center" vertical="center" wrapText="1"/>
    </xf>
    <xf numFmtId="14" fontId="39" fillId="0" borderId="4" xfId="0" applyNumberFormat="1" applyFont="1" applyFill="1" applyBorder="1" applyAlignment="1">
      <alignment horizontal="center" vertical="center" wrapText="1"/>
    </xf>
    <xf numFmtId="0" fontId="36" fillId="0" borderId="2" xfId="0" applyFont="1" applyFill="1" applyBorder="1" applyAlignment="1">
      <alignment horizontal="center" vertical="center" wrapText="1"/>
    </xf>
    <xf numFmtId="14" fontId="39" fillId="0" borderId="2" xfId="3" applyNumberFormat="1" applyFont="1" applyFill="1" applyBorder="1" applyAlignment="1">
      <alignment horizontal="center" vertical="center" wrapText="1"/>
    </xf>
    <xf numFmtId="0" fontId="84" fillId="0" borderId="2" xfId="3" applyFont="1" applyFill="1" applyBorder="1" applyAlignment="1">
      <alignment horizontal="center" vertical="center" wrapText="1"/>
    </xf>
    <xf numFmtId="0" fontId="84" fillId="0" borderId="2" xfId="3" applyFont="1" applyFill="1" applyBorder="1" applyAlignment="1">
      <alignment horizontal="right" vertical="center" wrapText="1"/>
    </xf>
    <xf numFmtId="166" fontId="84" fillId="0" borderId="2" xfId="12" applyNumberFormat="1" applyFont="1" applyFill="1" applyBorder="1" applyAlignment="1">
      <alignment horizontal="center" vertical="center" wrapText="1"/>
    </xf>
    <xf numFmtId="4" fontId="84" fillId="0" borderId="2" xfId="3" applyNumberFormat="1" applyFont="1" applyFill="1" applyBorder="1" applyAlignment="1">
      <alignment horizontal="center" vertical="center" wrapText="1"/>
    </xf>
    <xf numFmtId="0" fontId="84" fillId="0" borderId="5" xfId="3" applyFont="1" applyFill="1" applyBorder="1" applyAlignment="1">
      <alignment horizontal="center" vertical="center" wrapText="1"/>
    </xf>
    <xf numFmtId="0" fontId="84" fillId="0" borderId="0" xfId="3" applyFont="1" applyFill="1" applyBorder="1" applyAlignment="1">
      <alignment horizontal="center" vertical="center" wrapText="1"/>
    </xf>
    <xf numFmtId="0" fontId="86" fillId="0" borderId="0" xfId="3" applyFont="1"/>
    <xf numFmtId="0" fontId="0" fillId="0" borderId="0" xfId="0" applyFont="1" applyFill="1" applyBorder="1" applyAlignment="1">
      <alignment wrapText="1"/>
    </xf>
    <xf numFmtId="0" fontId="39" fillId="0" borderId="3" xfId="0" applyFont="1" applyFill="1" applyBorder="1" applyAlignment="1">
      <alignment horizontal="center" vertical="center" wrapText="1"/>
    </xf>
    <xf numFmtId="14" fontId="39" fillId="2" borderId="3" xfId="3" applyNumberFormat="1" applyFont="1" applyFill="1" applyBorder="1" applyAlignment="1">
      <alignment horizontal="center" vertical="center" wrapText="1"/>
    </xf>
    <xf numFmtId="0" fontId="39" fillId="0" borderId="13" xfId="3" applyFont="1" applyFill="1" applyBorder="1" applyAlignment="1">
      <alignment horizontal="center" vertical="center" wrapText="1"/>
    </xf>
    <xf numFmtId="0" fontId="39" fillId="0" borderId="4" xfId="3" applyFont="1" applyFill="1" applyBorder="1" applyAlignment="1">
      <alignment horizontal="center" vertical="center" wrapText="1"/>
    </xf>
    <xf numFmtId="0" fontId="39" fillId="0" borderId="4" xfId="0" applyFont="1" applyFill="1" applyBorder="1" applyAlignment="1">
      <alignment horizontal="center" vertical="center" wrapText="1"/>
    </xf>
    <xf numFmtId="14" fontId="39" fillId="2" borderId="4" xfId="3" applyNumberFormat="1" applyFont="1" applyFill="1" applyBorder="1" applyAlignment="1">
      <alignment horizontal="center" vertical="center" wrapText="1"/>
    </xf>
    <xf numFmtId="0" fontId="35" fillId="0" borderId="18" xfId="0" applyFont="1" applyFill="1" applyBorder="1" applyAlignment="1">
      <alignment horizontal="center" vertical="center"/>
    </xf>
    <xf numFmtId="14" fontId="39" fillId="0" borderId="6" xfId="3" applyNumberFormat="1" applyFont="1" applyFill="1" applyBorder="1" applyAlignment="1">
      <alignment horizontal="center" vertical="center" wrapText="1"/>
    </xf>
    <xf numFmtId="4" fontId="39" fillId="0" borderId="7" xfId="3" applyNumberFormat="1" applyFont="1" applyFill="1" applyBorder="1" applyAlignment="1">
      <alignment horizontal="center" vertical="center" wrapText="1"/>
    </xf>
    <xf numFmtId="4" fontId="39" fillId="0" borderId="7" xfId="0" applyNumberFormat="1" applyFont="1" applyFill="1" applyBorder="1" applyAlignment="1">
      <alignment horizontal="center" vertical="center" wrapText="1"/>
    </xf>
    <xf numFmtId="0" fontId="39" fillId="0" borderId="7" xfId="3" applyFont="1" applyFill="1" applyBorder="1" applyAlignment="1">
      <alignment horizontal="center" vertical="center" wrapText="1"/>
    </xf>
    <xf numFmtId="14" fontId="39" fillId="2" borderId="3" xfId="0" applyNumberFormat="1" applyFont="1" applyFill="1" applyBorder="1" applyAlignment="1">
      <alignment horizontal="center" vertical="center" wrapText="1"/>
    </xf>
    <xf numFmtId="0" fontId="39" fillId="0" borderId="6" xfId="3" applyFont="1" applyFill="1" applyBorder="1" applyAlignment="1">
      <alignment horizontal="center" vertical="center" wrapText="1"/>
    </xf>
    <xf numFmtId="4" fontId="39" fillId="0" borderId="4" xfId="3" applyNumberFormat="1" applyFont="1" applyFill="1" applyBorder="1" applyAlignment="1">
      <alignment horizontal="center" vertical="center" wrapText="1"/>
    </xf>
    <xf numFmtId="14" fontId="39" fillId="0" borderId="7" xfId="0" applyNumberFormat="1" applyFont="1" applyFill="1" applyBorder="1" applyAlignment="1">
      <alignment horizontal="center" vertical="center" wrapText="1"/>
    </xf>
    <xf numFmtId="4" fontId="39" fillId="0" borderId="3" xfId="0" applyNumberFormat="1" applyFont="1" applyFill="1" applyBorder="1" applyAlignment="1">
      <alignment horizontal="center" vertical="center" wrapText="1"/>
    </xf>
    <xf numFmtId="49" fontId="39" fillId="0" borderId="2" xfId="0" applyNumberFormat="1" applyFont="1" applyBorder="1" applyAlignment="1">
      <alignment horizontal="center" vertical="center"/>
    </xf>
    <xf numFmtId="164" fontId="39" fillId="0" borderId="2" xfId="0" applyNumberFormat="1" applyFont="1" applyFill="1" applyBorder="1" applyAlignment="1">
      <alignment horizontal="center" vertical="center" wrapText="1"/>
    </xf>
    <xf numFmtId="168" fontId="39" fillId="0" borderId="2" xfId="12" applyNumberFormat="1" applyFont="1" applyFill="1" applyBorder="1" applyAlignment="1">
      <alignment horizontal="center" vertical="center" wrapText="1"/>
    </xf>
    <xf numFmtId="2" fontId="36" fillId="0" borderId="2" xfId="3" applyNumberFormat="1" applyFont="1" applyFill="1" applyBorder="1" applyAlignment="1">
      <alignment horizontal="center" vertical="center" wrapText="1"/>
    </xf>
    <xf numFmtId="0" fontId="36" fillId="0" borderId="5" xfId="3" applyFont="1" applyFill="1" applyBorder="1" applyAlignment="1">
      <alignment horizontal="center" vertical="center" wrapText="1"/>
    </xf>
    <xf numFmtId="0" fontId="36" fillId="0" borderId="0" xfId="3" applyFont="1" applyFill="1" applyBorder="1" applyAlignment="1">
      <alignment horizontal="center" vertical="center" wrapText="1"/>
    </xf>
    <xf numFmtId="0" fontId="36" fillId="0" borderId="0" xfId="3" applyFont="1" applyBorder="1" applyAlignment="1">
      <alignment horizontal="center" vertical="center"/>
    </xf>
    <xf numFmtId="0" fontId="67" fillId="0" borderId="0" xfId="3" applyFont="1"/>
    <xf numFmtId="0" fontId="37" fillId="0" borderId="2" xfId="3" applyFont="1" applyFill="1" applyBorder="1" applyAlignment="1">
      <alignment horizontal="center" vertical="center" wrapText="1"/>
    </xf>
    <xf numFmtId="0" fontId="36" fillId="0" borderId="2" xfId="3" applyFont="1" applyFill="1" applyBorder="1" applyAlignment="1">
      <alignment horizontal="center" vertical="center" wrapText="1"/>
    </xf>
    <xf numFmtId="49" fontId="39" fillId="0" borderId="2" xfId="3" applyNumberFormat="1" applyFont="1" applyFill="1" applyBorder="1" applyAlignment="1">
      <alignment horizontal="center" vertical="center" wrapText="1"/>
    </xf>
    <xf numFmtId="0" fontId="39" fillId="0" borderId="2" xfId="3" applyFont="1" applyFill="1" applyBorder="1" applyAlignment="1">
      <alignment horizontal="center" vertical="top" wrapText="1"/>
    </xf>
    <xf numFmtId="0" fontId="36" fillId="3" borderId="0" xfId="3" applyFont="1" applyFill="1" applyBorder="1" applyAlignment="1">
      <alignment horizontal="center" vertical="center" wrapText="1"/>
    </xf>
    <xf numFmtId="0" fontId="36" fillId="3" borderId="0" xfId="3" applyFont="1" applyFill="1" applyBorder="1" applyAlignment="1">
      <alignment horizontal="center" vertical="center"/>
    </xf>
    <xf numFmtId="0" fontId="67" fillId="3" borderId="0" xfId="3" applyFont="1" applyFill="1"/>
    <xf numFmtId="0" fontId="71" fillId="0" borderId="0" xfId="0" applyFont="1" applyFill="1" applyAlignment="1">
      <alignment horizontal="center" vertical="center" wrapText="1"/>
    </xf>
    <xf numFmtId="0" fontId="71" fillId="0" borderId="0" xfId="0" applyFont="1"/>
    <xf numFmtId="0" fontId="71" fillId="0" borderId="0" xfId="0" applyFont="1" applyAlignment="1">
      <alignment horizontal="center"/>
    </xf>
    <xf numFmtId="0" fontId="71" fillId="0" borderId="0" xfId="0" applyFont="1" applyAlignment="1">
      <alignment horizontal="right"/>
    </xf>
    <xf numFmtId="0" fontId="87" fillId="0" borderId="0" xfId="0" applyFont="1"/>
    <xf numFmtId="0" fontId="71" fillId="0" borderId="0" xfId="0" applyFont="1" applyFill="1" applyAlignment="1">
      <alignment horizontal="left" vertical="center" wrapText="1"/>
    </xf>
    <xf numFmtId="0" fontId="74" fillId="0" borderId="0" xfId="0" applyFont="1" applyAlignment="1">
      <alignment horizontal="center" vertical="center"/>
    </xf>
    <xf numFmtId="0" fontId="74" fillId="0" borderId="0" xfId="0" applyFont="1"/>
    <xf numFmtId="0" fontId="74" fillId="0" borderId="0" xfId="0" applyFont="1" applyFill="1"/>
    <xf numFmtId="0" fontId="0" fillId="0" borderId="0" xfId="0" applyFill="1"/>
    <xf numFmtId="0" fontId="46" fillId="0" borderId="0" xfId="0" applyFont="1" applyAlignment="1">
      <alignment horizontal="center" vertical="center"/>
    </xf>
    <xf numFmtId="4" fontId="74" fillId="0" borderId="0" xfId="0" applyNumberFormat="1" applyFont="1" applyFill="1"/>
    <xf numFmtId="0" fontId="88" fillId="0" borderId="0" xfId="0" applyFont="1" applyFill="1" applyAlignment="1">
      <alignment horizontal="center" vertical="center"/>
    </xf>
    <xf numFmtId="0" fontId="61" fillId="0" borderId="0" xfId="0" applyFont="1"/>
    <xf numFmtId="0" fontId="61" fillId="0" borderId="0" xfId="0" applyFont="1" applyAlignment="1">
      <alignment horizontal="center"/>
    </xf>
    <xf numFmtId="0" fontId="61" fillId="0" borderId="0" xfId="0" applyFont="1" applyFill="1" applyAlignment="1">
      <alignment horizontal="center" vertical="center" wrapText="1"/>
    </xf>
    <xf numFmtId="0" fontId="61" fillId="0" borderId="0" xfId="0" applyFont="1" applyAlignment="1">
      <alignment horizontal="right"/>
    </xf>
    <xf numFmtId="0" fontId="61" fillId="0" borderId="0" xfId="0" applyFont="1" applyFill="1" applyAlignment="1">
      <alignment horizontal="center" vertical="center"/>
    </xf>
    <xf numFmtId="0" fontId="46" fillId="0" borderId="0" xfId="0" applyFont="1" applyFill="1" applyAlignment="1">
      <alignment horizontal="center" vertical="center"/>
    </xf>
    <xf numFmtId="0" fontId="46" fillId="0" borderId="0" xfId="0" applyFont="1" applyAlignment="1">
      <alignment horizontal="center"/>
    </xf>
    <xf numFmtId="0" fontId="30" fillId="0" borderId="0" xfId="3" applyFont="1" applyAlignment="1">
      <alignment vertical="center"/>
    </xf>
    <xf numFmtId="0" fontId="30" fillId="0" borderId="0" xfId="3" applyFont="1" applyAlignment="1">
      <alignment horizontal="right" vertical="center"/>
    </xf>
    <xf numFmtId="0" fontId="30" fillId="0" borderId="0" xfId="3" applyFont="1" applyAlignment="1"/>
    <xf numFmtId="0" fontId="30" fillId="2" borderId="0" xfId="3" applyFont="1" applyFill="1" applyAlignment="1">
      <alignment horizontal="left" vertical="center"/>
    </xf>
    <xf numFmtId="0" fontId="30" fillId="2" borderId="0" xfId="3" applyFont="1" applyFill="1" applyAlignment="1">
      <alignment horizontal="center" vertical="center" wrapText="1"/>
    </xf>
    <xf numFmtId="0" fontId="30" fillId="2" borderId="0" xfId="3" applyFont="1" applyFill="1"/>
    <xf numFmtId="0" fontId="30" fillId="2" borderId="0" xfId="3" applyFont="1" applyFill="1" applyAlignment="1">
      <alignment horizontal="right" vertical="center"/>
    </xf>
    <xf numFmtId="0" fontId="30" fillId="0" borderId="2" xfId="3" applyFont="1" applyBorder="1" applyAlignment="1">
      <alignment horizontal="center" vertical="center" wrapText="1"/>
    </xf>
    <xf numFmtId="0" fontId="30" fillId="3" borderId="2" xfId="3" applyFont="1" applyFill="1" applyBorder="1" applyAlignment="1">
      <alignment horizontal="center" vertical="center" wrapText="1"/>
    </xf>
    <xf numFmtId="0" fontId="5" fillId="3" borderId="2" xfId="3" applyFont="1" applyFill="1" applyBorder="1" applyAlignment="1">
      <alignment vertical="center" wrapText="1"/>
    </xf>
    <xf numFmtId="14" fontId="4" fillId="3" borderId="2" xfId="3" applyNumberFormat="1" applyFont="1" applyFill="1" applyBorder="1" applyAlignment="1">
      <alignment horizontal="center" vertical="center" wrapText="1"/>
    </xf>
    <xf numFmtId="164" fontId="5" fillId="3" borderId="2" xfId="3" applyNumberFormat="1" applyFont="1" applyFill="1" applyBorder="1" applyAlignment="1">
      <alignment horizontal="center" vertical="center" wrapText="1"/>
    </xf>
    <xf numFmtId="0" fontId="4" fillId="0" borderId="2" xfId="3" applyFont="1" applyBorder="1" applyAlignment="1">
      <alignment horizontal="center" vertical="center" wrapText="1"/>
    </xf>
    <xf numFmtId="0" fontId="4" fillId="0" borderId="2" xfId="3" applyFont="1" applyBorder="1" applyAlignment="1">
      <alignment vertical="center" wrapText="1"/>
    </xf>
    <xf numFmtId="0" fontId="4" fillId="0" borderId="3" xfId="3" applyFont="1" applyBorder="1" applyAlignment="1">
      <alignment horizontal="center" vertical="center" wrapText="1"/>
    </xf>
    <xf numFmtId="14" fontId="4" fillId="2" borderId="2" xfId="3" applyNumberFormat="1" applyFont="1" applyFill="1" applyBorder="1" applyAlignment="1">
      <alignment horizontal="center" vertical="center" wrapText="1"/>
    </xf>
    <xf numFmtId="165" fontId="4" fillId="0" borderId="2" xfId="3" applyNumberFormat="1" applyFont="1" applyBorder="1" applyAlignment="1">
      <alignment horizontal="center" vertical="center" wrapText="1"/>
    </xf>
    <xf numFmtId="0" fontId="30" fillId="4" borderId="2" xfId="3" applyFont="1" applyFill="1" applyBorder="1" applyAlignment="1">
      <alignment horizontal="center" vertical="center" wrapText="1"/>
    </xf>
    <xf numFmtId="0" fontId="6" fillId="4" borderId="2" xfId="3" applyFont="1" applyFill="1" applyBorder="1" applyAlignment="1">
      <alignment vertical="center" wrapText="1"/>
    </xf>
    <xf numFmtId="14" fontId="4" fillId="4" borderId="2" xfId="3" applyNumberFormat="1" applyFont="1" applyFill="1" applyBorder="1" applyAlignment="1">
      <alignment horizontal="center" vertical="center" wrapText="1"/>
    </xf>
    <xf numFmtId="0" fontId="4" fillId="4" borderId="3" xfId="3" applyFont="1" applyFill="1" applyBorder="1" applyAlignment="1">
      <alignment horizontal="center" vertical="center" wrapText="1"/>
    </xf>
    <xf numFmtId="0" fontId="7" fillId="4" borderId="2" xfId="3" applyFont="1" applyFill="1" applyBorder="1" applyAlignment="1">
      <alignment horizontal="center" vertical="center" wrapText="1"/>
    </xf>
    <xf numFmtId="0" fontId="4" fillId="3" borderId="2" xfId="3" applyFont="1" applyFill="1" applyBorder="1" applyAlignment="1">
      <alignment horizontal="center" vertical="center" wrapText="1"/>
    </xf>
    <xf numFmtId="0" fontId="4" fillId="3" borderId="2" xfId="3" applyFont="1" applyFill="1" applyBorder="1" applyAlignment="1">
      <alignment vertical="center" wrapText="1"/>
    </xf>
    <xf numFmtId="164" fontId="5" fillId="0" borderId="2" xfId="3" applyNumberFormat="1" applyFont="1" applyBorder="1" applyAlignment="1">
      <alignment horizontal="right" vertical="center" wrapText="1"/>
    </xf>
    <xf numFmtId="0" fontId="4" fillId="2" borderId="2" xfId="3" applyFont="1" applyFill="1" applyBorder="1" applyAlignment="1">
      <alignment vertical="center" wrapText="1"/>
    </xf>
    <xf numFmtId="164" fontId="4" fillId="0" borderId="2" xfId="3" applyNumberFormat="1" applyFont="1" applyBorder="1" applyAlignment="1">
      <alignment horizontal="right" vertical="center" wrapText="1"/>
    </xf>
    <xf numFmtId="0" fontId="4" fillId="4" borderId="2" xfId="3" applyFont="1" applyFill="1" applyBorder="1" applyAlignment="1">
      <alignment horizontal="center" vertical="center" wrapText="1"/>
    </xf>
    <xf numFmtId="49" fontId="4" fillId="3" borderId="2" xfId="3" applyNumberFormat="1" applyFont="1" applyFill="1" applyBorder="1" applyAlignment="1">
      <alignment horizontal="center" vertical="center" wrapText="1"/>
    </xf>
    <xf numFmtId="0" fontId="4" fillId="2" borderId="2" xfId="3" applyFont="1" applyFill="1" applyBorder="1" applyAlignment="1">
      <alignment horizontal="center" vertical="center" wrapText="1"/>
    </xf>
    <xf numFmtId="0" fontId="4" fillId="0" borderId="2" xfId="3" applyFont="1" applyBorder="1" applyAlignment="1">
      <alignment horizontal="left" vertical="center" wrapText="1"/>
    </xf>
    <xf numFmtId="164" fontId="4" fillId="0" borderId="2" xfId="3" applyNumberFormat="1" applyFont="1" applyBorder="1" applyAlignment="1">
      <alignment horizontal="center" vertical="center" wrapText="1"/>
    </xf>
    <xf numFmtId="0" fontId="4" fillId="2" borderId="2" xfId="3" applyFont="1" applyFill="1" applyBorder="1" applyAlignment="1">
      <alignment horizontal="left" vertical="center" wrapText="1"/>
    </xf>
    <xf numFmtId="0" fontId="7" fillId="3" borderId="2" xfId="3" applyFont="1" applyFill="1" applyBorder="1" applyAlignment="1">
      <alignment horizontal="center" vertical="center" wrapText="1"/>
    </xf>
    <xf numFmtId="0" fontId="90" fillId="3" borderId="2" xfId="3" applyFont="1" applyFill="1" applyBorder="1" applyAlignment="1">
      <alignment horizontal="center" vertical="center" wrapText="1"/>
    </xf>
    <xf numFmtId="0" fontId="4" fillId="0" borderId="0" xfId="3" applyFont="1" applyBorder="1" applyAlignment="1">
      <alignment horizontal="center" vertical="center" wrapText="1"/>
    </xf>
    <xf numFmtId="0" fontId="4" fillId="3" borderId="0" xfId="3" applyFont="1" applyFill="1" applyBorder="1" applyAlignment="1">
      <alignment vertical="center" wrapText="1"/>
    </xf>
    <xf numFmtId="14" fontId="4" fillId="0" borderId="0" xfId="3" applyNumberFormat="1" applyFont="1" applyBorder="1" applyAlignment="1">
      <alignment horizontal="center" vertical="center" wrapText="1"/>
    </xf>
    <xf numFmtId="164" fontId="4" fillId="0" borderId="0" xfId="3" applyNumberFormat="1" applyFont="1" applyBorder="1" applyAlignment="1">
      <alignment horizontal="right" vertical="center" wrapText="1"/>
    </xf>
    <xf numFmtId="14" fontId="7" fillId="4" borderId="2" xfId="3" applyNumberFormat="1" applyFont="1" applyFill="1" applyBorder="1" applyAlignment="1">
      <alignment horizontal="center" vertical="center" wrapText="1"/>
    </xf>
    <xf numFmtId="14" fontId="4" fillId="4" borderId="6" xfId="3" applyNumberFormat="1" applyFont="1" applyFill="1" applyBorder="1" applyAlignment="1">
      <alignment horizontal="center" vertical="center" wrapText="1"/>
    </xf>
    <xf numFmtId="164" fontId="5" fillId="3" borderId="5" xfId="3" applyNumberFormat="1" applyFont="1" applyFill="1" applyBorder="1" applyAlignment="1">
      <alignment horizontal="center" vertical="center" wrapText="1"/>
    </xf>
    <xf numFmtId="0" fontId="5" fillId="3" borderId="6" xfId="3" applyNumberFormat="1" applyFont="1" applyFill="1" applyBorder="1" applyAlignment="1">
      <alignment horizontal="center" vertical="center" wrapText="1"/>
    </xf>
    <xf numFmtId="166" fontId="5" fillId="0" borderId="2" xfId="12" applyNumberFormat="1" applyFont="1" applyBorder="1" applyAlignment="1">
      <alignment horizontal="center" vertical="center" wrapText="1"/>
    </xf>
    <xf numFmtId="164" fontId="5" fillId="0" borderId="2" xfId="3" applyNumberFormat="1" applyFont="1" applyBorder="1" applyAlignment="1">
      <alignment horizontal="center" vertical="center" wrapText="1"/>
    </xf>
    <xf numFmtId="0" fontId="7" fillId="0" borderId="2" xfId="3" applyFont="1" applyBorder="1" applyAlignment="1">
      <alignment vertical="center" wrapText="1"/>
    </xf>
    <xf numFmtId="0" fontId="7" fillId="0" borderId="2" xfId="3" applyFont="1" applyBorder="1" applyAlignment="1">
      <alignment horizontal="center" vertical="center" wrapText="1"/>
    </xf>
    <xf numFmtId="0" fontId="5" fillId="0" borderId="2" xfId="3" applyFont="1" applyBorder="1" applyAlignment="1">
      <alignment vertical="center" wrapText="1"/>
    </xf>
    <xf numFmtId="14" fontId="4" fillId="2" borderId="2" xfId="3" applyNumberFormat="1" applyFont="1" applyFill="1" applyBorder="1" applyAlignment="1">
      <alignment horizontal="left" vertical="center" wrapText="1"/>
    </xf>
    <xf numFmtId="0" fontId="4" fillId="2" borderId="4" xfId="3" applyFont="1" applyFill="1" applyBorder="1" applyAlignment="1">
      <alignment horizontal="left" vertical="center" wrapText="1"/>
    </xf>
    <xf numFmtId="14" fontId="4" fillId="4" borderId="5" xfId="3" applyNumberFormat="1" applyFont="1" applyFill="1" applyBorder="1" applyAlignment="1">
      <alignment horizontal="center" vertical="center" wrapText="1"/>
    </xf>
    <xf numFmtId="0" fontId="5" fillId="3" borderId="2" xfId="3" applyFont="1" applyFill="1" applyBorder="1" applyAlignment="1">
      <alignment horizontal="center" vertical="center" wrapText="1"/>
    </xf>
    <xf numFmtId="43" fontId="4" fillId="2" borderId="2" xfId="3" applyNumberFormat="1" applyFont="1" applyFill="1" applyBorder="1" applyAlignment="1">
      <alignment horizontal="center" vertical="center" wrapText="1"/>
    </xf>
    <xf numFmtId="14" fontId="4" fillId="2" borderId="0" xfId="3" applyNumberFormat="1" applyFont="1" applyFill="1" applyBorder="1" applyAlignment="1">
      <alignment horizontal="center" vertical="center" wrapText="1"/>
    </xf>
    <xf numFmtId="49" fontId="4" fillId="3" borderId="0" xfId="3" applyNumberFormat="1" applyFont="1" applyFill="1" applyBorder="1" applyAlignment="1">
      <alignment horizontal="center" vertical="center" wrapText="1"/>
    </xf>
    <xf numFmtId="0" fontId="30" fillId="2" borderId="0" xfId="3" applyFont="1" applyFill="1" applyAlignment="1">
      <alignment horizontal="left" vertical="center" wrapText="1"/>
    </xf>
    <xf numFmtId="165" fontId="30" fillId="2" borderId="0" xfId="3" applyNumberFormat="1" applyFont="1" applyFill="1" applyAlignment="1">
      <alignment horizontal="left" vertical="center" wrapText="1"/>
    </xf>
    <xf numFmtId="0" fontId="30" fillId="2" borderId="0" xfId="3" applyFont="1" applyFill="1" applyAlignment="1">
      <alignment horizontal="center" vertical="center"/>
    </xf>
    <xf numFmtId="0" fontId="4" fillId="0" borderId="1" xfId="0" applyFont="1" applyBorder="1"/>
    <xf numFmtId="0" fontId="4" fillId="0" borderId="0" xfId="0" applyFont="1" applyBorder="1" applyAlignment="1"/>
    <xf numFmtId="0" fontId="30" fillId="0" borderId="0" xfId="3" applyFont="1" applyBorder="1"/>
    <xf numFmtId="43" fontId="4" fillId="2" borderId="0" xfId="3" applyNumberFormat="1" applyFont="1" applyFill="1" applyBorder="1" applyAlignment="1">
      <alignment horizontal="center" vertical="center" wrapText="1"/>
    </xf>
    <xf numFmtId="165" fontId="30" fillId="0" borderId="0" xfId="3" applyNumberFormat="1" applyFont="1"/>
    <xf numFmtId="0" fontId="46" fillId="2" borderId="0" xfId="3" applyFont="1" applyFill="1" applyAlignment="1">
      <alignment horizontal="right" vertical="center"/>
    </xf>
    <xf numFmtId="0" fontId="2" fillId="2" borderId="1" xfId="3" applyFill="1" applyBorder="1"/>
    <xf numFmtId="0" fontId="46" fillId="2" borderId="0" xfId="3" applyFont="1" applyFill="1" applyAlignment="1">
      <alignment horizontal="center" vertical="center"/>
    </xf>
    <xf numFmtId="0" fontId="46" fillId="0" borderId="2" xfId="3" applyFont="1" applyBorder="1" applyAlignment="1">
      <alignment horizontal="center"/>
    </xf>
    <xf numFmtId="0" fontId="46" fillId="0" borderId="0" xfId="3" applyFont="1"/>
    <xf numFmtId="0" fontId="45" fillId="0" borderId="2" xfId="3" applyFont="1" applyBorder="1" applyAlignment="1">
      <alignment horizontal="left"/>
    </xf>
    <xf numFmtId="0" fontId="45" fillId="0" borderId="2" xfId="3" applyFont="1" applyBorder="1" applyAlignment="1">
      <alignment horizontal="center"/>
    </xf>
    <xf numFmtId="49" fontId="45" fillId="0" borderId="2" xfId="3" applyNumberFormat="1" applyFont="1" applyBorder="1" applyAlignment="1">
      <alignment horizontal="center"/>
    </xf>
    <xf numFmtId="0" fontId="45" fillId="0" borderId="0" xfId="3" applyFont="1" applyAlignment="1">
      <alignment horizontal="left" wrapText="1"/>
    </xf>
    <xf numFmtId="164" fontId="45" fillId="0" borderId="2" xfId="3" applyNumberFormat="1" applyFont="1" applyBorder="1" applyAlignment="1">
      <alignment horizontal="center"/>
    </xf>
    <xf numFmtId="0" fontId="45" fillId="0" borderId="3" xfId="3" applyFont="1" applyBorder="1" applyAlignment="1">
      <alignment vertical="center" wrapText="1"/>
    </xf>
    <xf numFmtId="0" fontId="45" fillId="0" borderId="2" xfId="3" applyFont="1" applyFill="1" applyBorder="1" applyAlignment="1">
      <alignment horizontal="center" vertical="center" wrapText="1"/>
    </xf>
    <xf numFmtId="164" fontId="45" fillId="0" borderId="2" xfId="3" applyNumberFormat="1" applyFont="1" applyFill="1" applyBorder="1" applyAlignment="1">
      <alignment horizontal="center" vertical="center" wrapText="1"/>
    </xf>
    <xf numFmtId="165" fontId="45" fillId="0" borderId="2" xfId="3" applyNumberFormat="1" applyFont="1" applyFill="1" applyBorder="1" applyAlignment="1">
      <alignment horizontal="center" vertical="center" wrapText="1"/>
    </xf>
    <xf numFmtId="168" fontId="45" fillId="0" borderId="2" xfId="3" applyNumberFormat="1" applyFont="1" applyFill="1" applyBorder="1" applyAlignment="1">
      <alignment horizontal="center" vertical="center" wrapText="1"/>
    </xf>
    <xf numFmtId="0" fontId="45" fillId="0" borderId="2" xfId="3" applyFont="1" applyBorder="1" applyAlignment="1">
      <alignment horizontal="center" vertical="center"/>
    </xf>
    <xf numFmtId="0" fontId="50" fillId="0" borderId="2" xfId="3" applyFont="1" applyBorder="1" applyAlignment="1">
      <alignment vertical="top" wrapText="1"/>
    </xf>
    <xf numFmtId="0" fontId="50" fillId="2" borderId="2" xfId="7" applyFont="1" applyFill="1" applyBorder="1" applyAlignment="1">
      <alignment horizontal="left" vertical="center" wrapText="1"/>
    </xf>
    <xf numFmtId="14" fontId="92" fillId="0" borderId="2" xfId="3" applyNumberFormat="1" applyFont="1" applyFill="1" applyBorder="1" applyAlignment="1">
      <alignment horizontal="center" vertical="center" wrapText="1"/>
    </xf>
    <xf numFmtId="168" fontId="45" fillId="0" borderId="2" xfId="3" applyNumberFormat="1" applyFont="1" applyBorder="1" applyAlignment="1">
      <alignment horizontal="center"/>
    </xf>
    <xf numFmtId="0" fontId="50" fillId="0" borderId="2" xfId="3" applyFont="1" applyBorder="1" applyAlignment="1">
      <alignment vertical="center" wrapText="1"/>
    </xf>
    <xf numFmtId="0" fontId="50" fillId="0" borderId="2" xfId="7" applyFont="1" applyFill="1" applyBorder="1" applyAlignment="1">
      <alignment vertical="center" wrapText="1"/>
    </xf>
    <xf numFmtId="0" fontId="45" fillId="0" borderId="2" xfId="3" applyFont="1" applyBorder="1" applyAlignment="1">
      <alignment horizontal="left" vertical="center" wrapText="1"/>
    </xf>
    <xf numFmtId="0" fontId="46" fillId="0" borderId="2" xfId="3" applyFont="1" applyBorder="1" applyAlignment="1">
      <alignment vertical="center" wrapText="1"/>
    </xf>
    <xf numFmtId="0" fontId="46" fillId="0" borderId="2" xfId="3" applyFont="1" applyBorder="1" applyAlignment="1">
      <alignment vertical="center"/>
    </xf>
    <xf numFmtId="0" fontId="46" fillId="0" borderId="0" xfId="3" applyFont="1" applyBorder="1" applyAlignment="1">
      <alignment horizontal="center" vertical="center"/>
    </xf>
    <xf numFmtId="0" fontId="46" fillId="0" borderId="0" xfId="3" applyFont="1" applyBorder="1" applyAlignment="1">
      <alignment vertical="center"/>
    </xf>
    <xf numFmtId="169" fontId="46" fillId="0" borderId="0" xfId="3" applyNumberFormat="1" applyFont="1" applyFill="1" applyBorder="1" applyAlignment="1">
      <alignment horizontal="center" vertical="center"/>
    </xf>
    <xf numFmtId="0" fontId="46" fillId="0" borderId="0" xfId="3" applyFont="1" applyBorder="1"/>
    <xf numFmtId="16" fontId="52" fillId="0" borderId="2" xfId="3" applyNumberFormat="1" applyFont="1" applyFill="1" applyBorder="1" applyAlignment="1">
      <alignment horizontal="center" vertical="center" wrapText="1"/>
    </xf>
    <xf numFmtId="4" fontId="53" fillId="0" borderId="2" xfId="3" applyNumberFormat="1" applyFont="1" applyFill="1" applyBorder="1" applyAlignment="1">
      <alignment horizontal="center" vertical="center" wrapText="1"/>
    </xf>
    <xf numFmtId="0" fontId="53" fillId="0" borderId="4" xfId="3" applyFont="1" applyFill="1" applyBorder="1" applyAlignment="1">
      <alignment horizontal="center" vertical="center" wrapText="1"/>
    </xf>
    <xf numFmtId="49" fontId="53" fillId="0" borderId="2" xfId="3" applyNumberFormat="1" applyFont="1" applyFill="1" applyBorder="1" applyAlignment="1">
      <alignment horizontal="center" vertical="center" wrapText="1"/>
    </xf>
    <xf numFmtId="0" fontId="53" fillId="0" borderId="2" xfId="3" applyFont="1" applyFill="1" applyBorder="1" applyAlignment="1">
      <alignment horizontal="center" vertical="center" wrapText="1"/>
    </xf>
    <xf numFmtId="0" fontId="91" fillId="0" borderId="0" xfId="3" applyFont="1" applyAlignment="1">
      <alignment horizontal="center" vertical="center"/>
    </xf>
    <xf numFmtId="0" fontId="91" fillId="0" borderId="0" xfId="3" applyFont="1"/>
    <xf numFmtId="0" fontId="91" fillId="0" borderId="0" xfId="3" applyFont="1" applyFill="1"/>
    <xf numFmtId="0" fontId="45" fillId="2" borderId="0" xfId="3" applyFont="1" applyFill="1" applyAlignment="1">
      <alignment horizontal="center" vertical="center"/>
    </xf>
    <xf numFmtId="0" fontId="45" fillId="0" borderId="0" xfId="3" applyFont="1" applyFill="1" applyAlignment="1">
      <alignment horizontal="center" vertical="center"/>
    </xf>
    <xf numFmtId="0" fontId="44" fillId="0" borderId="2" xfId="3" applyFont="1" applyBorder="1" applyAlignment="1">
      <alignment vertical="center" wrapText="1"/>
    </xf>
    <xf numFmtId="0" fontId="44" fillId="0" borderId="2" xfId="3" applyFont="1" applyFill="1" applyBorder="1" applyAlignment="1">
      <alignment horizontal="center" vertical="center" wrapText="1"/>
    </xf>
    <xf numFmtId="165" fontId="44" fillId="0" borderId="2" xfId="12" applyNumberFormat="1" applyFont="1" applyFill="1" applyBorder="1" applyAlignment="1">
      <alignment horizontal="center" vertical="center" wrapText="1"/>
    </xf>
    <xf numFmtId="0" fontId="45" fillId="0" borderId="4" xfId="3" applyFont="1" applyBorder="1" applyAlignment="1">
      <alignment vertical="center" wrapText="1"/>
    </xf>
    <xf numFmtId="4" fontId="45" fillId="0" borderId="4" xfId="3" applyNumberFormat="1" applyFont="1" applyFill="1" applyBorder="1" applyAlignment="1">
      <alignment horizontal="center" vertical="center" wrapText="1"/>
    </xf>
    <xf numFmtId="0" fontId="94" fillId="0" borderId="2" xfId="3" applyFont="1" applyBorder="1" applyAlignment="1">
      <alignment vertical="center" wrapText="1"/>
    </xf>
    <xf numFmtId="166" fontId="45" fillId="0" borderId="2" xfId="3" applyNumberFormat="1" applyFont="1" applyFill="1" applyBorder="1" applyAlignment="1">
      <alignment horizontal="center" vertical="center" wrapText="1"/>
    </xf>
    <xf numFmtId="166" fontId="45" fillId="2" borderId="2" xfId="3" applyNumberFormat="1" applyFont="1" applyFill="1" applyBorder="1" applyAlignment="1">
      <alignment horizontal="center" vertical="center" wrapText="1"/>
    </xf>
    <xf numFmtId="165" fontId="96" fillId="0" borderId="4" xfId="3" applyNumberFormat="1" applyFont="1" applyFill="1" applyBorder="1" applyAlignment="1">
      <alignment horizontal="center" vertical="center" wrapText="1"/>
    </xf>
    <xf numFmtId="0" fontId="69" fillId="0" borderId="0" xfId="3" applyFont="1"/>
    <xf numFmtId="165" fontId="46" fillId="0" borderId="4" xfId="3" applyNumberFormat="1" applyFont="1" applyFill="1" applyBorder="1" applyAlignment="1">
      <alignment horizontal="center" vertical="center" wrapText="1"/>
    </xf>
    <xf numFmtId="0" fontId="45" fillId="2" borderId="2" xfId="3" applyFont="1" applyFill="1" applyBorder="1" applyAlignment="1">
      <alignment horizontal="center" vertical="center" wrapText="1"/>
    </xf>
    <xf numFmtId="0" fontId="46" fillId="0" borderId="4" xfId="3" applyFont="1" applyBorder="1" applyAlignment="1">
      <alignment horizontal="center" vertical="center" wrapText="1"/>
    </xf>
    <xf numFmtId="0" fontId="94" fillId="2" borderId="2" xfId="3" applyFont="1" applyFill="1" applyBorder="1" applyAlignment="1">
      <alignment vertical="center" wrapText="1"/>
    </xf>
    <xf numFmtId="0" fontId="2" fillId="2" borderId="0" xfId="3" applyFont="1" applyFill="1"/>
    <xf numFmtId="49" fontId="45" fillId="0" borderId="2" xfId="3" applyNumberFormat="1" applyFont="1" applyBorder="1" applyAlignment="1">
      <alignment horizontal="center" vertical="center" wrapText="1"/>
    </xf>
    <xf numFmtId="165" fontId="45" fillId="0" borderId="2" xfId="12" applyNumberFormat="1" applyFont="1" applyFill="1" applyBorder="1" applyAlignment="1">
      <alignment horizontal="center" vertical="center" wrapText="1"/>
    </xf>
    <xf numFmtId="0" fontId="44" fillId="0" borderId="2" xfId="3" applyNumberFormat="1" applyFont="1" applyBorder="1" applyAlignment="1">
      <alignment horizontal="center" vertical="center" wrapText="1"/>
    </xf>
    <xf numFmtId="165" fontId="44" fillId="2" borderId="2" xfId="12" applyNumberFormat="1" applyFont="1" applyFill="1" applyBorder="1" applyAlignment="1">
      <alignment horizontal="center" vertical="center" wrapText="1"/>
    </xf>
    <xf numFmtId="0" fontId="94" fillId="0" borderId="2" xfId="3" applyFont="1" applyFill="1" applyBorder="1" applyAlignment="1">
      <alignment vertical="center" wrapText="1"/>
    </xf>
    <xf numFmtId="49" fontId="44" fillId="0" borderId="2" xfId="3" applyNumberFormat="1" applyFont="1" applyBorder="1" applyAlignment="1">
      <alignment horizontal="center" vertical="center" wrapText="1"/>
    </xf>
    <xf numFmtId="49" fontId="45" fillId="0" borderId="3" xfId="3" applyNumberFormat="1" applyFont="1" applyBorder="1" applyAlignment="1">
      <alignment horizontal="center" vertical="center" wrapText="1"/>
    </xf>
    <xf numFmtId="49" fontId="44" fillId="0" borderId="3" xfId="3" applyNumberFormat="1" applyFont="1" applyBorder="1" applyAlignment="1">
      <alignment horizontal="center" vertical="center" wrapText="1"/>
    </xf>
    <xf numFmtId="0" fontId="97" fillId="0" borderId="3" xfId="3" applyFont="1" applyBorder="1" applyAlignment="1">
      <alignment vertical="center" wrapText="1"/>
    </xf>
    <xf numFmtId="0" fontId="44" fillId="2" borderId="2" xfId="3" applyFont="1" applyFill="1" applyBorder="1" applyAlignment="1">
      <alignment horizontal="center" vertical="center" wrapText="1"/>
    </xf>
    <xf numFmtId="165" fontId="44" fillId="0" borderId="3" xfId="12" applyNumberFormat="1" applyFont="1" applyFill="1" applyBorder="1" applyAlignment="1">
      <alignment horizontal="center" vertical="center" wrapText="1"/>
    </xf>
    <xf numFmtId="49" fontId="45" fillId="2" borderId="2" xfId="3" applyNumberFormat="1" applyFont="1" applyFill="1" applyBorder="1" applyAlignment="1">
      <alignment horizontal="center" vertical="center" wrapText="1"/>
    </xf>
    <xf numFmtId="49" fontId="44" fillId="2" borderId="2" xfId="3" applyNumberFormat="1" applyFont="1" applyFill="1" applyBorder="1" applyAlignment="1">
      <alignment horizontal="center" vertical="center" wrapText="1"/>
    </xf>
    <xf numFmtId="0" fontId="97" fillId="0" borderId="2" xfId="3" applyFont="1" applyBorder="1" applyAlignment="1">
      <alignment vertical="center" wrapText="1"/>
    </xf>
    <xf numFmtId="165" fontId="44" fillId="0" borderId="2" xfId="3" applyNumberFormat="1" applyFont="1" applyFill="1" applyBorder="1" applyAlignment="1">
      <alignment horizontal="center" vertical="center" wrapText="1"/>
    </xf>
    <xf numFmtId="165" fontId="98" fillId="0" borderId="2" xfId="3" applyNumberFormat="1" applyFont="1" applyFill="1" applyBorder="1" applyAlignment="1">
      <alignment horizontal="center" vertical="center" wrapText="1"/>
    </xf>
    <xf numFmtId="0" fontId="89" fillId="0" borderId="2" xfId="3" applyFont="1" applyBorder="1" applyAlignment="1">
      <alignment horizontal="center" vertical="center" wrapText="1"/>
    </xf>
    <xf numFmtId="0" fontId="89" fillId="0" borderId="2" xfId="3" applyFont="1" applyBorder="1" applyAlignment="1">
      <alignment vertical="center" wrapText="1"/>
    </xf>
    <xf numFmtId="0" fontId="89" fillId="0" borderId="2" xfId="3" applyFont="1" applyFill="1" applyBorder="1" applyAlignment="1">
      <alignment horizontal="center" vertical="center" wrapText="1"/>
    </xf>
    <xf numFmtId="165" fontId="89" fillId="0" borderId="2" xfId="12" applyNumberFormat="1" applyFont="1" applyFill="1" applyBorder="1" applyAlignment="1">
      <alignment horizontal="center" vertical="center" wrapText="1"/>
    </xf>
    <xf numFmtId="0" fontId="44" fillId="0" borderId="2" xfId="3" applyFont="1" applyBorder="1" applyAlignment="1">
      <alignment horizontal="left" vertical="center" wrapText="1"/>
    </xf>
    <xf numFmtId="0" fontId="99" fillId="0" borderId="2" xfId="3" applyFont="1" applyBorder="1" applyAlignment="1">
      <alignment horizontal="center" vertical="center" wrapText="1"/>
    </xf>
    <xf numFmtId="49" fontId="45" fillId="0" borderId="4" xfId="3" applyNumberFormat="1" applyFont="1" applyBorder="1" applyAlignment="1">
      <alignment horizontal="center" vertical="center" wrapText="1"/>
    </xf>
    <xf numFmtId="0" fontId="45" fillId="2" borderId="4" xfId="3" applyFont="1" applyFill="1" applyBorder="1" applyAlignment="1">
      <alignment horizontal="center" vertical="center" wrapText="1"/>
    </xf>
    <xf numFmtId="165" fontId="45" fillId="2" borderId="4" xfId="12" applyNumberFormat="1" applyFont="1" applyFill="1" applyBorder="1" applyAlignment="1">
      <alignment horizontal="center" vertical="center" wrapText="1"/>
    </xf>
    <xf numFmtId="165" fontId="45" fillId="0" borderId="4" xfId="12" applyNumberFormat="1" applyFont="1" applyFill="1" applyBorder="1" applyAlignment="1">
      <alignment horizontal="center" vertical="center" wrapText="1"/>
    </xf>
    <xf numFmtId="165" fontId="44" fillId="0" borderId="4" xfId="12" applyNumberFormat="1" applyFont="1" applyFill="1" applyBorder="1" applyAlignment="1">
      <alignment horizontal="center" vertical="center" wrapText="1"/>
    </xf>
    <xf numFmtId="0" fontId="2" fillId="0" borderId="4" xfId="3" applyBorder="1" applyAlignment="1">
      <alignment horizontal="center" vertical="center" wrapText="1"/>
    </xf>
    <xf numFmtId="165" fontId="44" fillId="2" borderId="4" xfId="12" applyNumberFormat="1" applyFont="1" applyFill="1" applyBorder="1" applyAlignment="1">
      <alignment horizontal="center" vertical="center" wrapText="1"/>
    </xf>
    <xf numFmtId="0" fontId="36" fillId="0" borderId="2" xfId="3" applyFont="1" applyBorder="1" applyAlignment="1">
      <alignment horizontal="center" vertical="center" wrapText="1"/>
    </xf>
    <xf numFmtId="165" fontId="45" fillId="2" borderId="2" xfId="12" applyNumberFormat="1" applyFont="1" applyFill="1" applyBorder="1" applyAlignment="1">
      <alignment horizontal="center" vertical="center" wrapText="1"/>
    </xf>
    <xf numFmtId="164" fontId="89" fillId="0" borderId="2" xfId="12" applyNumberFormat="1" applyFont="1" applyFill="1" applyBorder="1" applyAlignment="1">
      <alignment horizontal="center" vertical="center" wrapText="1"/>
    </xf>
    <xf numFmtId="0" fontId="44" fillId="0" borderId="3" xfId="3" applyFont="1" applyBorder="1" applyAlignment="1">
      <alignment vertical="center" wrapText="1"/>
    </xf>
    <xf numFmtId="0" fontId="100" fillId="0" borderId="0" xfId="3" applyFont="1"/>
    <xf numFmtId="0" fontId="95" fillId="0" borderId="2" xfId="3" applyFont="1" applyBorder="1" applyAlignment="1">
      <alignment vertical="center" wrapText="1"/>
    </xf>
    <xf numFmtId="0" fontId="44" fillId="0" borderId="3" xfId="3" applyFont="1" applyFill="1" applyBorder="1" applyAlignment="1">
      <alignment horizontal="center" vertical="center" wrapText="1"/>
    </xf>
    <xf numFmtId="0" fontId="89" fillId="0" borderId="2" xfId="3" applyFont="1" applyBorder="1" applyAlignment="1">
      <alignment horizontal="left" vertical="center" wrapText="1"/>
    </xf>
    <xf numFmtId="167" fontId="89" fillId="0" borderId="2" xfId="3" applyNumberFormat="1" applyFont="1" applyFill="1" applyBorder="1" applyAlignment="1">
      <alignment horizontal="center" vertical="center" wrapText="1"/>
    </xf>
    <xf numFmtId="0" fontId="2" fillId="0" borderId="0" xfId="3" applyAlignment="1">
      <alignment horizontal="center" vertical="center"/>
    </xf>
    <xf numFmtId="0" fontId="30" fillId="0" borderId="0" xfId="3" applyFont="1" applyFill="1"/>
    <xf numFmtId="0" fontId="89" fillId="0" borderId="0" xfId="3" applyFont="1" applyBorder="1" applyAlignment="1">
      <alignment horizontal="left" vertical="center"/>
    </xf>
    <xf numFmtId="0" fontId="89" fillId="0" borderId="0" xfId="3" applyFont="1" applyBorder="1" applyAlignment="1">
      <alignment horizontal="center" vertical="center" wrapText="1"/>
    </xf>
    <xf numFmtId="0" fontId="89" fillId="0" borderId="0" xfId="3" applyFont="1" applyFill="1" applyBorder="1" applyAlignment="1">
      <alignment horizontal="center" vertical="center" wrapText="1"/>
    </xf>
    <xf numFmtId="167" fontId="89" fillId="0" borderId="0" xfId="3" applyNumberFormat="1" applyFont="1" applyFill="1" applyBorder="1" applyAlignment="1">
      <alignment horizontal="center" vertical="center" wrapText="1"/>
    </xf>
    <xf numFmtId="0" fontId="2" fillId="0" borderId="0" xfId="3" applyFill="1"/>
    <xf numFmtId="0" fontId="100" fillId="0" borderId="0" xfId="3" applyFont="1" applyFill="1"/>
    <xf numFmtId="0" fontId="30" fillId="0" borderId="0" xfId="3" applyFont="1" applyAlignment="1">
      <alignment wrapText="1"/>
    </xf>
    <xf numFmtId="0" fontId="30" fillId="0" borderId="0" xfId="3" applyFont="1" applyFill="1" applyAlignment="1">
      <alignment wrapText="1"/>
    </xf>
    <xf numFmtId="0" fontId="2" fillId="0" borderId="0" xfId="3" applyFont="1" applyAlignment="1">
      <alignment horizontal="center"/>
    </xf>
    <xf numFmtId="0" fontId="4" fillId="2" borderId="0" xfId="1" applyFont="1" applyFill="1" applyAlignment="1">
      <alignment horizontal="center"/>
    </xf>
    <xf numFmtId="0" fontId="4" fillId="2" borderId="0" xfId="1" applyFont="1" applyFill="1" applyAlignment="1">
      <alignment horizontal="left" vertical="center"/>
    </xf>
    <xf numFmtId="0" fontId="4" fillId="2" borderId="0" xfId="1" applyFont="1" applyFill="1" applyAlignment="1">
      <alignment horizontal="right" vertical="center"/>
    </xf>
    <xf numFmtId="0" fontId="5" fillId="2" borderId="0" xfId="1" applyFont="1" applyFill="1" applyAlignment="1">
      <alignment horizontal="center" vertical="center"/>
    </xf>
    <xf numFmtId="0" fontId="5" fillId="2" borderId="1" xfId="1" applyFont="1" applyFill="1" applyBorder="1" applyAlignment="1">
      <alignment horizontal="center" vertical="center"/>
    </xf>
    <xf numFmtId="0" fontId="4" fillId="2" borderId="2" xfId="1" applyFont="1" applyFill="1" applyBorder="1" applyAlignment="1">
      <alignment horizontal="center" vertical="center" wrapText="1"/>
    </xf>
    <xf numFmtId="0" fontId="4" fillId="2" borderId="3" xfId="1" applyFont="1" applyFill="1" applyBorder="1" applyAlignment="1">
      <alignment horizontal="center" vertical="center" wrapText="1"/>
    </xf>
    <xf numFmtId="0" fontId="4" fillId="2" borderId="7" xfId="1" applyFont="1" applyFill="1" applyBorder="1" applyAlignment="1">
      <alignment horizontal="center" vertical="center" wrapText="1"/>
    </xf>
    <xf numFmtId="0" fontId="4" fillId="2" borderId="4" xfId="1" applyFont="1" applyFill="1" applyBorder="1" applyAlignment="1">
      <alignment horizontal="center" vertical="center" wrapText="1"/>
    </xf>
    <xf numFmtId="0" fontId="4" fillId="2" borderId="5" xfId="1" applyFont="1" applyFill="1" applyBorder="1" applyAlignment="1">
      <alignment horizontal="center" vertical="center" wrapText="1"/>
    </xf>
    <xf numFmtId="0" fontId="4" fillId="2" borderId="6" xfId="1" applyFont="1" applyFill="1" applyBorder="1" applyAlignment="1">
      <alignment horizontal="center" vertical="center" wrapText="1"/>
    </xf>
    <xf numFmtId="0" fontId="4" fillId="2" borderId="8" xfId="1" applyFont="1" applyFill="1" applyBorder="1" applyAlignment="1">
      <alignment horizontal="center" vertical="center" wrapText="1"/>
    </xf>
    <xf numFmtId="0" fontId="7" fillId="2" borderId="3" xfId="1" applyFont="1" applyFill="1" applyBorder="1" applyAlignment="1">
      <alignment horizontal="center" vertical="center" wrapText="1"/>
    </xf>
    <xf numFmtId="0" fontId="7" fillId="2" borderId="4" xfId="1" applyFont="1" applyFill="1" applyBorder="1" applyAlignment="1">
      <alignment horizontal="center" vertical="center" wrapText="1"/>
    </xf>
    <xf numFmtId="0" fontId="7" fillId="2" borderId="9" xfId="1" applyFont="1" applyFill="1" applyBorder="1" applyAlignment="1">
      <alignment horizontal="center" vertical="center" wrapText="1"/>
    </xf>
    <xf numFmtId="0" fontId="7" fillId="2" borderId="10" xfId="1" applyFont="1" applyFill="1" applyBorder="1" applyAlignment="1">
      <alignment horizontal="center" vertical="center" wrapText="1"/>
    </xf>
    <xf numFmtId="0" fontId="5" fillId="2" borderId="5" xfId="1" applyFont="1" applyFill="1" applyBorder="1" applyAlignment="1">
      <alignment horizontal="center" vertical="center" wrapText="1"/>
    </xf>
    <xf numFmtId="0" fontId="5" fillId="2" borderId="8" xfId="1" applyFont="1" applyFill="1" applyBorder="1" applyAlignment="1">
      <alignment horizontal="center" vertical="center" wrapText="1"/>
    </xf>
    <xf numFmtId="0" fontId="5" fillId="2" borderId="6" xfId="1" applyFont="1" applyFill="1" applyBorder="1" applyAlignment="1">
      <alignment horizontal="center" vertical="center" wrapText="1"/>
    </xf>
    <xf numFmtId="0" fontId="5" fillId="2" borderId="3" xfId="1" applyFont="1" applyFill="1" applyBorder="1" applyAlignment="1">
      <alignment horizontal="center" vertical="center" wrapText="1"/>
    </xf>
    <xf numFmtId="0" fontId="5" fillId="2" borderId="7" xfId="1" applyFont="1" applyFill="1" applyBorder="1" applyAlignment="1">
      <alignment horizontal="center" vertical="center" wrapText="1"/>
    </xf>
    <xf numFmtId="14" fontId="4" fillId="2" borderId="3" xfId="1" applyNumberFormat="1" applyFont="1" applyFill="1" applyBorder="1" applyAlignment="1">
      <alignment horizontal="center" vertical="center" wrapText="1"/>
    </xf>
    <xf numFmtId="14" fontId="4" fillId="2" borderId="7" xfId="1" applyNumberFormat="1" applyFont="1" applyFill="1" applyBorder="1" applyAlignment="1">
      <alignment horizontal="center" vertical="center" wrapText="1"/>
    </xf>
    <xf numFmtId="14" fontId="4" fillId="2" borderId="4" xfId="1" applyNumberFormat="1" applyFont="1" applyFill="1" applyBorder="1" applyAlignment="1">
      <alignment horizontal="center" vertical="center" wrapText="1"/>
    </xf>
    <xf numFmtId="0" fontId="5" fillId="2" borderId="5" xfId="3" applyFont="1" applyFill="1" applyBorder="1" applyAlignment="1">
      <alignment horizontal="center" vertical="center" wrapText="1"/>
    </xf>
    <xf numFmtId="0" fontId="5" fillId="2" borderId="8" xfId="3" applyFont="1" applyFill="1" applyBorder="1" applyAlignment="1">
      <alignment horizontal="center" vertical="center" wrapText="1"/>
    </xf>
    <xf numFmtId="0" fontId="5" fillId="2" borderId="6" xfId="3" applyFont="1" applyFill="1" applyBorder="1" applyAlignment="1">
      <alignment horizontal="center" vertical="center" wrapText="1"/>
    </xf>
    <xf numFmtId="0" fontId="5" fillId="2" borderId="4" xfId="1"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5" xfId="1" applyFont="1" applyFill="1" applyBorder="1" applyAlignment="1">
      <alignment horizontal="left" vertical="center" wrapText="1"/>
    </xf>
    <xf numFmtId="0" fontId="4" fillId="2" borderId="8" xfId="1" applyFont="1" applyFill="1" applyBorder="1" applyAlignment="1">
      <alignment horizontal="left" vertical="center" wrapText="1"/>
    </xf>
    <xf numFmtId="0" fontId="4" fillId="2" borderId="6" xfId="1" applyFont="1" applyFill="1" applyBorder="1" applyAlignment="1">
      <alignment horizontal="left" vertical="center" wrapText="1"/>
    </xf>
    <xf numFmtId="0" fontId="29" fillId="7" borderId="0" xfId="3" applyFont="1" applyFill="1" applyBorder="1" applyAlignment="1">
      <alignment horizontal="left" vertical="center" wrapText="1"/>
    </xf>
    <xf numFmtId="0" fontId="25" fillId="6" borderId="0" xfId="3" applyFont="1" applyFill="1" applyBorder="1" applyAlignment="1">
      <alignment horizontal="left" vertical="center"/>
    </xf>
    <xf numFmtId="0" fontId="26" fillId="6" borderId="0" xfId="3" applyFont="1" applyFill="1" applyBorder="1" applyAlignment="1">
      <alignment horizontal="left" vertical="center" wrapText="1"/>
    </xf>
    <xf numFmtId="164" fontId="12" fillId="4" borderId="3" xfId="4" applyNumberFormat="1" applyFont="1" applyFill="1" applyBorder="1" applyAlignment="1">
      <alignment horizontal="center" vertical="center" wrapText="1"/>
    </xf>
    <xf numFmtId="164" fontId="12" fillId="4" borderId="4" xfId="4" applyNumberFormat="1" applyFont="1" applyFill="1" applyBorder="1" applyAlignment="1">
      <alignment horizontal="center" vertical="center" wrapText="1"/>
    </xf>
    <xf numFmtId="0" fontId="12" fillId="4" borderId="3" xfId="3" applyFont="1" applyFill="1" applyBorder="1" applyAlignment="1">
      <alignment horizontal="center" vertical="center" wrapText="1"/>
    </xf>
    <xf numFmtId="0" fontId="12" fillId="4" borderId="4" xfId="3" applyFont="1" applyFill="1" applyBorder="1" applyAlignment="1">
      <alignment horizontal="center" vertical="center" wrapText="1"/>
    </xf>
    <xf numFmtId="0" fontId="15" fillId="2" borderId="9" xfId="0" applyFont="1" applyFill="1" applyBorder="1" applyAlignment="1">
      <alignment horizontal="center" vertical="center" wrapText="1"/>
    </xf>
    <xf numFmtId="0" fontId="15" fillId="2" borderId="12" xfId="0" applyFont="1" applyFill="1" applyBorder="1" applyAlignment="1">
      <alignment horizontal="center" vertical="center" wrapText="1"/>
    </xf>
    <xf numFmtId="0" fontId="15" fillId="2" borderId="13"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15" xfId="0" applyFont="1" applyFill="1" applyBorder="1" applyAlignment="1">
      <alignment horizontal="center" vertical="center" wrapText="1"/>
    </xf>
    <xf numFmtId="0" fontId="15" fillId="2" borderId="10" xfId="0" applyFont="1" applyFill="1" applyBorder="1" applyAlignment="1">
      <alignment horizontal="center" vertical="center" wrapText="1"/>
    </xf>
    <xf numFmtId="0" fontId="15" fillId="2" borderId="1" xfId="0"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2" fillId="2" borderId="9" xfId="3" applyFont="1" applyFill="1" applyBorder="1" applyAlignment="1">
      <alignment horizontal="center" vertical="center" wrapText="1"/>
    </xf>
    <xf numFmtId="0" fontId="12" fillId="2" borderId="11" xfId="3" applyFont="1" applyFill="1" applyBorder="1" applyAlignment="1">
      <alignment horizontal="center" vertical="center" wrapText="1"/>
    </xf>
    <xf numFmtId="0" fontId="12" fillId="2" borderId="10" xfId="3" applyFont="1" applyFill="1" applyBorder="1" applyAlignment="1">
      <alignment horizontal="center" vertical="center" wrapText="1"/>
    </xf>
    <xf numFmtId="0" fontId="23" fillId="0" borderId="0" xfId="3" applyFont="1" applyAlignment="1">
      <alignment horizontal="center" wrapText="1"/>
    </xf>
    <xf numFmtId="0" fontId="24" fillId="6" borderId="12" xfId="3" applyFont="1" applyFill="1" applyBorder="1" applyAlignment="1">
      <alignment horizontal="left" vertical="center" wrapText="1"/>
    </xf>
    <xf numFmtId="49" fontId="12" fillId="4" borderId="3" xfId="3" applyNumberFormat="1" applyFont="1" applyFill="1" applyBorder="1" applyAlignment="1">
      <alignment horizontal="center" vertical="center" wrapText="1"/>
    </xf>
    <xf numFmtId="49" fontId="12" fillId="4" borderId="7" xfId="3" applyNumberFormat="1" applyFont="1" applyFill="1" applyBorder="1" applyAlignment="1">
      <alignment horizontal="center" vertical="center" wrapText="1"/>
    </xf>
    <xf numFmtId="0" fontId="12" fillId="4" borderId="7" xfId="3" applyFont="1" applyFill="1" applyBorder="1" applyAlignment="1">
      <alignment horizontal="center" vertical="center" wrapText="1"/>
    </xf>
    <xf numFmtId="49" fontId="12" fillId="2" borderId="3" xfId="3" applyNumberFormat="1" applyFont="1" applyFill="1" applyBorder="1" applyAlignment="1">
      <alignment horizontal="center" vertical="center" wrapText="1"/>
    </xf>
    <xf numFmtId="49" fontId="12" fillId="2" borderId="4" xfId="3" applyNumberFormat="1" applyFont="1" applyFill="1" applyBorder="1" applyAlignment="1">
      <alignment horizontal="center" vertical="center" wrapText="1"/>
    </xf>
    <xf numFmtId="0" fontId="15" fillId="4" borderId="3" xfId="0" applyFont="1" applyFill="1" applyBorder="1" applyAlignment="1">
      <alignment horizontal="left" vertical="center" wrapText="1"/>
    </xf>
    <xf numFmtId="0" fontId="15" fillId="4" borderId="4" xfId="0" applyFont="1" applyFill="1" applyBorder="1" applyAlignment="1">
      <alignment horizontal="left" vertical="center" wrapText="1"/>
    </xf>
    <xf numFmtId="49" fontId="14" fillId="4" borderId="3" xfId="3" applyNumberFormat="1" applyFont="1" applyFill="1" applyBorder="1" applyAlignment="1">
      <alignment horizontal="center" vertical="center" wrapText="1"/>
    </xf>
    <xf numFmtId="49" fontId="14" fillId="4" borderId="7" xfId="3" applyNumberFormat="1" applyFont="1" applyFill="1" applyBorder="1" applyAlignment="1">
      <alignment horizontal="center" vertical="center" wrapText="1"/>
    </xf>
    <xf numFmtId="0" fontId="14" fillId="4" borderId="3" xfId="0" applyFont="1" applyFill="1" applyBorder="1" applyAlignment="1">
      <alignment horizontal="center" vertical="center" wrapText="1"/>
    </xf>
    <xf numFmtId="0" fontId="14" fillId="4" borderId="4" xfId="0" applyFont="1" applyFill="1" applyBorder="1" applyAlignment="1">
      <alignment horizontal="center" vertical="center" wrapText="1"/>
    </xf>
    <xf numFmtId="0" fontId="14" fillId="4" borderId="3" xfId="0" applyFont="1" applyFill="1" applyBorder="1" applyAlignment="1">
      <alignment horizontal="left" vertical="center" wrapText="1"/>
    </xf>
    <xf numFmtId="0" fontId="14" fillId="4" borderId="4" xfId="0" applyFont="1" applyFill="1" applyBorder="1" applyAlignment="1">
      <alignment horizontal="left" vertical="center" wrapText="1"/>
    </xf>
    <xf numFmtId="166" fontId="12" fillId="4" borderId="3" xfId="4" applyNumberFormat="1" applyFont="1" applyFill="1" applyBorder="1" applyAlignment="1">
      <alignment horizontal="center" vertical="center" wrapText="1"/>
    </xf>
    <xf numFmtId="166" fontId="12" fillId="4" borderId="4" xfId="4" applyNumberFormat="1" applyFont="1" applyFill="1" applyBorder="1" applyAlignment="1">
      <alignment horizontal="center" vertical="center" wrapText="1"/>
    </xf>
    <xf numFmtId="49" fontId="12" fillId="2" borderId="2" xfId="3" applyNumberFormat="1" applyFont="1" applyFill="1" applyBorder="1" applyAlignment="1">
      <alignment horizontal="center" vertical="center" wrapText="1"/>
    </xf>
    <xf numFmtId="0" fontId="16" fillId="4" borderId="3" xfId="3" applyFont="1" applyFill="1" applyBorder="1" applyAlignment="1">
      <alignment horizontal="left" vertical="center" wrapText="1"/>
    </xf>
    <xf numFmtId="0" fontId="16" fillId="4" borderId="7" xfId="3" applyFont="1" applyFill="1" applyBorder="1" applyAlignment="1">
      <alignment horizontal="left" vertical="center" wrapText="1"/>
    </xf>
    <xf numFmtId="0" fontId="12" fillId="2" borderId="3" xfId="3" applyFont="1" applyFill="1" applyBorder="1" applyAlignment="1">
      <alignment horizontal="center" vertical="center" wrapText="1"/>
    </xf>
    <xf numFmtId="0" fontId="12" fillId="2" borderId="7" xfId="3" applyFont="1" applyFill="1" applyBorder="1" applyAlignment="1">
      <alignment horizontal="center" vertical="center" wrapText="1"/>
    </xf>
    <xf numFmtId="0" fontId="12" fillId="4" borderId="3" xfId="3" applyFont="1" applyFill="1" applyBorder="1" applyAlignment="1">
      <alignment horizontal="left" vertical="center" wrapText="1"/>
    </xf>
    <xf numFmtId="0" fontId="12" fillId="4" borderId="7" xfId="3" applyFont="1" applyFill="1" applyBorder="1" applyAlignment="1">
      <alignment horizontal="left" vertical="center" wrapText="1"/>
    </xf>
    <xf numFmtId="49" fontId="12" fillId="4" borderId="3" xfId="3" applyNumberFormat="1" applyFont="1" applyFill="1" applyBorder="1" applyAlignment="1">
      <alignment horizontal="left" vertical="center" wrapText="1"/>
    </xf>
    <xf numFmtId="49" fontId="12" fillId="4" borderId="7" xfId="3" applyNumberFormat="1" applyFont="1" applyFill="1" applyBorder="1" applyAlignment="1">
      <alignment horizontal="left" vertical="center" wrapText="1"/>
    </xf>
    <xf numFmtId="49" fontId="11" fillId="2" borderId="5" xfId="3" applyNumberFormat="1" applyFont="1" applyFill="1" applyBorder="1" applyAlignment="1">
      <alignment horizontal="center" vertical="center" wrapText="1"/>
    </xf>
    <xf numFmtId="49" fontId="11" fillId="2" borderId="8" xfId="3" applyNumberFormat="1" applyFont="1" applyFill="1" applyBorder="1" applyAlignment="1">
      <alignment horizontal="center" vertical="center" wrapText="1"/>
    </xf>
    <xf numFmtId="49" fontId="11" fillId="2" borderId="6" xfId="3" applyNumberFormat="1" applyFont="1" applyFill="1" applyBorder="1" applyAlignment="1">
      <alignment horizontal="center" vertical="center" wrapText="1"/>
    </xf>
    <xf numFmtId="49" fontId="12" fillId="2" borderId="9" xfId="3" applyNumberFormat="1" applyFont="1" applyFill="1" applyBorder="1" applyAlignment="1">
      <alignment horizontal="center" vertical="center" wrapText="1"/>
    </xf>
    <xf numFmtId="49" fontId="12" fillId="2" borderId="11" xfId="3" applyNumberFormat="1" applyFont="1" applyFill="1" applyBorder="1" applyAlignment="1">
      <alignment horizontal="center" vertical="center" wrapText="1"/>
    </xf>
    <xf numFmtId="49" fontId="12" fillId="2" borderId="7" xfId="3" applyNumberFormat="1" applyFont="1" applyFill="1" applyBorder="1" applyAlignment="1">
      <alignment horizontal="center" vertical="center" wrapText="1"/>
    </xf>
    <xf numFmtId="0" fontId="12" fillId="2" borderId="3" xfId="3" applyFont="1" applyFill="1" applyBorder="1" applyAlignment="1">
      <alignment horizontal="left" vertical="center" wrapText="1"/>
    </xf>
    <xf numFmtId="0" fontId="12" fillId="2" borderId="7" xfId="3" applyFont="1" applyFill="1" applyBorder="1" applyAlignment="1">
      <alignment horizontal="left" vertical="center" wrapText="1"/>
    </xf>
    <xf numFmtId="0" fontId="12" fillId="2" borderId="4" xfId="3" applyFont="1" applyFill="1" applyBorder="1" applyAlignment="1">
      <alignment horizontal="left" vertical="center" wrapText="1"/>
    </xf>
    <xf numFmtId="0" fontId="12" fillId="2" borderId="4" xfId="3" applyFont="1" applyFill="1" applyBorder="1" applyAlignment="1">
      <alignment horizontal="center" vertical="center" wrapText="1"/>
    </xf>
    <xf numFmtId="14" fontId="12" fillId="2" borderId="3" xfId="3" applyNumberFormat="1" applyFont="1" applyFill="1" applyBorder="1" applyAlignment="1">
      <alignment horizontal="center" vertical="center" wrapText="1"/>
    </xf>
    <xf numFmtId="14" fontId="12" fillId="2" borderId="7" xfId="3" applyNumberFormat="1" applyFont="1" applyFill="1" applyBorder="1" applyAlignment="1">
      <alignment horizontal="center" vertical="center" wrapText="1"/>
    </xf>
    <xf numFmtId="14" fontId="12" fillId="2" borderId="4" xfId="3" applyNumberFormat="1" applyFont="1" applyFill="1" applyBorder="1" applyAlignment="1">
      <alignment horizontal="center" vertical="center" wrapText="1"/>
    </xf>
    <xf numFmtId="0" fontId="14" fillId="2" borderId="3" xfId="3" applyFont="1" applyFill="1" applyBorder="1" applyAlignment="1">
      <alignment horizontal="center" vertical="center" wrapText="1"/>
    </xf>
    <xf numFmtId="0" fontId="14" fillId="2" borderId="7" xfId="3" applyFont="1" applyFill="1" applyBorder="1" applyAlignment="1">
      <alignment horizontal="center" vertical="center" wrapText="1"/>
    </xf>
    <xf numFmtId="0" fontId="14" fillId="4" borderId="3" xfId="3" applyFont="1" applyFill="1" applyBorder="1" applyAlignment="1">
      <alignment horizontal="center" vertical="center" wrapText="1"/>
    </xf>
    <xf numFmtId="0" fontId="14" fillId="4" borderId="7" xfId="3" applyFont="1" applyFill="1" applyBorder="1" applyAlignment="1">
      <alignment horizontal="center" vertical="center" wrapText="1"/>
    </xf>
    <xf numFmtId="14" fontId="12" fillId="4" borderId="2" xfId="3" applyNumberFormat="1" applyFont="1" applyFill="1" applyBorder="1" applyAlignment="1">
      <alignment horizontal="left" vertical="center" wrapText="1"/>
    </xf>
    <xf numFmtId="0" fontId="14" fillId="4" borderId="2" xfId="3" applyFont="1" applyFill="1" applyBorder="1" applyAlignment="1">
      <alignment horizontal="left" vertical="center" wrapText="1"/>
    </xf>
    <xf numFmtId="14" fontId="14" fillId="4" borderId="2" xfId="3" applyNumberFormat="1" applyFont="1" applyFill="1" applyBorder="1" applyAlignment="1">
      <alignment horizontal="left" vertical="center" wrapText="1"/>
    </xf>
    <xf numFmtId="166" fontId="12" fillId="2" borderId="3" xfId="4" applyNumberFormat="1" applyFont="1" applyFill="1" applyBorder="1" applyAlignment="1">
      <alignment horizontal="center" vertical="center" wrapText="1"/>
    </xf>
    <xf numFmtId="166" fontId="12" fillId="2" borderId="4" xfId="4" applyNumberFormat="1" applyFont="1" applyFill="1" applyBorder="1" applyAlignment="1">
      <alignment horizontal="center" vertical="center" wrapText="1"/>
    </xf>
    <xf numFmtId="164" fontId="14" fillId="2" borderId="3" xfId="3" applyNumberFormat="1" applyFont="1" applyFill="1" applyBorder="1" applyAlignment="1">
      <alignment horizontal="right" vertical="center" wrapText="1"/>
    </xf>
    <xf numFmtId="164" fontId="14" fillId="2" borderId="4" xfId="3" applyNumberFormat="1" applyFont="1" applyFill="1" applyBorder="1" applyAlignment="1">
      <alignment horizontal="right" vertical="center" wrapText="1"/>
    </xf>
    <xf numFmtId="0" fontId="11" fillId="2" borderId="5" xfId="3" applyFont="1" applyFill="1" applyBorder="1" applyAlignment="1">
      <alignment horizontal="center" vertical="center" wrapText="1"/>
    </xf>
    <xf numFmtId="0" fontId="11" fillId="2" borderId="8" xfId="3" applyFont="1" applyFill="1" applyBorder="1" applyAlignment="1">
      <alignment horizontal="center" vertical="center" wrapText="1"/>
    </xf>
    <xf numFmtId="0" fontId="11" fillId="2" borderId="6" xfId="3" applyFont="1" applyFill="1" applyBorder="1" applyAlignment="1">
      <alignment horizontal="center" vertical="center" wrapText="1"/>
    </xf>
    <xf numFmtId="14" fontId="14" fillId="4" borderId="3" xfId="3" applyNumberFormat="1" applyFont="1" applyFill="1" applyBorder="1" applyAlignment="1">
      <alignment horizontal="left" vertical="center" wrapText="1"/>
    </xf>
    <xf numFmtId="14" fontId="14" fillId="4" borderId="7" xfId="3" applyNumberFormat="1" applyFont="1" applyFill="1" applyBorder="1" applyAlignment="1">
      <alignment horizontal="left" vertical="center" wrapText="1"/>
    </xf>
    <xf numFmtId="0" fontId="11" fillId="2" borderId="3" xfId="3" applyFont="1" applyFill="1" applyBorder="1" applyAlignment="1">
      <alignment horizontal="center" vertical="center" wrapText="1"/>
    </xf>
    <xf numFmtId="0" fontId="11" fillId="2" borderId="4" xfId="3" applyFont="1" applyFill="1" applyBorder="1" applyAlignment="1">
      <alignment horizontal="center" vertical="center" wrapText="1"/>
    </xf>
    <xf numFmtId="166" fontId="11" fillId="2" borderId="3" xfId="4" applyNumberFormat="1" applyFont="1" applyFill="1" applyBorder="1" applyAlignment="1">
      <alignment horizontal="center" vertical="center" wrapText="1"/>
    </xf>
    <xf numFmtId="166" fontId="11" fillId="2" borderId="4" xfId="4" applyNumberFormat="1" applyFont="1" applyFill="1" applyBorder="1" applyAlignment="1">
      <alignment horizontal="center" vertical="center" wrapText="1"/>
    </xf>
    <xf numFmtId="49" fontId="14" fillId="2" borderId="3" xfId="3" applyNumberFormat="1" applyFont="1" applyFill="1" applyBorder="1" applyAlignment="1">
      <alignment horizontal="center" vertical="center" wrapText="1"/>
    </xf>
    <xf numFmtId="49" fontId="14" fillId="2" borderId="4" xfId="3" applyNumberFormat="1" applyFont="1" applyFill="1" applyBorder="1" applyAlignment="1">
      <alignment horizontal="center" vertical="center" wrapText="1"/>
    </xf>
    <xf numFmtId="49" fontId="12" fillId="4" borderId="4" xfId="3" applyNumberFormat="1" applyFont="1" applyFill="1" applyBorder="1" applyAlignment="1">
      <alignment horizontal="center" vertical="center" wrapText="1"/>
    </xf>
    <xf numFmtId="0" fontId="11" fillId="3" borderId="3" xfId="3" applyFont="1" applyFill="1" applyBorder="1" applyAlignment="1">
      <alignment horizontal="left" vertical="center" wrapText="1"/>
    </xf>
    <xf numFmtId="0" fontId="11" fillId="3" borderId="4" xfId="3" applyFont="1" applyFill="1" applyBorder="1" applyAlignment="1">
      <alignment horizontal="left" vertical="center" wrapText="1"/>
    </xf>
    <xf numFmtId="0" fontId="16" fillId="4" borderId="4" xfId="3" applyFont="1" applyFill="1" applyBorder="1" applyAlignment="1">
      <alignment horizontal="left" vertical="center" wrapText="1"/>
    </xf>
    <xf numFmtId="0" fontId="14" fillId="4" borderId="4" xfId="3" applyFont="1" applyFill="1" applyBorder="1" applyAlignment="1">
      <alignment horizontal="center" vertical="center" wrapText="1"/>
    </xf>
    <xf numFmtId="14" fontId="12" fillId="4" borderId="3" xfId="3" applyNumberFormat="1" applyFont="1" applyFill="1" applyBorder="1" applyAlignment="1">
      <alignment horizontal="left" vertical="center" wrapText="1"/>
    </xf>
    <xf numFmtId="14" fontId="12" fillId="4" borderId="4" xfId="3" applyNumberFormat="1" applyFont="1" applyFill="1" applyBorder="1" applyAlignment="1">
      <alignment horizontal="left" vertical="center" wrapText="1"/>
    </xf>
    <xf numFmtId="14" fontId="14" fillId="4" borderId="4" xfId="3" applyNumberFormat="1" applyFont="1" applyFill="1" applyBorder="1" applyAlignment="1">
      <alignment horizontal="left" vertical="center" wrapText="1"/>
    </xf>
    <xf numFmtId="0" fontId="11" fillId="3" borderId="7" xfId="3" applyFont="1" applyFill="1" applyBorder="1" applyAlignment="1">
      <alignment horizontal="left" vertical="center" wrapText="1"/>
    </xf>
    <xf numFmtId="14" fontId="14" fillId="2" borderId="3" xfId="3" applyNumberFormat="1" applyFont="1" applyFill="1" applyBorder="1" applyAlignment="1">
      <alignment horizontal="center" vertical="center" wrapText="1"/>
    </xf>
    <xf numFmtId="14" fontId="14" fillId="2" borderId="7" xfId="3" applyNumberFormat="1" applyFont="1" applyFill="1" applyBorder="1" applyAlignment="1">
      <alignment horizontal="center" vertical="center" wrapText="1"/>
    </xf>
    <xf numFmtId="14" fontId="14" fillId="2" borderId="4" xfId="3" applyNumberFormat="1" applyFont="1" applyFill="1" applyBorder="1" applyAlignment="1">
      <alignment horizontal="center" vertical="center" wrapText="1"/>
    </xf>
    <xf numFmtId="164" fontId="11" fillId="2" borderId="3" xfId="3" applyNumberFormat="1" applyFont="1" applyFill="1" applyBorder="1" applyAlignment="1">
      <alignment horizontal="right" vertical="center" wrapText="1"/>
    </xf>
    <xf numFmtId="164" fontId="11" fillId="2" borderId="4" xfId="3" applyNumberFormat="1" applyFont="1" applyFill="1" applyBorder="1" applyAlignment="1">
      <alignment horizontal="right" vertical="center" wrapText="1"/>
    </xf>
    <xf numFmtId="14" fontId="12" fillId="4" borderId="7" xfId="3" applyNumberFormat="1" applyFont="1" applyFill="1" applyBorder="1" applyAlignment="1">
      <alignment horizontal="left" vertical="center" wrapText="1"/>
    </xf>
    <xf numFmtId="0" fontId="11" fillId="3" borderId="2" xfId="3" applyFont="1" applyFill="1" applyBorder="1" applyAlignment="1">
      <alignment horizontal="left" vertical="top" wrapText="1"/>
    </xf>
    <xf numFmtId="0" fontId="12" fillId="2" borderId="2" xfId="3" applyFont="1" applyFill="1" applyBorder="1" applyAlignment="1">
      <alignment horizontal="left" vertical="center" wrapText="1"/>
    </xf>
    <xf numFmtId="0" fontId="12" fillId="2" borderId="2" xfId="3" applyFont="1" applyFill="1" applyBorder="1" applyAlignment="1">
      <alignment horizontal="center" vertical="center" wrapText="1"/>
    </xf>
    <xf numFmtId="14" fontId="12" fillId="2" borderId="2" xfId="3" applyNumberFormat="1" applyFont="1" applyFill="1" applyBorder="1" applyAlignment="1">
      <alignment horizontal="center" vertical="center" wrapText="1"/>
    </xf>
    <xf numFmtId="0" fontId="11" fillId="2" borderId="2" xfId="3" applyFont="1" applyFill="1" applyBorder="1" applyAlignment="1">
      <alignment horizontal="center" vertical="center" wrapText="1"/>
    </xf>
    <xf numFmtId="166" fontId="11" fillId="2" borderId="2" xfId="4" applyNumberFormat="1" applyFont="1" applyFill="1" applyBorder="1" applyAlignment="1">
      <alignment horizontal="center" vertical="center" wrapText="1"/>
    </xf>
    <xf numFmtId="164" fontId="11" fillId="2" borderId="2" xfId="4" applyNumberFormat="1" applyFont="1" applyFill="1" applyBorder="1" applyAlignment="1" applyProtection="1">
      <alignment vertical="center" wrapText="1"/>
      <protection locked="0"/>
    </xf>
    <xf numFmtId="166" fontId="11" fillId="2" borderId="2" xfId="3" applyNumberFormat="1" applyFont="1" applyFill="1" applyBorder="1" applyAlignment="1">
      <alignment horizontal="center" vertical="center" wrapText="1"/>
    </xf>
    <xf numFmtId="164" fontId="11" fillId="2" borderId="2" xfId="3" applyNumberFormat="1" applyFont="1" applyFill="1" applyBorder="1" applyAlignment="1">
      <alignment horizontal="right" vertical="center" wrapText="1"/>
    </xf>
    <xf numFmtId="166" fontId="12" fillId="2" borderId="2" xfId="4" applyNumberFormat="1" applyFont="1" applyFill="1" applyBorder="1" applyAlignment="1">
      <alignment horizontal="center" vertical="center" wrapText="1"/>
    </xf>
    <xf numFmtId="14" fontId="14" fillId="4" borderId="3" xfId="3" applyNumberFormat="1" applyFont="1" applyFill="1" applyBorder="1" applyAlignment="1">
      <alignment horizontal="left" vertical="top" wrapText="1"/>
    </xf>
    <xf numFmtId="14" fontId="14" fillId="4" borderId="7" xfId="3" applyNumberFormat="1" applyFont="1" applyFill="1" applyBorder="1" applyAlignment="1">
      <alignment horizontal="left" vertical="top" wrapText="1"/>
    </xf>
    <xf numFmtId="166" fontId="12" fillId="2" borderId="3" xfId="4" applyNumberFormat="1" applyFont="1" applyFill="1" applyBorder="1" applyAlignment="1">
      <alignment horizontal="right" vertical="center" wrapText="1"/>
    </xf>
    <xf numFmtId="166" fontId="12" fillId="2" borderId="4" xfId="4" applyNumberFormat="1" applyFont="1" applyFill="1" applyBorder="1" applyAlignment="1">
      <alignment horizontal="right" vertical="center" wrapText="1"/>
    </xf>
    <xf numFmtId="0" fontId="2" fillId="0" borderId="3" xfId="3" applyBorder="1" applyAlignment="1">
      <alignment horizontal="center"/>
    </xf>
    <xf numFmtId="0" fontId="2" fillId="0" borderId="4" xfId="3" applyBorder="1" applyAlignment="1">
      <alignment horizontal="center"/>
    </xf>
    <xf numFmtId="164" fontId="12" fillId="2" borderId="3" xfId="4" applyNumberFormat="1" applyFont="1" applyFill="1" applyBorder="1" applyAlignment="1">
      <alignment horizontal="right" vertical="center" wrapText="1"/>
    </xf>
    <xf numFmtId="164" fontId="12" fillId="2" borderId="4" xfId="4" applyNumberFormat="1" applyFont="1" applyFill="1" applyBorder="1" applyAlignment="1">
      <alignment horizontal="right" vertical="center" wrapText="1"/>
    </xf>
    <xf numFmtId="0" fontId="14" fillId="2" borderId="3" xfId="3" applyFont="1" applyFill="1" applyBorder="1" applyAlignment="1">
      <alignment horizontal="left" vertical="center" wrapText="1"/>
    </xf>
    <xf numFmtId="0" fontId="14" fillId="2" borderId="7" xfId="3" applyFont="1" applyFill="1" applyBorder="1" applyAlignment="1">
      <alignment horizontal="left" vertical="center" wrapText="1"/>
    </xf>
    <xf numFmtId="0" fontId="14" fillId="2" borderId="4" xfId="3" applyFont="1" applyFill="1" applyBorder="1" applyAlignment="1">
      <alignment horizontal="left" vertical="center" wrapText="1"/>
    </xf>
    <xf numFmtId="49" fontId="11" fillId="2" borderId="1" xfId="3" applyNumberFormat="1" applyFont="1" applyFill="1" applyBorder="1" applyAlignment="1">
      <alignment horizontal="center" vertical="center" wrapText="1"/>
    </xf>
    <xf numFmtId="0" fontId="13" fillId="3" borderId="3" xfId="0" applyFont="1" applyFill="1" applyBorder="1" applyAlignment="1">
      <alignment horizontal="left" vertical="center" wrapText="1"/>
    </xf>
    <xf numFmtId="0" fontId="13" fillId="3" borderId="7" xfId="0" applyFont="1" applyFill="1" applyBorder="1" applyAlignment="1">
      <alignment horizontal="left" vertical="center" wrapText="1"/>
    </xf>
    <xf numFmtId="0" fontId="13" fillId="3" borderId="4" xfId="0" applyFont="1" applyFill="1" applyBorder="1" applyAlignment="1">
      <alignment horizontal="left" vertical="center" wrapText="1"/>
    </xf>
    <xf numFmtId="0" fontId="11" fillId="2" borderId="5" xfId="3" applyFont="1" applyFill="1" applyBorder="1" applyAlignment="1">
      <alignment horizontal="center" vertical="center"/>
    </xf>
    <xf numFmtId="0" fontId="11" fillId="2" borderId="8" xfId="3" applyFont="1" applyFill="1" applyBorder="1" applyAlignment="1">
      <alignment horizontal="center" vertical="center"/>
    </xf>
    <xf numFmtId="0" fontId="14" fillId="2" borderId="4" xfId="3" applyFont="1" applyFill="1" applyBorder="1" applyAlignment="1">
      <alignment horizontal="center" vertical="center" wrapText="1"/>
    </xf>
    <xf numFmtId="164" fontId="12" fillId="2" borderId="3" xfId="3" applyNumberFormat="1" applyFont="1" applyFill="1" applyBorder="1" applyAlignment="1">
      <alignment horizontal="center" vertical="center" wrapText="1"/>
    </xf>
    <xf numFmtId="164" fontId="12" fillId="2" borderId="4" xfId="3" applyNumberFormat="1" applyFont="1" applyFill="1" applyBorder="1" applyAlignment="1">
      <alignment horizontal="center" vertical="center" wrapText="1"/>
    </xf>
    <xf numFmtId="0" fontId="11" fillId="2" borderId="0" xfId="3" applyFont="1" applyFill="1" applyAlignment="1">
      <alignment horizontal="center" vertical="center"/>
    </xf>
    <xf numFmtId="0" fontId="12" fillId="2" borderId="5" xfId="3" applyFont="1" applyFill="1" applyBorder="1" applyAlignment="1">
      <alignment horizontal="center" vertical="center" wrapText="1"/>
    </xf>
    <xf numFmtId="0" fontId="12" fillId="2" borderId="6" xfId="3" applyFont="1" applyFill="1" applyBorder="1" applyAlignment="1">
      <alignment horizontal="center" vertical="center" wrapText="1"/>
    </xf>
    <xf numFmtId="0" fontId="12" fillId="2" borderId="8" xfId="3" applyFont="1" applyFill="1" applyBorder="1" applyAlignment="1">
      <alignment horizontal="center" vertical="center" wrapText="1"/>
    </xf>
    <xf numFmtId="0" fontId="39" fillId="0" borderId="5" xfId="0" applyFont="1" applyBorder="1" applyAlignment="1">
      <alignment horizontal="center" vertical="center"/>
    </xf>
    <xf numFmtId="0" fontId="39" fillId="0" borderId="8" xfId="0" applyFont="1" applyBorder="1" applyAlignment="1">
      <alignment horizontal="center" vertical="center"/>
    </xf>
    <xf numFmtId="0" fontId="39" fillId="0" borderId="6" xfId="0" applyFont="1" applyBorder="1" applyAlignment="1">
      <alignment horizontal="center" vertical="center"/>
    </xf>
    <xf numFmtId="0" fontId="71" fillId="0" borderId="0" xfId="0" applyFont="1" applyFill="1" applyAlignment="1">
      <alignment horizontal="left" vertical="center" wrapText="1"/>
    </xf>
    <xf numFmtId="0" fontId="85" fillId="0" borderId="0" xfId="0" applyFont="1" applyAlignment="1">
      <alignment horizontal="left" vertical="center"/>
    </xf>
    <xf numFmtId="0" fontId="42" fillId="0" borderId="2" xfId="0" applyFont="1" applyFill="1" applyBorder="1" applyAlignment="1">
      <alignment horizontal="center" vertical="center" wrapText="1"/>
    </xf>
    <xf numFmtId="49" fontId="85" fillId="0" borderId="3" xfId="0" applyNumberFormat="1" applyFont="1" applyBorder="1" applyAlignment="1">
      <alignment horizontal="center" vertical="center"/>
    </xf>
    <xf numFmtId="49" fontId="85" fillId="0" borderId="7" xfId="0" applyNumberFormat="1" applyFont="1" applyBorder="1" applyAlignment="1">
      <alignment horizontal="center" vertical="center"/>
    </xf>
    <xf numFmtId="49" fontId="85" fillId="0" borderId="4" xfId="0" applyNumberFormat="1" applyFont="1" applyBorder="1" applyAlignment="1">
      <alignment horizontal="center" vertical="center"/>
    </xf>
    <xf numFmtId="0" fontId="39" fillId="0" borderId="3" xfId="3" applyFont="1" applyFill="1" applyBorder="1" applyAlignment="1">
      <alignment horizontal="center" vertical="center" wrapText="1"/>
    </xf>
    <xf numFmtId="0" fontId="39" fillId="0" borderId="7" xfId="3" applyFont="1" applyFill="1" applyBorder="1" applyAlignment="1">
      <alignment horizontal="center" vertical="center" wrapText="1"/>
    </xf>
    <xf numFmtId="0" fontId="39" fillId="0" borderId="4" xfId="3" applyFont="1" applyFill="1" applyBorder="1" applyAlignment="1">
      <alignment horizontal="center" vertical="center" wrapText="1"/>
    </xf>
    <xf numFmtId="0" fontId="39" fillId="0" borderId="2" xfId="3" applyFont="1" applyFill="1" applyBorder="1" applyAlignment="1">
      <alignment horizontal="center" vertical="center" wrapText="1"/>
    </xf>
    <xf numFmtId="14" fontId="39" fillId="0" borderId="2" xfId="0" applyNumberFormat="1" applyFont="1" applyBorder="1" applyAlignment="1">
      <alignment horizontal="center" vertical="center" wrapText="1"/>
    </xf>
    <xf numFmtId="0" fontId="39" fillId="0" borderId="3" xfId="0" applyFont="1" applyBorder="1" applyAlignment="1">
      <alignment horizontal="center" vertical="center" wrapText="1"/>
    </xf>
    <xf numFmtId="0" fontId="39" fillId="0" borderId="7" xfId="0" applyFont="1" applyBorder="1" applyAlignment="1">
      <alignment horizontal="center" vertical="center" wrapText="1"/>
    </xf>
    <xf numFmtId="0" fontId="39" fillId="0" borderId="4" xfId="0" applyFont="1" applyBorder="1" applyAlignment="1">
      <alignment horizontal="center" vertical="center" wrapText="1"/>
    </xf>
    <xf numFmtId="0" fontId="39" fillId="0" borderId="3" xfId="0" applyFont="1" applyFill="1" applyBorder="1" applyAlignment="1">
      <alignment horizontal="center" vertical="center" wrapText="1"/>
    </xf>
    <xf numFmtId="0" fontId="39" fillId="0" borderId="4" xfId="0" applyFont="1" applyFill="1" applyBorder="1" applyAlignment="1">
      <alignment horizontal="center" vertical="center" wrapText="1"/>
    </xf>
    <xf numFmtId="14" fontId="39" fillId="0" borderId="3" xfId="0" applyNumberFormat="1" applyFont="1" applyBorder="1" applyAlignment="1">
      <alignment horizontal="center" vertical="center" wrapText="1"/>
    </xf>
    <xf numFmtId="14" fontId="39" fillId="0" borderId="4" xfId="0" applyNumberFormat="1" applyFont="1" applyBorder="1" applyAlignment="1">
      <alignment horizontal="center" vertical="center" wrapText="1"/>
    </xf>
    <xf numFmtId="14" fontId="39" fillId="0" borderId="7" xfId="0" applyNumberFormat="1" applyFont="1" applyBorder="1" applyAlignment="1">
      <alignment horizontal="center" vertical="center" wrapText="1"/>
    </xf>
    <xf numFmtId="0" fontId="39" fillId="0" borderId="15" xfId="0" applyFont="1" applyBorder="1" applyAlignment="1">
      <alignment horizontal="center" vertical="center" wrapText="1"/>
    </xf>
    <xf numFmtId="0" fontId="39" fillId="0" borderId="14" xfId="0" applyFont="1" applyBorder="1" applyAlignment="1">
      <alignment horizontal="center" vertical="center" wrapText="1"/>
    </xf>
    <xf numFmtId="14" fontId="39" fillId="2" borderId="3" xfId="0" applyNumberFormat="1" applyFont="1" applyFill="1" applyBorder="1" applyAlignment="1">
      <alignment horizontal="center" vertical="center" wrapText="1"/>
    </xf>
    <xf numFmtId="14" fontId="39" fillId="2" borderId="7" xfId="0" applyNumberFormat="1" applyFont="1" applyFill="1" applyBorder="1" applyAlignment="1">
      <alignment horizontal="center" vertical="center" wrapText="1"/>
    </xf>
    <xf numFmtId="0" fontId="42" fillId="0" borderId="2" xfId="0" applyFont="1" applyBorder="1" applyAlignment="1">
      <alignment horizontal="center" vertical="center"/>
    </xf>
    <xf numFmtId="0" fontId="39" fillId="0" borderId="3" xfId="0" applyFont="1" applyBorder="1" applyAlignment="1">
      <alignment horizontal="center" vertical="center"/>
    </xf>
    <xf numFmtId="0" fontId="39" fillId="0" borderId="15" xfId="0" applyFont="1" applyBorder="1" applyAlignment="1">
      <alignment horizontal="center" vertical="center"/>
    </xf>
    <xf numFmtId="0" fontId="39" fillId="0" borderId="14" xfId="0" applyFont="1" applyBorder="1" applyAlignment="1">
      <alignment horizontal="center" vertical="center"/>
    </xf>
    <xf numFmtId="0" fontId="84" fillId="0" borderId="0" xfId="3" applyFont="1" applyAlignment="1">
      <alignment horizontal="right" vertical="center"/>
    </xf>
    <xf numFmtId="0" fontId="42" fillId="0" borderId="0" xfId="0" applyFont="1" applyAlignment="1">
      <alignment horizontal="center" vertical="center" wrapText="1"/>
    </xf>
    <xf numFmtId="0" fontId="85" fillId="0" borderId="3" xfId="0" applyFont="1" applyBorder="1" applyAlignment="1">
      <alignment horizontal="center" vertical="center"/>
    </xf>
    <xf numFmtId="0" fontId="85" fillId="0" borderId="4" xfId="0" applyFont="1" applyBorder="1" applyAlignment="1">
      <alignment horizontal="center" vertical="center"/>
    </xf>
    <xf numFmtId="0" fontId="42" fillId="0" borderId="2" xfId="0" applyFont="1" applyBorder="1" applyAlignment="1">
      <alignment horizontal="center" vertical="center" wrapText="1"/>
    </xf>
    <xf numFmtId="0" fontId="42" fillId="0" borderId="3" xfId="0" applyFont="1" applyBorder="1" applyAlignment="1">
      <alignment horizontal="center" vertical="center" wrapText="1"/>
    </xf>
    <xf numFmtId="0" fontId="42" fillId="0" borderId="4" xfId="0" applyFont="1" applyBorder="1" applyAlignment="1">
      <alignment horizontal="center" vertical="center" wrapText="1"/>
    </xf>
    <xf numFmtId="0" fontId="42" fillId="0" borderId="5" xfId="0" applyFont="1" applyBorder="1" applyAlignment="1">
      <alignment horizontal="center" vertical="center" wrapText="1"/>
    </xf>
    <xf numFmtId="0" fontId="42" fillId="0" borderId="8" xfId="0" applyFont="1" applyBorder="1" applyAlignment="1">
      <alignment horizontal="center" vertical="center" wrapText="1"/>
    </xf>
    <xf numFmtId="0" fontId="30" fillId="0" borderId="2" xfId="3" applyFont="1" applyBorder="1" applyAlignment="1">
      <alignment horizontal="center" vertical="top" wrapText="1"/>
    </xf>
    <xf numFmtId="0" fontId="30" fillId="0" borderId="2" xfId="3" applyFont="1" applyBorder="1" applyAlignment="1">
      <alignment horizontal="justify" vertical="top" wrapText="1"/>
    </xf>
    <xf numFmtId="0" fontId="30" fillId="0" borderId="2" xfId="3" applyFont="1" applyBorder="1" applyAlignment="1">
      <alignment horizontal="left" vertical="top" wrapText="1"/>
    </xf>
    <xf numFmtId="0" fontId="30" fillId="0" borderId="0" xfId="3" applyFont="1" applyAlignment="1">
      <alignment horizontal="center" vertical="center"/>
    </xf>
    <xf numFmtId="0" fontId="30" fillId="0" borderId="0" xfId="3" applyFont="1" applyBorder="1" applyAlignment="1">
      <alignment horizontal="center" vertical="center"/>
    </xf>
    <xf numFmtId="0" fontId="30" fillId="0" borderId="2" xfId="3" applyFont="1" applyBorder="1" applyAlignment="1">
      <alignment horizontal="center" vertical="top"/>
    </xf>
    <xf numFmtId="0" fontId="35" fillId="0" borderId="2" xfId="5" applyFont="1" applyBorder="1" applyAlignment="1">
      <alignment vertical="center" wrapText="1"/>
    </xf>
    <xf numFmtId="0" fontId="43" fillId="0" borderId="12" xfId="5" applyFont="1" applyBorder="1" applyAlignment="1">
      <alignment horizontal="left" vertical="center"/>
    </xf>
    <xf numFmtId="0" fontId="35" fillId="2" borderId="2" xfId="5" applyFont="1" applyFill="1" applyBorder="1" applyAlignment="1">
      <alignment horizontal="center" vertical="center" wrapText="1"/>
    </xf>
    <xf numFmtId="4" fontId="35" fillId="0" borderId="2" xfId="5" applyNumberFormat="1" applyFont="1" applyFill="1" applyBorder="1" applyAlignment="1">
      <alignment horizontal="center" vertical="center" wrapText="1"/>
    </xf>
    <xf numFmtId="0" fontId="35" fillId="0" borderId="2" xfId="5" applyFont="1" applyBorder="1" applyAlignment="1">
      <alignment horizontal="center" vertical="center" wrapText="1"/>
    </xf>
    <xf numFmtId="49" fontId="42" fillId="2" borderId="2" xfId="5" applyNumberFormat="1" applyFont="1" applyFill="1" applyBorder="1" applyAlignment="1">
      <alignment horizontal="center" vertical="top" wrapText="1"/>
    </xf>
    <xf numFmtId="0" fontId="42" fillId="2" borderId="2" xfId="5" applyFont="1" applyFill="1" applyBorder="1" applyAlignment="1">
      <alignment horizontal="left" vertical="top" wrapText="1"/>
    </xf>
    <xf numFmtId="0" fontId="42" fillId="2" borderId="2" xfId="3" applyFont="1" applyFill="1" applyBorder="1" applyAlignment="1">
      <alignment horizontal="center" vertical="top" wrapText="1"/>
    </xf>
    <xf numFmtId="0" fontId="42" fillId="2" borderId="2" xfId="5" applyFont="1" applyFill="1" applyBorder="1" applyAlignment="1">
      <alignment horizontal="center" vertical="top" wrapText="1"/>
    </xf>
    <xf numFmtId="2" fontId="42" fillId="2" borderId="2" xfId="5" applyNumberFormat="1" applyFont="1" applyFill="1" applyBorder="1" applyAlignment="1">
      <alignment horizontal="center" vertical="top" wrapText="1"/>
    </xf>
    <xf numFmtId="0" fontId="35" fillId="0" borderId="9" xfId="5" applyFont="1" applyBorder="1" applyAlignment="1">
      <alignment horizontal="center" vertical="center" wrapText="1"/>
    </xf>
    <xf numFmtId="0" fontId="35" fillId="0" borderId="11" xfId="5" applyFont="1" applyBorder="1" applyAlignment="1">
      <alignment horizontal="center" vertical="center" wrapText="1"/>
    </xf>
    <xf numFmtId="0" fontId="35" fillId="0" borderId="10" xfId="5" applyFont="1" applyBorder="1" applyAlignment="1">
      <alignment horizontal="center" vertical="center" wrapText="1"/>
    </xf>
    <xf numFmtId="0" fontId="36" fillId="0" borderId="3" xfId="5" applyFont="1" applyBorder="1" applyAlignment="1">
      <alignment horizontal="center" vertical="center" wrapText="1"/>
    </xf>
    <xf numFmtId="0" fontId="36" fillId="0" borderId="7" xfId="5" applyFont="1" applyBorder="1" applyAlignment="1">
      <alignment horizontal="center" vertical="center" wrapText="1"/>
    </xf>
    <xf numFmtId="0" fontId="36" fillId="0" borderId="13" xfId="5" applyFont="1" applyBorder="1" applyAlignment="1">
      <alignment horizontal="center" vertical="center" wrapText="1"/>
    </xf>
    <xf numFmtId="0" fontId="36" fillId="0" borderId="15" xfId="5" applyFont="1" applyBorder="1" applyAlignment="1">
      <alignment horizontal="center" vertical="center" wrapText="1"/>
    </xf>
    <xf numFmtId="0" fontId="36" fillId="0" borderId="14" xfId="5" applyFont="1" applyBorder="1" applyAlignment="1">
      <alignment horizontal="center" vertical="center" wrapText="1"/>
    </xf>
    <xf numFmtId="0" fontId="35" fillId="0" borderId="3" xfId="5" applyFont="1" applyBorder="1" applyAlignment="1">
      <alignment horizontal="center" vertical="center" wrapText="1"/>
    </xf>
    <xf numFmtId="0" fontId="35" fillId="0" borderId="7" xfId="5" applyFont="1" applyBorder="1" applyAlignment="1">
      <alignment horizontal="center" vertical="center" wrapText="1"/>
    </xf>
    <xf numFmtId="0" fontId="35" fillId="0" borderId="4" xfId="5" applyFont="1" applyBorder="1" applyAlignment="1">
      <alignment horizontal="center" vertical="center" wrapText="1"/>
    </xf>
    <xf numFmtId="0" fontId="37" fillId="0" borderId="3" xfId="5" applyFont="1" applyBorder="1" applyAlignment="1">
      <alignment horizontal="center" vertical="center" wrapText="1"/>
    </xf>
    <xf numFmtId="0" fontId="37" fillId="0" borderId="7" xfId="5" applyFont="1" applyBorder="1" applyAlignment="1">
      <alignment horizontal="center" vertical="center" wrapText="1"/>
    </xf>
    <xf numFmtId="14" fontId="35" fillId="0" borderId="2" xfId="5" applyNumberFormat="1" applyFont="1" applyBorder="1" applyAlignment="1">
      <alignment horizontal="center" vertical="center" wrapText="1"/>
    </xf>
    <xf numFmtId="0" fontId="37" fillId="0" borderId="4" xfId="5" applyFont="1" applyBorder="1" applyAlignment="1">
      <alignment horizontal="center" vertical="center" wrapText="1"/>
    </xf>
    <xf numFmtId="0" fontId="30" fillId="0" borderId="4" xfId="5" applyFont="1" applyBorder="1" applyAlignment="1">
      <alignment horizontal="center" vertical="center" wrapText="1"/>
    </xf>
    <xf numFmtId="14" fontId="35" fillId="2" borderId="2" xfId="5" applyNumberFormat="1" applyFont="1" applyFill="1" applyBorder="1" applyAlignment="1">
      <alignment horizontal="center" vertical="center" wrapText="1"/>
    </xf>
    <xf numFmtId="0" fontId="39" fillId="2" borderId="2" xfId="5" applyFont="1" applyFill="1" applyBorder="1" applyAlignment="1">
      <alignment horizontal="center" vertical="center" wrapText="1"/>
    </xf>
    <xf numFmtId="14" fontId="35" fillId="0" borderId="2" xfId="5" applyNumberFormat="1" applyFont="1" applyFill="1" applyBorder="1" applyAlignment="1">
      <alignment horizontal="center" vertical="center" wrapText="1"/>
    </xf>
    <xf numFmtId="0" fontId="36" fillId="0" borderId="4" xfId="5" applyFont="1" applyBorder="1" applyAlignment="1">
      <alignment horizontal="center" vertical="center" wrapText="1"/>
    </xf>
    <xf numFmtId="0" fontId="35" fillId="2" borderId="3" xfId="5" applyFont="1" applyFill="1" applyBorder="1" applyAlignment="1">
      <alignment horizontal="center" vertical="center" wrapText="1"/>
    </xf>
    <xf numFmtId="0" fontId="35" fillId="2" borderId="7" xfId="5" applyFont="1" applyFill="1" applyBorder="1" applyAlignment="1">
      <alignment horizontal="center" vertical="center" wrapText="1"/>
    </xf>
    <xf numFmtId="0" fontId="35" fillId="2" borderId="4" xfId="5" applyFont="1" applyFill="1" applyBorder="1" applyAlignment="1">
      <alignment horizontal="center" vertical="center" wrapText="1"/>
    </xf>
    <xf numFmtId="0" fontId="35" fillId="0" borderId="2" xfId="5" applyFont="1" applyFill="1" applyBorder="1" applyAlignment="1">
      <alignment horizontal="center" vertical="center" wrapText="1"/>
    </xf>
    <xf numFmtId="0" fontId="30" fillId="2" borderId="4" xfId="5" applyFont="1" applyFill="1" applyBorder="1" applyAlignment="1">
      <alignment horizontal="center" vertical="center" wrapText="1"/>
    </xf>
    <xf numFmtId="0" fontId="35" fillId="0" borderId="3" xfId="5" applyFont="1" applyFill="1" applyBorder="1" applyAlignment="1">
      <alignment horizontal="center" vertical="center" wrapText="1"/>
    </xf>
    <xf numFmtId="0" fontId="30" fillId="0" borderId="4" xfId="5" applyFont="1" applyFill="1" applyBorder="1" applyAlignment="1">
      <alignment horizontal="center" vertical="center" wrapText="1"/>
    </xf>
    <xf numFmtId="0" fontId="38" fillId="0" borderId="3" xfId="5" applyFont="1" applyBorder="1" applyAlignment="1">
      <alignment horizontal="center" vertical="center" wrapText="1"/>
    </xf>
    <xf numFmtId="0" fontId="38" fillId="0" borderId="4" xfId="5" applyFont="1" applyBorder="1" applyAlignment="1">
      <alignment horizontal="center" vertical="center" wrapText="1"/>
    </xf>
    <xf numFmtId="14" fontId="35" fillId="0" borderId="3" xfId="5" applyNumberFormat="1" applyFont="1" applyBorder="1" applyAlignment="1">
      <alignment horizontal="center" vertical="center" wrapText="1"/>
    </xf>
    <xf numFmtId="4" fontId="35" fillId="0" borderId="3" xfId="5" applyNumberFormat="1" applyFont="1" applyFill="1" applyBorder="1" applyAlignment="1">
      <alignment horizontal="center" vertical="center" wrapText="1"/>
    </xf>
    <xf numFmtId="4" fontId="35" fillId="0" borderId="4" xfId="5" applyNumberFormat="1" applyFont="1" applyFill="1" applyBorder="1" applyAlignment="1">
      <alignment horizontal="center" vertical="center" wrapText="1"/>
    </xf>
    <xf numFmtId="0" fontId="37" fillId="2" borderId="3" xfId="5" applyFont="1" applyFill="1" applyBorder="1" applyAlignment="1">
      <alignment horizontal="center" vertical="center" wrapText="1"/>
    </xf>
    <xf numFmtId="0" fontId="37" fillId="2" borderId="4" xfId="5" applyFont="1" applyFill="1" applyBorder="1" applyAlignment="1">
      <alignment horizontal="center" vertical="center" wrapText="1"/>
    </xf>
    <xf numFmtId="14" fontId="35" fillId="2" borderId="3" xfId="5" applyNumberFormat="1" applyFont="1" applyFill="1" applyBorder="1" applyAlignment="1">
      <alignment horizontal="center" vertical="center" wrapText="1"/>
    </xf>
    <xf numFmtId="14" fontId="35" fillId="2" borderId="4" xfId="5" applyNumberFormat="1" applyFont="1" applyFill="1" applyBorder="1" applyAlignment="1">
      <alignment horizontal="center" vertical="center" wrapText="1"/>
    </xf>
    <xf numFmtId="0" fontId="46" fillId="0" borderId="0" xfId="3" applyFont="1" applyAlignment="1">
      <alignment horizontal="center" wrapText="1"/>
    </xf>
    <xf numFmtId="0" fontId="46" fillId="0" borderId="3" xfId="3" applyFont="1" applyBorder="1" applyAlignment="1">
      <alignment horizontal="center" vertical="center"/>
    </xf>
    <xf numFmtId="0" fontId="46" fillId="0" borderId="7" xfId="3" applyFont="1" applyBorder="1" applyAlignment="1">
      <alignment horizontal="center" vertical="center"/>
    </xf>
    <xf numFmtId="0" fontId="46" fillId="0" borderId="4" xfId="3" applyFont="1" applyBorder="1" applyAlignment="1">
      <alignment horizontal="center" vertical="center"/>
    </xf>
    <xf numFmtId="1" fontId="44" fillId="0" borderId="3" xfId="3" applyNumberFormat="1" applyFont="1" applyBorder="1" applyAlignment="1">
      <alignment horizontal="center" vertical="center" wrapText="1"/>
    </xf>
    <xf numFmtId="1" fontId="44" fillId="0" borderId="7" xfId="3" applyNumberFormat="1" applyFont="1" applyBorder="1" applyAlignment="1">
      <alignment horizontal="center" vertical="center" wrapText="1"/>
    </xf>
    <xf numFmtId="1" fontId="44" fillId="0" borderId="4" xfId="3" applyNumberFormat="1" applyFont="1" applyBorder="1" applyAlignment="1">
      <alignment horizontal="center" vertical="center" wrapText="1"/>
    </xf>
    <xf numFmtId="1" fontId="45" fillId="0" borderId="3" xfId="3" applyNumberFormat="1" applyFont="1" applyBorder="1" applyAlignment="1">
      <alignment horizontal="center" vertical="center" wrapText="1"/>
    </xf>
    <xf numFmtId="1" fontId="45" fillId="0" borderId="7" xfId="3" applyNumberFormat="1" applyFont="1" applyBorder="1" applyAlignment="1">
      <alignment horizontal="center" vertical="center" wrapText="1"/>
    </xf>
    <xf numFmtId="1" fontId="45" fillId="0" borderId="4" xfId="3" applyNumberFormat="1" applyFont="1" applyBorder="1" applyAlignment="1">
      <alignment horizontal="center" vertical="center" wrapText="1"/>
    </xf>
    <xf numFmtId="0" fontId="45" fillId="0" borderId="3" xfId="3" applyFont="1" applyBorder="1" applyAlignment="1">
      <alignment horizontal="center" vertical="center" wrapText="1"/>
    </xf>
    <xf numFmtId="0" fontId="45" fillId="0" borderId="7" xfId="3" applyFont="1" applyBorder="1" applyAlignment="1">
      <alignment horizontal="center" vertical="center" wrapText="1"/>
    </xf>
    <xf numFmtId="0" fontId="45" fillId="0" borderId="4" xfId="3" applyFont="1" applyBorder="1" applyAlignment="1">
      <alignment horizontal="center" vertical="center" wrapText="1"/>
    </xf>
    <xf numFmtId="14" fontId="45" fillId="0" borderId="3" xfId="3" applyNumberFormat="1" applyFont="1" applyBorder="1" applyAlignment="1">
      <alignment horizontal="center" vertical="center" wrapText="1"/>
    </xf>
    <xf numFmtId="14" fontId="45" fillId="0" borderId="7" xfId="3" applyNumberFormat="1" applyFont="1" applyBorder="1" applyAlignment="1">
      <alignment horizontal="center" vertical="center" wrapText="1"/>
    </xf>
    <xf numFmtId="14" fontId="45" fillId="0" borderId="4" xfId="3" applyNumberFormat="1" applyFont="1" applyBorder="1" applyAlignment="1">
      <alignment horizontal="center" vertical="center" wrapText="1"/>
    </xf>
    <xf numFmtId="0" fontId="46" fillId="0" borderId="5" xfId="3" applyFont="1" applyBorder="1" applyAlignment="1">
      <alignment horizontal="left" vertical="center" wrapText="1"/>
    </xf>
    <xf numFmtId="0" fontId="46" fillId="0" borderId="8" xfId="3" applyFont="1" applyBorder="1" applyAlignment="1">
      <alignment horizontal="left" vertical="center" wrapText="1"/>
    </xf>
    <xf numFmtId="0" fontId="46" fillId="0" borderId="6" xfId="3" applyFont="1" applyBorder="1" applyAlignment="1">
      <alignment horizontal="left" vertical="center" wrapText="1"/>
    </xf>
    <xf numFmtId="0" fontId="45" fillId="0" borderId="3" xfId="3" applyFont="1" applyBorder="1" applyAlignment="1">
      <alignment horizontal="left" vertical="center" wrapText="1"/>
    </xf>
    <xf numFmtId="0" fontId="45" fillId="0" borderId="7" xfId="3" applyFont="1" applyBorder="1" applyAlignment="1">
      <alignment horizontal="left" vertical="center" wrapText="1"/>
    </xf>
    <xf numFmtId="0" fontId="45" fillId="0" borderId="4" xfId="3" applyFont="1" applyBorder="1" applyAlignment="1">
      <alignment horizontal="left" vertical="center" wrapText="1"/>
    </xf>
    <xf numFmtId="16" fontId="46" fillId="0" borderId="3" xfId="3" applyNumberFormat="1" applyFont="1" applyBorder="1" applyAlignment="1">
      <alignment horizontal="center" vertical="center"/>
    </xf>
    <xf numFmtId="1" fontId="45" fillId="0" borderId="3" xfId="3" applyNumberFormat="1" applyFont="1" applyBorder="1" applyAlignment="1">
      <alignment horizontal="left" vertical="center" wrapText="1"/>
    </xf>
    <xf numFmtId="1" fontId="45" fillId="0" borderId="7" xfId="3" applyNumberFormat="1" applyFont="1" applyBorder="1" applyAlignment="1">
      <alignment horizontal="left" vertical="center" wrapText="1"/>
    </xf>
    <xf numFmtId="1" fontId="45" fillId="0" borderId="4" xfId="3" applyNumberFormat="1" applyFont="1" applyBorder="1" applyAlignment="1">
      <alignment horizontal="left" vertical="center" wrapText="1"/>
    </xf>
    <xf numFmtId="0" fontId="2" fillId="2" borderId="0" xfId="3" applyFill="1" applyAlignment="1">
      <alignment horizontal="center" wrapText="1"/>
    </xf>
    <xf numFmtId="0" fontId="48" fillId="0" borderId="0" xfId="3" applyFont="1" applyAlignment="1">
      <alignment horizontal="center" wrapText="1"/>
    </xf>
    <xf numFmtId="0" fontId="44" fillId="0" borderId="0" xfId="3" applyFont="1" applyAlignment="1">
      <alignment horizontal="center" vertical="center" wrapText="1"/>
    </xf>
    <xf numFmtId="0" fontId="46" fillId="0" borderId="3" xfId="3" applyFont="1" applyBorder="1" applyAlignment="1">
      <alignment horizontal="center" vertical="center" wrapText="1"/>
    </xf>
    <xf numFmtId="0" fontId="44" fillId="0" borderId="2" xfId="3" applyFont="1" applyBorder="1" applyAlignment="1">
      <alignment horizontal="center" vertical="center" wrapText="1"/>
    </xf>
    <xf numFmtId="0" fontId="44" fillId="0" borderId="3" xfId="3" applyFont="1" applyBorder="1" applyAlignment="1">
      <alignment horizontal="center" vertical="center" wrapText="1"/>
    </xf>
    <xf numFmtId="0" fontId="44" fillId="0" borderId="4" xfId="3" applyFont="1" applyBorder="1" applyAlignment="1">
      <alignment horizontal="center" vertical="center" wrapText="1"/>
    </xf>
    <xf numFmtId="0" fontId="44" fillId="0" borderId="5" xfId="3" applyFont="1" applyBorder="1" applyAlignment="1">
      <alignment horizontal="center" vertical="center" wrapText="1"/>
    </xf>
    <xf numFmtId="0" fontId="44" fillId="0" borderId="6" xfId="3" applyFont="1" applyBorder="1" applyAlignment="1">
      <alignment horizontal="center" vertical="center" wrapText="1"/>
    </xf>
    <xf numFmtId="0" fontId="44" fillId="0" borderId="8" xfId="3" applyFont="1" applyBorder="1" applyAlignment="1">
      <alignment horizontal="center" vertical="center" wrapText="1"/>
    </xf>
    <xf numFmtId="0" fontId="89" fillId="0" borderId="0" xfId="3" applyFont="1" applyAlignment="1">
      <alignment horizontal="center" vertical="center"/>
    </xf>
    <xf numFmtId="0" fontId="89" fillId="0" borderId="1" xfId="3" applyFont="1" applyBorder="1" applyAlignment="1">
      <alignment horizontal="center" vertical="center"/>
    </xf>
    <xf numFmtId="0" fontId="89" fillId="0" borderId="0" xfId="3" applyFont="1" applyBorder="1" applyAlignment="1">
      <alignment horizontal="center" vertical="center"/>
    </xf>
    <xf numFmtId="0" fontId="93" fillId="0" borderId="1" xfId="3" applyFont="1" applyBorder="1" applyAlignment="1">
      <alignment horizontal="center" vertical="center"/>
    </xf>
    <xf numFmtId="0" fontId="93" fillId="0" borderId="0" xfId="3" applyFont="1" applyBorder="1" applyAlignment="1">
      <alignment horizontal="center" vertical="center"/>
    </xf>
    <xf numFmtId="0" fontId="45" fillId="0" borderId="2" xfId="3" applyFont="1" applyBorder="1" applyAlignment="1">
      <alignment horizontal="center" vertical="center" wrapText="1"/>
    </xf>
    <xf numFmtId="0" fontId="45" fillId="0" borderId="2" xfId="3" applyFont="1" applyFill="1" applyBorder="1" applyAlignment="1">
      <alignment horizontal="center" vertical="center" wrapText="1"/>
    </xf>
    <xf numFmtId="0" fontId="45" fillId="0" borderId="9" xfId="3" applyFont="1" applyBorder="1" applyAlignment="1">
      <alignment horizontal="center" vertical="center" wrapText="1"/>
    </xf>
    <xf numFmtId="0" fontId="45" fillId="0" borderId="13" xfId="3" applyFont="1" applyBorder="1" applyAlignment="1">
      <alignment horizontal="center" vertical="center" wrapText="1"/>
    </xf>
    <xf numFmtId="0" fontId="45" fillId="0" borderId="10" xfId="3" applyFont="1" applyBorder="1" applyAlignment="1">
      <alignment horizontal="center" vertical="center" wrapText="1"/>
    </xf>
    <xf numFmtId="0" fontId="45" fillId="0" borderId="14" xfId="3" applyFont="1" applyBorder="1" applyAlignment="1">
      <alignment horizontal="center" vertical="center" wrapText="1"/>
    </xf>
    <xf numFmtId="0" fontId="45" fillId="2" borderId="5" xfId="3" applyFont="1" applyFill="1" applyBorder="1" applyAlignment="1">
      <alignment horizontal="center" vertical="center" wrapText="1"/>
    </xf>
    <xf numFmtId="0" fontId="45" fillId="2" borderId="8" xfId="3" applyFont="1" applyFill="1" applyBorder="1" applyAlignment="1">
      <alignment horizontal="center" vertical="center" wrapText="1"/>
    </xf>
    <xf numFmtId="0" fontId="2" fillId="0" borderId="7" xfId="3" applyBorder="1" applyAlignment="1">
      <alignment horizontal="center" vertical="center" wrapText="1"/>
    </xf>
    <xf numFmtId="0" fontId="2" fillId="0" borderId="4" xfId="3" applyBorder="1" applyAlignment="1">
      <alignment horizontal="center" vertical="center" wrapText="1"/>
    </xf>
    <xf numFmtId="0" fontId="45" fillId="2" borderId="2" xfId="3" applyFont="1" applyFill="1" applyBorder="1" applyAlignment="1">
      <alignment horizontal="center" vertical="center" wrapText="1"/>
    </xf>
    <xf numFmtId="0" fontId="89" fillId="0" borderId="2" xfId="3" applyFont="1" applyBorder="1" applyAlignment="1">
      <alignment horizontal="center" vertical="center" wrapText="1"/>
    </xf>
    <xf numFmtId="0" fontId="69" fillId="0" borderId="2" xfId="3" applyFont="1" applyBorder="1" applyAlignment="1"/>
    <xf numFmtId="0" fontId="69" fillId="0" borderId="4" xfId="3" applyFont="1" applyBorder="1" applyAlignment="1">
      <alignment horizontal="center" vertical="center" wrapText="1"/>
    </xf>
    <xf numFmtId="0" fontId="89" fillId="0" borderId="5" xfId="3" applyFont="1" applyBorder="1" applyAlignment="1">
      <alignment horizontal="center" vertical="center" wrapText="1"/>
    </xf>
    <xf numFmtId="0" fontId="69" fillId="0" borderId="8" xfId="3" applyFont="1" applyBorder="1" applyAlignment="1"/>
    <xf numFmtId="0" fontId="69" fillId="0" borderId="6" xfId="3" applyFont="1" applyBorder="1" applyAlignment="1"/>
    <xf numFmtId="0" fontId="44" fillId="0" borderId="3" xfId="3" applyFont="1" applyBorder="1" applyAlignment="1">
      <alignment vertical="center" wrapText="1"/>
    </xf>
    <xf numFmtId="0" fontId="44" fillId="0" borderId="4" xfId="3" applyFont="1" applyBorder="1" applyAlignment="1">
      <alignment vertical="center" wrapText="1"/>
    </xf>
    <xf numFmtId="0" fontId="45" fillId="0" borderId="3" xfId="3" applyFont="1" applyFill="1" applyBorder="1" applyAlignment="1">
      <alignment horizontal="center" vertical="center" wrapText="1"/>
    </xf>
    <xf numFmtId="49" fontId="44" fillId="0" borderId="3" xfId="3" applyNumberFormat="1" applyFont="1" applyBorder="1" applyAlignment="1">
      <alignment horizontal="center" vertical="center" wrapText="1"/>
    </xf>
    <xf numFmtId="49" fontId="44" fillId="0" borderId="4" xfId="3" applyNumberFormat="1" applyFont="1" applyBorder="1" applyAlignment="1">
      <alignment horizontal="center" vertical="center" wrapText="1"/>
    </xf>
    <xf numFmtId="0" fontId="97" fillId="0" borderId="3" xfId="3" applyFont="1" applyBorder="1" applyAlignment="1">
      <alignment vertical="center" wrapText="1"/>
    </xf>
    <xf numFmtId="0" fontId="97" fillId="0" borderId="4" xfId="3" applyFont="1" applyBorder="1" applyAlignment="1">
      <alignment vertical="center" wrapText="1"/>
    </xf>
    <xf numFmtId="0" fontId="30" fillId="0" borderId="0" xfId="3" applyFont="1" applyAlignment="1">
      <alignment horizontal="left" wrapText="1"/>
    </xf>
    <xf numFmtId="0" fontId="30" fillId="0" borderId="0" xfId="3" applyFont="1" applyAlignment="1">
      <alignment horizontal="left"/>
    </xf>
    <xf numFmtId="0" fontId="30" fillId="0" borderId="2" xfId="3" applyFont="1" applyBorder="1" applyAlignment="1">
      <alignment horizontal="left" vertical="center" wrapText="1"/>
    </xf>
    <xf numFmtId="0" fontId="30" fillId="0" borderId="2" xfId="3" applyFont="1" applyBorder="1" applyAlignment="1">
      <alignment horizontal="left" wrapText="1"/>
    </xf>
    <xf numFmtId="0" fontId="2" fillId="0" borderId="0" xfId="3" applyAlignment="1"/>
    <xf numFmtId="49" fontId="45" fillId="0" borderId="3" xfId="3" applyNumberFormat="1" applyFont="1" applyBorder="1" applyAlignment="1">
      <alignment horizontal="center" vertical="center" wrapText="1"/>
    </xf>
    <xf numFmtId="49" fontId="45" fillId="0" borderId="4" xfId="3" applyNumberFormat="1" applyFont="1" applyBorder="1" applyAlignment="1">
      <alignment horizontal="center" vertical="center" wrapText="1"/>
    </xf>
    <xf numFmtId="0" fontId="45" fillId="0" borderId="3" xfId="3" applyFont="1" applyBorder="1" applyAlignment="1">
      <alignment vertical="center" wrapText="1"/>
    </xf>
    <xf numFmtId="0" fontId="45" fillId="0" borderId="4" xfId="3" applyFont="1" applyBorder="1" applyAlignment="1">
      <alignment vertical="center" wrapText="1"/>
    </xf>
    <xf numFmtId="0" fontId="61" fillId="2" borderId="0" xfId="3" applyFont="1" applyFill="1" applyAlignment="1">
      <alignment horizontal="left" vertical="center" wrapText="1"/>
    </xf>
    <xf numFmtId="0" fontId="54" fillId="0" borderId="8" xfId="3" applyFont="1" applyFill="1" applyBorder="1" applyAlignment="1">
      <alignment horizontal="left" wrapText="1"/>
    </xf>
    <xf numFmtId="0" fontId="54" fillId="0" borderId="6" xfId="3" applyFont="1" applyFill="1" applyBorder="1" applyAlignment="1">
      <alignment horizontal="left" wrapText="1"/>
    </xf>
    <xf numFmtId="0" fontId="53" fillId="0" borderId="0" xfId="9" applyFont="1" applyAlignment="1">
      <alignment horizontal="left" wrapText="1"/>
    </xf>
    <xf numFmtId="0" fontId="53" fillId="0" borderId="0" xfId="9" applyFont="1" applyAlignment="1">
      <alignment horizontal="left"/>
    </xf>
    <xf numFmtId="0" fontId="4" fillId="2" borderId="0" xfId="3" applyFont="1" applyFill="1" applyAlignment="1">
      <alignment horizontal="left" vertical="center" wrapText="1"/>
    </xf>
    <xf numFmtId="16" fontId="52" fillId="0" borderId="2" xfId="3" applyNumberFormat="1" applyFont="1" applyFill="1" applyBorder="1" applyAlignment="1">
      <alignment horizontal="center" vertical="center" wrapText="1"/>
    </xf>
    <xf numFmtId="16" fontId="52" fillId="0" borderId="2" xfId="3" applyNumberFormat="1" applyFont="1" applyFill="1" applyBorder="1" applyAlignment="1">
      <alignment horizontal="left" vertical="top" wrapText="1"/>
    </xf>
    <xf numFmtId="49" fontId="53" fillId="0" borderId="3" xfId="3" applyNumberFormat="1" applyFont="1" applyFill="1" applyBorder="1" applyAlignment="1">
      <alignment horizontal="center" vertical="center" wrapText="1"/>
    </xf>
    <xf numFmtId="49" fontId="53" fillId="0" borderId="7" xfId="3" applyNumberFormat="1" applyFont="1" applyFill="1" applyBorder="1" applyAlignment="1">
      <alignment horizontal="center" vertical="center" wrapText="1"/>
    </xf>
    <xf numFmtId="49" fontId="53" fillId="0" borderId="4" xfId="3" applyNumberFormat="1" applyFont="1" applyFill="1" applyBorder="1" applyAlignment="1">
      <alignment horizontal="center" vertical="center" wrapText="1"/>
    </xf>
    <xf numFmtId="16" fontId="52" fillId="0" borderId="2" xfId="3" applyNumberFormat="1" applyFont="1" applyFill="1" applyBorder="1" applyAlignment="1">
      <alignment vertical="top" wrapText="1"/>
    </xf>
    <xf numFmtId="16" fontId="52" fillId="0" borderId="5" xfId="3" applyNumberFormat="1" applyFont="1" applyFill="1" applyBorder="1" applyAlignment="1">
      <alignment horizontal="center" vertical="center" wrapText="1"/>
    </xf>
    <xf numFmtId="16" fontId="52" fillId="0" borderId="8" xfId="3" applyNumberFormat="1" applyFont="1" applyFill="1" applyBorder="1" applyAlignment="1">
      <alignment horizontal="center" vertical="center" wrapText="1"/>
    </xf>
    <xf numFmtId="16" fontId="52" fillId="0" borderId="6" xfId="3" applyNumberFormat="1" applyFont="1" applyFill="1" applyBorder="1" applyAlignment="1">
      <alignment horizontal="center" vertical="center" wrapText="1"/>
    </xf>
    <xf numFmtId="0" fontId="5" fillId="0" borderId="5" xfId="3" applyFont="1" applyFill="1" applyBorder="1" applyAlignment="1">
      <alignment horizontal="center" vertical="center" wrapText="1"/>
    </xf>
    <xf numFmtId="0" fontId="5" fillId="0" borderId="8" xfId="3" applyFont="1" applyFill="1" applyBorder="1" applyAlignment="1">
      <alignment horizontal="center" vertical="center" wrapText="1"/>
    </xf>
    <xf numFmtId="0" fontId="5" fillId="0" borderId="6" xfId="3" applyFont="1" applyFill="1" applyBorder="1" applyAlignment="1">
      <alignment horizontal="center" vertical="center" wrapText="1"/>
    </xf>
    <xf numFmtId="14" fontId="53" fillId="0" borderId="3" xfId="3" applyNumberFormat="1" applyFont="1" applyFill="1" applyBorder="1" applyAlignment="1">
      <alignment horizontal="center" vertical="center" wrapText="1"/>
    </xf>
    <xf numFmtId="14" fontId="53" fillId="0" borderId="4" xfId="3" applyNumberFormat="1" applyFont="1" applyFill="1" applyBorder="1" applyAlignment="1">
      <alignment horizontal="center" vertical="center" wrapText="1"/>
    </xf>
    <xf numFmtId="4" fontId="53" fillId="0" borderId="3" xfId="3" applyNumberFormat="1" applyFont="1" applyFill="1" applyBorder="1" applyAlignment="1">
      <alignment horizontal="center" vertical="center" wrapText="1"/>
    </xf>
    <xf numFmtId="4" fontId="53" fillId="0" borderId="4" xfId="3" applyNumberFormat="1" applyFont="1" applyFill="1" applyBorder="1" applyAlignment="1">
      <alignment horizontal="center" vertical="center" wrapText="1"/>
    </xf>
    <xf numFmtId="4" fontId="53" fillId="0" borderId="2" xfId="3" applyNumberFormat="1" applyFont="1" applyFill="1" applyBorder="1" applyAlignment="1">
      <alignment horizontal="center" vertical="center" wrapText="1"/>
    </xf>
    <xf numFmtId="14" fontId="55" fillId="0" borderId="3" xfId="3" applyNumberFormat="1" applyFont="1" applyFill="1" applyBorder="1" applyAlignment="1">
      <alignment horizontal="center" vertical="center" wrapText="1"/>
    </xf>
    <xf numFmtId="14" fontId="55" fillId="0" borderId="4" xfId="3" applyNumberFormat="1" applyFont="1" applyFill="1" applyBorder="1" applyAlignment="1">
      <alignment horizontal="center" vertical="center" wrapText="1"/>
    </xf>
    <xf numFmtId="16" fontId="52" fillId="0" borderId="3" xfId="3" applyNumberFormat="1" applyFont="1" applyFill="1" applyBorder="1" applyAlignment="1">
      <alignment horizontal="center" vertical="center" wrapText="1"/>
    </xf>
    <xf numFmtId="16" fontId="52" fillId="0" borderId="7" xfId="3" applyNumberFormat="1" applyFont="1" applyFill="1" applyBorder="1" applyAlignment="1">
      <alignment horizontal="center" vertical="center" wrapText="1"/>
    </xf>
    <xf numFmtId="16" fontId="52" fillId="0" borderId="4" xfId="3" applyNumberFormat="1" applyFont="1" applyFill="1" applyBorder="1" applyAlignment="1">
      <alignment horizontal="center" vertical="center" wrapText="1"/>
    </xf>
    <xf numFmtId="0" fontId="52" fillId="0" borderId="3" xfId="3" applyFont="1" applyFill="1" applyBorder="1" applyAlignment="1">
      <alignment horizontal="left" vertical="center" wrapText="1"/>
    </xf>
    <xf numFmtId="0" fontId="52" fillId="0" borderId="7" xfId="3" applyFont="1" applyFill="1" applyBorder="1" applyAlignment="1">
      <alignment horizontal="left" vertical="center" wrapText="1"/>
    </xf>
    <xf numFmtId="0" fontId="52" fillId="0" borderId="4" xfId="3" applyFont="1" applyFill="1" applyBorder="1" applyAlignment="1">
      <alignment horizontal="left" vertical="center" wrapText="1"/>
    </xf>
    <xf numFmtId="0" fontId="56" fillId="0" borderId="0" xfId="3" applyFont="1" applyAlignment="1">
      <alignment horizontal="left" wrapText="1"/>
    </xf>
    <xf numFmtId="0" fontId="55" fillId="0" borderId="3" xfId="3" applyFont="1" applyFill="1" applyBorder="1" applyAlignment="1">
      <alignment horizontal="center" vertical="center" wrapText="1"/>
    </xf>
    <xf numFmtId="0" fontId="55" fillId="0" borderId="4" xfId="3" applyFont="1" applyFill="1" applyBorder="1" applyAlignment="1">
      <alignment horizontal="center" vertical="center" wrapText="1"/>
    </xf>
    <xf numFmtId="0" fontId="53" fillId="0" borderId="3" xfId="3" applyFont="1" applyFill="1" applyBorder="1" applyAlignment="1">
      <alignment horizontal="center" vertical="center" wrapText="1"/>
    </xf>
    <xf numFmtId="0" fontId="53" fillId="0" borderId="4" xfId="3" applyFont="1" applyFill="1" applyBorder="1" applyAlignment="1">
      <alignment horizontal="center" vertical="center" wrapText="1"/>
    </xf>
    <xf numFmtId="14" fontId="55" fillId="0" borderId="3" xfId="3" applyNumberFormat="1" applyFont="1" applyFill="1" applyBorder="1" applyAlignment="1">
      <alignment horizontal="left" vertical="center" wrapText="1"/>
    </xf>
    <xf numFmtId="14" fontId="55" fillId="0" borderId="4" xfId="3" applyNumberFormat="1" applyFont="1" applyFill="1" applyBorder="1" applyAlignment="1">
      <alignment horizontal="left" vertical="center" wrapText="1"/>
    </xf>
    <xf numFmtId="49" fontId="53" fillId="0" borderId="2" xfId="3" applyNumberFormat="1" applyFont="1" applyFill="1" applyBorder="1" applyAlignment="1">
      <alignment horizontal="center" vertical="center" wrapText="1"/>
    </xf>
    <xf numFmtId="49" fontId="52" fillId="0" borderId="5" xfId="3" applyNumberFormat="1" applyFont="1" applyFill="1" applyBorder="1" applyAlignment="1">
      <alignment horizontal="center" vertical="center" wrapText="1"/>
    </xf>
    <xf numFmtId="49" fontId="52" fillId="0" borderId="8" xfId="3" applyNumberFormat="1" applyFont="1" applyFill="1" applyBorder="1" applyAlignment="1">
      <alignment horizontal="center" vertical="center" wrapText="1"/>
    </xf>
    <xf numFmtId="49" fontId="52" fillId="0" borderId="6" xfId="3" applyNumberFormat="1" applyFont="1" applyFill="1" applyBorder="1" applyAlignment="1">
      <alignment horizontal="center" vertical="center" wrapText="1"/>
    </xf>
    <xf numFmtId="0" fontId="54" fillId="0" borderId="3" xfId="3" applyFont="1" applyFill="1" applyBorder="1" applyAlignment="1">
      <alignment horizontal="center" vertical="center" wrapText="1"/>
    </xf>
    <xf numFmtId="0" fontId="54" fillId="0" borderId="7" xfId="3" applyFont="1" applyFill="1" applyBorder="1" applyAlignment="1">
      <alignment horizontal="center" vertical="center" wrapText="1"/>
    </xf>
    <xf numFmtId="0" fontId="54" fillId="0" borderId="4" xfId="3" applyFont="1" applyFill="1" applyBorder="1" applyAlignment="1">
      <alignment horizontal="center" vertical="center" wrapText="1"/>
    </xf>
    <xf numFmtId="0" fontId="53" fillId="0" borderId="7" xfId="3" applyFont="1" applyFill="1" applyBorder="1" applyAlignment="1">
      <alignment horizontal="center" vertical="center" wrapText="1"/>
    </xf>
    <xf numFmtId="0" fontId="4" fillId="2" borderId="0" xfId="3" applyFont="1" applyFill="1" applyAlignment="1">
      <alignment horizontal="center"/>
    </xf>
    <xf numFmtId="0" fontId="5" fillId="2" borderId="0" xfId="3" applyFont="1" applyFill="1" applyAlignment="1">
      <alignment horizontal="center" vertical="center"/>
    </xf>
    <xf numFmtId="0" fontId="52" fillId="2" borderId="1" xfId="3" applyFont="1" applyFill="1" applyBorder="1" applyAlignment="1">
      <alignment horizontal="center" vertical="center"/>
    </xf>
    <xf numFmtId="0" fontId="53" fillId="0" borderId="2" xfId="3" applyFont="1" applyFill="1" applyBorder="1" applyAlignment="1">
      <alignment horizontal="center" vertical="center" wrapText="1"/>
    </xf>
    <xf numFmtId="0" fontId="53" fillId="0" borderId="8" xfId="3" applyFont="1" applyFill="1" applyBorder="1" applyAlignment="1">
      <alignment horizontal="center" vertical="center" wrapText="1"/>
    </xf>
    <xf numFmtId="0" fontId="53" fillId="0" borderId="6" xfId="3" applyFont="1" applyFill="1" applyBorder="1" applyAlignment="1">
      <alignment horizontal="center" vertical="center" wrapText="1"/>
    </xf>
    <xf numFmtId="0" fontId="53" fillId="0" borderId="9" xfId="3" applyFont="1" applyFill="1" applyBorder="1" applyAlignment="1">
      <alignment horizontal="center" vertical="center" wrapText="1"/>
    </xf>
    <xf numFmtId="0" fontId="53" fillId="0" borderId="13" xfId="3" applyFont="1" applyFill="1" applyBorder="1" applyAlignment="1">
      <alignment horizontal="center" vertical="center" wrapText="1"/>
    </xf>
    <xf numFmtId="0" fontId="53" fillId="0" borderId="11" xfId="3" applyFont="1" applyFill="1" applyBorder="1" applyAlignment="1">
      <alignment horizontal="center" vertical="center" wrapText="1"/>
    </xf>
    <xf numFmtId="0" fontId="53" fillId="0" borderId="15" xfId="3" applyFont="1" applyFill="1" applyBorder="1" applyAlignment="1">
      <alignment horizontal="center" vertical="center" wrapText="1"/>
    </xf>
    <xf numFmtId="0" fontId="53" fillId="0" borderId="10" xfId="3" applyFont="1" applyFill="1" applyBorder="1" applyAlignment="1">
      <alignment horizontal="center" vertical="center" wrapText="1"/>
    </xf>
    <xf numFmtId="0" fontId="53" fillId="0" borderId="14" xfId="3" applyFont="1" applyFill="1" applyBorder="1" applyAlignment="1">
      <alignment horizontal="center" vertical="center" wrapText="1"/>
    </xf>
    <xf numFmtId="0" fontId="46" fillId="2" borderId="0" xfId="10" applyFont="1" applyFill="1" applyAlignment="1">
      <alignment horizontal="left" wrapText="1"/>
    </xf>
    <xf numFmtId="0" fontId="39" fillId="2" borderId="3" xfId="3" applyFont="1" applyFill="1" applyBorder="1" applyAlignment="1">
      <alignment horizontal="center" vertical="center"/>
    </xf>
    <xf numFmtId="0" fontId="39" fillId="2" borderId="4" xfId="3" applyFont="1" applyFill="1" applyBorder="1" applyAlignment="1">
      <alignment horizontal="center" vertical="center"/>
    </xf>
    <xf numFmtId="0" fontId="39" fillId="2" borderId="5" xfId="10" applyFont="1" applyFill="1" applyBorder="1" applyAlignment="1">
      <alignment horizontal="left" vertical="center" wrapText="1"/>
    </xf>
    <xf numFmtId="0" fontId="39" fillId="2" borderId="8" xfId="10" applyFont="1" applyFill="1" applyBorder="1" applyAlignment="1">
      <alignment horizontal="left" vertical="center" wrapText="1"/>
    </xf>
    <xf numFmtId="0" fontId="39" fillId="2" borderId="6" xfId="10" applyFont="1" applyFill="1" applyBorder="1" applyAlignment="1">
      <alignment horizontal="left" vertical="center" wrapText="1"/>
    </xf>
    <xf numFmtId="0" fontId="39" fillId="2" borderId="9" xfId="3" applyFont="1" applyFill="1" applyBorder="1" applyAlignment="1">
      <alignment horizontal="left" vertical="center" wrapText="1"/>
    </xf>
    <xf numFmtId="0" fontId="39" fillId="2" borderId="12" xfId="3" applyFont="1" applyFill="1" applyBorder="1" applyAlignment="1">
      <alignment horizontal="left" vertical="center" wrapText="1"/>
    </xf>
    <xf numFmtId="0" fontId="39" fillId="2" borderId="13" xfId="3" applyFont="1" applyFill="1" applyBorder="1" applyAlignment="1">
      <alignment horizontal="left" vertical="center" wrapText="1"/>
    </xf>
    <xf numFmtId="0" fontId="39" fillId="2" borderId="10" xfId="3" applyFont="1" applyFill="1" applyBorder="1" applyAlignment="1">
      <alignment horizontal="left" vertical="center" wrapText="1"/>
    </xf>
    <xf numFmtId="0" fontId="39" fillId="2" borderId="1" xfId="3" applyFont="1" applyFill="1" applyBorder="1" applyAlignment="1">
      <alignment horizontal="left" vertical="center" wrapText="1"/>
    </xf>
    <xf numFmtId="0" fontId="39" fillId="2" borderId="14" xfId="3" applyFont="1" applyFill="1" applyBorder="1" applyAlignment="1">
      <alignment horizontal="left" vertical="center" wrapText="1"/>
    </xf>
    <xf numFmtId="2" fontId="39" fillId="2" borderId="3" xfId="3" applyNumberFormat="1" applyFont="1" applyFill="1" applyBorder="1" applyAlignment="1">
      <alignment horizontal="center" vertical="center"/>
    </xf>
    <xf numFmtId="2" fontId="39" fillId="2" borderId="4" xfId="3" applyNumberFormat="1" applyFont="1" applyFill="1" applyBorder="1" applyAlignment="1">
      <alignment horizontal="center" vertical="center"/>
    </xf>
    <xf numFmtId="0" fontId="42" fillId="2" borderId="5" xfId="10" applyFont="1" applyFill="1" applyBorder="1" applyAlignment="1">
      <alignment horizontal="center" vertical="center" wrapText="1"/>
    </xf>
    <xf numFmtId="0" fontId="42" fillId="2" borderId="8" xfId="10" applyFont="1" applyFill="1" applyBorder="1" applyAlignment="1">
      <alignment horizontal="center" vertical="center" wrapText="1"/>
    </xf>
    <xf numFmtId="0" fontId="42" fillId="2" borderId="6" xfId="10" applyFont="1" applyFill="1" applyBorder="1" applyAlignment="1">
      <alignment horizontal="center" vertical="center" wrapText="1"/>
    </xf>
    <xf numFmtId="0" fontId="39" fillId="2" borderId="9" xfId="3" applyFont="1" applyFill="1" applyBorder="1" applyAlignment="1">
      <alignment horizontal="center" vertical="center" wrapText="1"/>
    </xf>
    <xf numFmtId="0" fontId="39" fillId="2" borderId="12" xfId="3" applyFont="1" applyFill="1" applyBorder="1" applyAlignment="1">
      <alignment horizontal="center" vertical="center"/>
    </xf>
    <xf numFmtId="0" fontId="39" fillId="2" borderId="13" xfId="3" applyFont="1" applyFill="1" applyBorder="1" applyAlignment="1">
      <alignment horizontal="center" vertical="center"/>
    </xf>
    <xf numFmtId="0" fontId="39" fillId="2" borderId="10" xfId="3" applyFont="1" applyFill="1" applyBorder="1" applyAlignment="1">
      <alignment horizontal="center" vertical="center"/>
    </xf>
    <xf numFmtId="0" fontId="39" fillId="2" borderId="1" xfId="3" applyFont="1" applyFill="1" applyBorder="1" applyAlignment="1">
      <alignment horizontal="center" vertical="center"/>
    </xf>
    <xf numFmtId="0" fontId="39" fillId="2" borderId="14" xfId="3" applyFont="1" applyFill="1" applyBorder="1" applyAlignment="1">
      <alignment horizontal="center" vertical="center"/>
    </xf>
    <xf numFmtId="0" fontId="71" fillId="2" borderId="0" xfId="10" applyFont="1" applyFill="1" applyAlignment="1">
      <alignment horizontal="left" wrapText="1"/>
    </xf>
    <xf numFmtId="0" fontId="72" fillId="2" borderId="0" xfId="10" applyFont="1" applyFill="1" applyAlignment="1">
      <alignment horizontal="left" wrapText="1"/>
    </xf>
    <xf numFmtId="0" fontId="36" fillId="2" borderId="2" xfId="3" applyFont="1" applyFill="1" applyBorder="1" applyAlignment="1">
      <alignment horizontal="center" vertical="center"/>
    </xf>
    <xf numFmtId="0" fontId="36" fillId="2" borderId="5" xfId="3" applyFont="1" applyFill="1" applyBorder="1" applyAlignment="1">
      <alignment horizontal="left" vertical="center"/>
    </xf>
    <xf numFmtId="0" fontId="36" fillId="2" borderId="8" xfId="3" applyFont="1" applyFill="1" applyBorder="1" applyAlignment="1">
      <alignment horizontal="left" vertical="center"/>
    </xf>
    <xf numFmtId="0" fontId="36" fillId="2" borderId="6" xfId="3" applyFont="1" applyFill="1" applyBorder="1" applyAlignment="1">
      <alignment horizontal="left" vertical="center"/>
    </xf>
    <xf numFmtId="0" fontId="63" fillId="2" borderId="10" xfId="10" applyFont="1" applyFill="1" applyBorder="1" applyAlignment="1">
      <alignment horizontal="center" vertical="center" wrapText="1"/>
    </xf>
    <xf numFmtId="0" fontId="63" fillId="2" borderId="1" xfId="10" applyFont="1" applyFill="1" applyBorder="1" applyAlignment="1">
      <alignment horizontal="center" vertical="center" wrapText="1"/>
    </xf>
    <xf numFmtId="0" fontId="63" fillId="2" borderId="14" xfId="10" applyFont="1" applyFill="1" applyBorder="1" applyAlignment="1">
      <alignment horizontal="center" vertical="center" wrapText="1"/>
    </xf>
    <xf numFmtId="0" fontId="39" fillId="2" borderId="2" xfId="3" applyFont="1" applyFill="1" applyBorder="1" applyAlignment="1">
      <alignment horizontal="center" vertical="center"/>
    </xf>
    <xf numFmtId="0" fontId="39" fillId="2" borderId="3" xfId="10" applyFont="1" applyFill="1" applyBorder="1" applyAlignment="1">
      <alignment horizontal="center" vertical="center"/>
    </xf>
    <xf numFmtId="0" fontId="39" fillId="2" borderId="7" xfId="10" applyFont="1" applyFill="1" applyBorder="1" applyAlignment="1">
      <alignment horizontal="center" vertical="center"/>
    </xf>
    <xf numFmtId="0" fontId="39" fillId="2" borderId="4" xfId="10" applyFont="1" applyFill="1" applyBorder="1" applyAlignment="1">
      <alignment horizontal="center" vertical="center"/>
    </xf>
    <xf numFmtId="0" fontId="39" fillId="2" borderId="2" xfId="10" applyFont="1" applyFill="1" applyBorder="1" applyAlignment="1">
      <alignment horizontal="center" vertical="center" wrapText="1"/>
    </xf>
    <xf numFmtId="0" fontId="39" fillId="2" borderId="13" xfId="10" applyFont="1" applyFill="1" applyBorder="1" applyAlignment="1">
      <alignment horizontal="center" vertical="center" wrapText="1"/>
    </xf>
    <xf numFmtId="0" fontId="39" fillId="2" borderId="15" xfId="10" applyFont="1" applyFill="1" applyBorder="1" applyAlignment="1">
      <alignment horizontal="center" vertical="center" wrapText="1"/>
    </xf>
    <xf numFmtId="0" fontId="39" fillId="2" borderId="14" xfId="10" applyFont="1" applyFill="1" applyBorder="1" applyAlignment="1">
      <alignment horizontal="center" vertical="center" wrapText="1"/>
    </xf>
    <xf numFmtId="0" fontId="39" fillId="2" borderId="9" xfId="10" applyFont="1" applyFill="1" applyBorder="1" applyAlignment="1">
      <alignment horizontal="left" vertical="center" wrapText="1"/>
    </xf>
    <xf numFmtId="0" fontId="39" fillId="2" borderId="12" xfId="10" applyFont="1" applyFill="1" applyBorder="1" applyAlignment="1">
      <alignment horizontal="left" vertical="center" wrapText="1"/>
    </xf>
    <xf numFmtId="0" fontId="39" fillId="2" borderId="13" xfId="10" applyFont="1" applyFill="1" applyBorder="1" applyAlignment="1">
      <alignment horizontal="left" vertical="center" wrapText="1"/>
    </xf>
    <xf numFmtId="0" fontId="39" fillId="2" borderId="11" xfId="10" applyFont="1" applyFill="1" applyBorder="1" applyAlignment="1">
      <alignment horizontal="left" vertical="center" wrapText="1"/>
    </xf>
    <xf numFmtId="0" fontId="39" fillId="2" borderId="0" xfId="10" applyFont="1" applyFill="1" applyBorder="1" applyAlignment="1">
      <alignment horizontal="left" vertical="center" wrapText="1"/>
    </xf>
    <xf numFmtId="0" fontId="39" fillId="2" borderId="15" xfId="10" applyFont="1" applyFill="1" applyBorder="1" applyAlignment="1">
      <alignment horizontal="left" vertical="center" wrapText="1"/>
    </xf>
    <xf numFmtId="0" fontId="39" fillId="2" borderId="10" xfId="10" applyFont="1" applyFill="1" applyBorder="1" applyAlignment="1">
      <alignment horizontal="left" vertical="center" wrapText="1"/>
    </xf>
    <xf numFmtId="0" fontId="39" fillId="2" borderId="1" xfId="10" applyFont="1" applyFill="1" applyBorder="1" applyAlignment="1">
      <alignment horizontal="left" vertical="center" wrapText="1"/>
    </xf>
    <xf numFmtId="0" fontId="39" fillId="2" borderId="14" xfId="10" applyFont="1" applyFill="1" applyBorder="1" applyAlignment="1">
      <alignment horizontal="left" vertical="center" wrapText="1"/>
    </xf>
    <xf numFmtId="0" fontId="39" fillId="2" borderId="3" xfId="10" applyFont="1" applyFill="1" applyBorder="1" applyAlignment="1">
      <alignment horizontal="center" vertical="center" wrapText="1"/>
    </xf>
    <xf numFmtId="0" fontId="39" fillId="2" borderId="7" xfId="10" applyFont="1" applyFill="1" applyBorder="1" applyAlignment="1">
      <alignment horizontal="center" vertical="center" wrapText="1"/>
    </xf>
    <xf numFmtId="0" fontId="39" fillId="2" borderId="4" xfId="10" applyFont="1" applyFill="1" applyBorder="1" applyAlignment="1">
      <alignment horizontal="center" vertical="center" wrapText="1"/>
    </xf>
    <xf numFmtId="0" fontId="39" fillId="2" borderId="9" xfId="10" applyFont="1" applyFill="1" applyBorder="1" applyAlignment="1">
      <alignment horizontal="center" vertical="center" wrapText="1"/>
    </xf>
    <xf numFmtId="0" fontId="39" fillId="2" borderId="11" xfId="10" applyFont="1" applyFill="1" applyBorder="1" applyAlignment="1">
      <alignment horizontal="center" vertical="center" wrapText="1"/>
    </xf>
    <xf numFmtId="0" fontId="39" fillId="2" borderId="10" xfId="10" applyFont="1" applyFill="1" applyBorder="1" applyAlignment="1">
      <alignment horizontal="center" vertical="center" wrapText="1"/>
    </xf>
    <xf numFmtId="0" fontId="36" fillId="2" borderId="3" xfId="3" applyFont="1" applyFill="1" applyBorder="1" applyAlignment="1">
      <alignment horizontal="center" vertical="center"/>
    </xf>
    <xf numFmtId="0" fontId="36" fillId="2" borderId="7" xfId="3" applyFont="1" applyFill="1" applyBorder="1" applyAlignment="1">
      <alignment horizontal="center" vertical="center"/>
    </xf>
    <xf numFmtId="0" fontId="36" fillId="2" borderId="4" xfId="3" applyFont="1" applyFill="1" applyBorder="1" applyAlignment="1">
      <alignment horizontal="center" vertical="center"/>
    </xf>
    <xf numFmtId="0" fontId="36" fillId="2" borderId="12" xfId="3" applyFont="1" applyFill="1" applyBorder="1" applyAlignment="1">
      <alignment horizontal="left" vertical="center"/>
    </xf>
    <xf numFmtId="0" fontId="36" fillId="2" borderId="13" xfId="3" applyFont="1" applyFill="1" applyBorder="1" applyAlignment="1">
      <alignment horizontal="left" vertical="center"/>
    </xf>
    <xf numFmtId="0" fontId="36" fillId="2" borderId="0" xfId="3" applyFont="1" applyFill="1" applyBorder="1" applyAlignment="1">
      <alignment horizontal="left" vertical="center"/>
    </xf>
    <xf numFmtId="0" fontId="36" fillId="2" borderId="15" xfId="3" applyFont="1" applyFill="1" applyBorder="1" applyAlignment="1">
      <alignment horizontal="left" vertical="center"/>
    </xf>
    <xf numFmtId="0" fontId="36" fillId="2" borderId="1" xfId="3" applyFont="1" applyFill="1" applyBorder="1" applyAlignment="1">
      <alignment horizontal="left" vertical="center"/>
    </xf>
    <xf numFmtId="0" fontId="36" fillId="2" borderId="14" xfId="3" applyFont="1" applyFill="1" applyBorder="1" applyAlignment="1">
      <alignment horizontal="left" vertical="center"/>
    </xf>
    <xf numFmtId="0" fontId="63" fillId="2" borderId="2" xfId="10" applyFont="1" applyFill="1" applyBorder="1" applyAlignment="1">
      <alignment horizontal="center" vertical="center"/>
    </xf>
    <xf numFmtId="0" fontId="36" fillId="2" borderId="3" xfId="10" applyFont="1" applyFill="1" applyBorder="1" applyAlignment="1">
      <alignment horizontal="left" vertical="center" wrapText="1"/>
    </xf>
    <xf numFmtId="0" fontId="36" fillId="2" borderId="7" xfId="10" applyFont="1" applyFill="1" applyBorder="1" applyAlignment="1">
      <alignment horizontal="left" vertical="center" wrapText="1"/>
    </xf>
    <xf numFmtId="0" fontId="36" fillId="2" borderId="4" xfId="10" applyFont="1" applyFill="1" applyBorder="1" applyAlignment="1">
      <alignment horizontal="left" vertical="center" wrapText="1"/>
    </xf>
    <xf numFmtId="0" fontId="36" fillId="2" borderId="3" xfId="10" applyFont="1" applyFill="1" applyBorder="1" applyAlignment="1">
      <alignment horizontal="center" vertical="center" wrapText="1"/>
    </xf>
    <xf numFmtId="0" fontId="36" fillId="2" borderId="7" xfId="10" applyFont="1" applyFill="1" applyBorder="1" applyAlignment="1">
      <alignment horizontal="center" vertical="center" wrapText="1"/>
    </xf>
    <xf numFmtId="0" fontId="36" fillId="2" borderId="4" xfId="10" applyFont="1" applyFill="1" applyBorder="1" applyAlignment="1">
      <alignment horizontal="center" vertical="center" wrapText="1"/>
    </xf>
    <xf numFmtId="0" fontId="65" fillId="2" borderId="2" xfId="10" applyFont="1" applyFill="1" applyBorder="1" applyAlignment="1">
      <alignment horizontal="left" vertical="center" wrapText="1"/>
    </xf>
    <xf numFmtId="0" fontId="62" fillId="2" borderId="0" xfId="10" applyFont="1" applyFill="1" applyAlignment="1">
      <alignment horizontal="center" vertical="center" wrapText="1"/>
    </xf>
    <xf numFmtId="0" fontId="42" fillId="2" borderId="0" xfId="10" applyFont="1" applyFill="1" applyAlignment="1">
      <alignment horizontal="center" vertical="center" wrapText="1"/>
    </xf>
    <xf numFmtId="0" fontId="63" fillId="2" borderId="2" xfId="3" applyFont="1" applyFill="1" applyBorder="1" applyAlignment="1">
      <alignment horizontal="center" vertical="center" wrapText="1"/>
    </xf>
    <xf numFmtId="0" fontId="63" fillId="2" borderId="2" xfId="3" applyFont="1" applyFill="1" applyBorder="1" applyAlignment="1">
      <alignment horizontal="center" vertical="center"/>
    </xf>
    <xf numFmtId="0" fontId="63" fillId="2" borderId="6" xfId="10" applyFont="1" applyFill="1" applyBorder="1" applyAlignment="1">
      <alignment horizontal="center" vertical="center" wrapText="1"/>
    </xf>
    <xf numFmtId="0" fontId="63" fillId="2" borderId="2" xfId="10" applyFont="1" applyFill="1" applyBorder="1" applyAlignment="1">
      <alignment horizontal="center" vertical="center" wrapText="1"/>
    </xf>
    <xf numFmtId="0" fontId="42" fillId="2" borderId="2" xfId="10" applyFont="1" applyFill="1" applyBorder="1" applyAlignment="1">
      <alignment horizontal="center" vertical="center" wrapText="1"/>
    </xf>
    <xf numFmtId="0" fontId="4" fillId="2" borderId="0" xfId="0" applyFont="1" applyFill="1" applyBorder="1" applyAlignment="1">
      <alignment horizontal="center" vertical="center"/>
    </xf>
    <xf numFmtId="0" fontId="53" fillId="0" borderId="12" xfId="0" applyFont="1" applyBorder="1" applyAlignment="1">
      <alignment horizontal="center"/>
    </xf>
    <xf numFmtId="0" fontId="53" fillId="0" borderId="0" xfId="0" applyFont="1" applyBorder="1" applyAlignment="1">
      <alignment horizontal="center"/>
    </xf>
    <xf numFmtId="0" fontId="4" fillId="0" borderId="0" xfId="0" applyFont="1" applyBorder="1" applyAlignment="1">
      <alignment horizontal="right"/>
    </xf>
    <xf numFmtId="0" fontId="58" fillId="2" borderId="0" xfId="3" applyFont="1" applyFill="1" applyAlignment="1">
      <alignment horizontal="left" vertical="center"/>
    </xf>
    <xf numFmtId="0" fontId="81" fillId="2" borderId="0" xfId="0" applyFont="1" applyFill="1" applyBorder="1" applyAlignment="1">
      <alignment horizontal="center" vertical="center"/>
    </xf>
    <xf numFmtId="0" fontId="56" fillId="3" borderId="3" xfId="3" applyFont="1" applyFill="1" applyBorder="1" applyAlignment="1">
      <alignment horizontal="center" vertical="center" wrapText="1"/>
    </xf>
    <xf numFmtId="0" fontId="56" fillId="3" borderId="7" xfId="3" applyFont="1" applyFill="1" applyBorder="1" applyAlignment="1">
      <alignment horizontal="center" vertical="center" wrapText="1"/>
    </xf>
    <xf numFmtId="0" fontId="56" fillId="3" borderId="4" xfId="3" applyFont="1" applyFill="1" applyBorder="1" applyAlignment="1">
      <alignment horizontal="center" vertical="center" wrapText="1"/>
    </xf>
    <xf numFmtId="49" fontId="56" fillId="2" borderId="3" xfId="3" applyNumberFormat="1" applyFont="1" applyFill="1" applyBorder="1" applyAlignment="1">
      <alignment horizontal="center" vertical="center" wrapText="1"/>
    </xf>
    <xf numFmtId="49" fontId="56" fillId="2" borderId="7" xfId="3" applyNumberFormat="1" applyFont="1" applyFill="1" applyBorder="1" applyAlignment="1">
      <alignment horizontal="center" vertical="center" wrapText="1"/>
    </xf>
    <xf numFmtId="49" fontId="56" fillId="2" borderId="4" xfId="3" applyNumberFormat="1" applyFont="1" applyFill="1" applyBorder="1" applyAlignment="1">
      <alignment horizontal="center" vertical="center" wrapText="1"/>
    </xf>
    <xf numFmtId="0" fontId="56" fillId="2" borderId="3" xfId="3" applyFont="1" applyFill="1" applyBorder="1" applyAlignment="1">
      <alignment horizontal="center" vertical="center" wrapText="1"/>
    </xf>
    <xf numFmtId="0" fontId="56" fillId="2" borderId="7" xfId="3" applyFont="1" applyFill="1" applyBorder="1" applyAlignment="1">
      <alignment horizontal="center" vertical="center" wrapText="1"/>
    </xf>
    <xf numFmtId="0" fontId="56" fillId="2" borderId="4" xfId="3" applyFont="1" applyFill="1" applyBorder="1" applyAlignment="1">
      <alignment horizontal="center" vertical="center" wrapText="1"/>
    </xf>
    <xf numFmtId="14" fontId="56" fillId="2" borderId="3" xfId="3" applyNumberFormat="1" applyFont="1" applyFill="1" applyBorder="1" applyAlignment="1">
      <alignment horizontal="center" vertical="center" wrapText="1"/>
    </xf>
    <xf numFmtId="14" fontId="56" fillId="2" borderId="7" xfId="3" applyNumberFormat="1" applyFont="1" applyFill="1" applyBorder="1" applyAlignment="1">
      <alignment horizontal="center" vertical="center" wrapText="1"/>
    </xf>
    <xf numFmtId="14" fontId="56" fillId="2" borderId="4" xfId="3" applyNumberFormat="1" applyFont="1" applyFill="1" applyBorder="1" applyAlignment="1">
      <alignment horizontal="center" vertical="center" wrapText="1"/>
    </xf>
    <xf numFmtId="14" fontId="78" fillId="2" borderId="3" xfId="3" applyNumberFormat="1" applyFont="1" applyFill="1" applyBorder="1" applyAlignment="1">
      <alignment horizontal="center" vertical="center" wrapText="1"/>
    </xf>
    <xf numFmtId="14" fontId="78" fillId="2" borderId="7" xfId="3" applyNumberFormat="1" applyFont="1" applyFill="1" applyBorder="1" applyAlignment="1">
      <alignment horizontal="center" vertical="center" wrapText="1"/>
    </xf>
    <xf numFmtId="14" fontId="78" fillId="2" borderId="4" xfId="3" applyNumberFormat="1" applyFont="1" applyFill="1" applyBorder="1" applyAlignment="1">
      <alignment horizontal="center" vertical="center" wrapText="1"/>
    </xf>
    <xf numFmtId="1" fontId="77" fillId="3" borderId="3" xfId="3" applyNumberFormat="1" applyFont="1" applyFill="1" applyBorder="1" applyAlignment="1">
      <alignment horizontal="center" vertical="center" wrapText="1"/>
    </xf>
    <xf numFmtId="1" fontId="77" fillId="3" borderId="7" xfId="3" applyNumberFormat="1" applyFont="1" applyFill="1" applyBorder="1" applyAlignment="1">
      <alignment horizontal="center" vertical="center" wrapText="1"/>
    </xf>
    <xf numFmtId="1" fontId="77" fillId="3" borderId="4" xfId="3" applyNumberFormat="1" applyFont="1" applyFill="1" applyBorder="1" applyAlignment="1">
      <alignment horizontal="center" vertical="center" wrapText="1"/>
    </xf>
    <xf numFmtId="0" fontId="77" fillId="3" borderId="3" xfId="3" applyFont="1" applyFill="1" applyBorder="1" applyAlignment="1">
      <alignment horizontal="center" vertical="center" wrapText="1"/>
    </xf>
    <xf numFmtId="0" fontId="77" fillId="3" borderId="7" xfId="3" applyFont="1" applyFill="1" applyBorder="1" applyAlignment="1">
      <alignment horizontal="center" vertical="center" wrapText="1"/>
    </xf>
    <xf numFmtId="0" fontId="77" fillId="3" borderId="4" xfId="3" applyFont="1" applyFill="1" applyBorder="1" applyAlignment="1">
      <alignment horizontal="center" vertical="center" wrapText="1"/>
    </xf>
    <xf numFmtId="14" fontId="56" fillId="3" borderId="3" xfId="3" applyNumberFormat="1" applyFont="1" applyFill="1" applyBorder="1" applyAlignment="1">
      <alignment horizontal="center" vertical="center" wrapText="1"/>
    </xf>
    <xf numFmtId="14" fontId="56" fillId="3" borderId="7" xfId="3" applyNumberFormat="1" applyFont="1" applyFill="1" applyBorder="1" applyAlignment="1">
      <alignment horizontal="center" vertical="center" wrapText="1"/>
    </xf>
    <xf numFmtId="14" fontId="56" fillId="3" borderId="4" xfId="3" applyNumberFormat="1" applyFont="1" applyFill="1" applyBorder="1" applyAlignment="1">
      <alignment horizontal="center" vertical="center" wrapText="1"/>
    </xf>
    <xf numFmtId="14" fontId="56" fillId="0" borderId="3" xfId="3" applyNumberFormat="1" applyFont="1" applyFill="1" applyBorder="1" applyAlignment="1">
      <alignment horizontal="center" vertical="center" wrapText="1"/>
    </xf>
    <xf numFmtId="14" fontId="56" fillId="0" borderId="7" xfId="3" applyNumberFormat="1" applyFont="1" applyFill="1" applyBorder="1" applyAlignment="1">
      <alignment horizontal="center" vertical="center" wrapText="1"/>
    </xf>
    <xf numFmtId="0" fontId="77" fillId="2" borderId="0" xfId="3" applyFont="1" applyFill="1" applyAlignment="1">
      <alignment horizontal="center" vertical="center"/>
    </xf>
    <xf numFmtId="0" fontId="77" fillId="2" borderId="1" xfId="3" applyFont="1" applyFill="1" applyBorder="1" applyAlignment="1">
      <alignment horizontal="center" vertical="center"/>
    </xf>
    <xf numFmtId="0" fontId="78" fillId="2" borderId="3" xfId="3" applyFont="1" applyFill="1" applyBorder="1" applyAlignment="1">
      <alignment horizontal="center" vertical="center" wrapText="1"/>
    </xf>
    <xf numFmtId="0" fontId="78" fillId="2" borderId="7" xfId="3" applyFont="1" applyFill="1" applyBorder="1" applyAlignment="1">
      <alignment horizontal="center" vertical="center" wrapText="1"/>
    </xf>
    <xf numFmtId="0" fontId="78" fillId="2" borderId="4" xfId="3" applyFont="1" applyFill="1" applyBorder="1" applyAlignment="1">
      <alignment horizontal="center" vertical="center" wrapText="1"/>
    </xf>
    <xf numFmtId="0" fontId="56" fillId="2" borderId="5" xfId="3" applyFont="1" applyFill="1" applyBorder="1" applyAlignment="1">
      <alignment horizontal="center" vertical="center" wrapText="1"/>
    </xf>
    <xf numFmtId="0" fontId="56" fillId="2" borderId="8" xfId="3" applyFont="1" applyFill="1" applyBorder="1" applyAlignment="1">
      <alignment horizontal="center" vertical="center" wrapText="1"/>
    </xf>
    <xf numFmtId="0" fontId="56" fillId="2" borderId="6" xfId="3" applyFont="1" applyFill="1" applyBorder="1" applyAlignment="1">
      <alignment horizontal="center" vertical="center" wrapText="1"/>
    </xf>
    <xf numFmtId="0" fontId="56" fillId="2" borderId="9" xfId="3" applyFont="1" applyFill="1" applyBorder="1" applyAlignment="1">
      <alignment horizontal="center" vertical="center" wrapText="1"/>
    </xf>
    <xf numFmtId="0" fontId="56" fillId="2" borderId="13" xfId="3" applyFont="1" applyFill="1" applyBorder="1" applyAlignment="1">
      <alignment horizontal="center" vertical="center" wrapText="1"/>
    </xf>
    <xf numFmtId="0" fontId="56" fillId="2" borderId="11" xfId="3" applyFont="1" applyFill="1" applyBorder="1" applyAlignment="1">
      <alignment horizontal="center" vertical="center" wrapText="1"/>
    </xf>
    <xf numFmtId="0" fontId="56" fillId="2" borderId="15" xfId="3" applyFont="1" applyFill="1" applyBorder="1" applyAlignment="1">
      <alignment horizontal="center" vertical="center" wrapText="1"/>
    </xf>
    <xf numFmtId="0" fontId="56" fillId="2" borderId="10" xfId="3" applyFont="1" applyFill="1" applyBorder="1" applyAlignment="1">
      <alignment horizontal="center" vertical="center" wrapText="1"/>
    </xf>
    <xf numFmtId="0" fontId="56" fillId="2" borderId="14" xfId="3" applyFont="1" applyFill="1" applyBorder="1" applyAlignment="1">
      <alignment horizontal="center" vertical="center" wrapText="1"/>
    </xf>
    <xf numFmtId="169" fontId="46" fillId="0" borderId="5" xfId="3" applyNumberFormat="1" applyFont="1" applyFill="1" applyBorder="1" applyAlignment="1">
      <alignment horizontal="center" vertical="center"/>
    </xf>
    <xf numFmtId="169" fontId="46" fillId="0" borderId="6" xfId="3" applyNumberFormat="1" applyFont="1" applyFill="1" applyBorder="1" applyAlignment="1">
      <alignment horizontal="center" vertical="center"/>
    </xf>
    <xf numFmtId="0" fontId="46" fillId="0" borderId="0" xfId="3" applyFont="1" applyBorder="1" applyAlignment="1">
      <alignment horizontal="left" vertical="center" wrapText="1"/>
    </xf>
    <xf numFmtId="0" fontId="2" fillId="0" borderId="0" xfId="3" applyAlignment="1">
      <alignment horizontal="left" wrapText="1"/>
    </xf>
    <xf numFmtId="0" fontId="46" fillId="0" borderId="0" xfId="3" applyFont="1" applyAlignment="1">
      <alignment horizontal="left" wrapText="1"/>
    </xf>
    <xf numFmtId="0" fontId="45" fillId="0" borderId="5" xfId="3" applyFont="1" applyBorder="1" applyAlignment="1">
      <alignment horizontal="center" vertical="center"/>
    </xf>
    <xf numFmtId="0" fontId="45" fillId="0" borderId="8" xfId="3" applyFont="1" applyBorder="1" applyAlignment="1">
      <alignment horizontal="center" vertical="center"/>
    </xf>
    <xf numFmtId="0" fontId="45" fillId="0" borderId="6" xfId="3" applyFont="1" applyBorder="1" applyAlignment="1">
      <alignment horizontal="center" vertical="center"/>
    </xf>
    <xf numFmtId="0" fontId="50" fillId="2" borderId="9" xfId="7" applyFont="1" applyFill="1" applyBorder="1" applyAlignment="1">
      <alignment horizontal="left" vertical="center" wrapText="1"/>
    </xf>
    <xf numFmtId="0" fontId="2" fillId="0" borderId="12" xfId="3" applyBorder="1" applyAlignment="1">
      <alignment vertical="center" wrapText="1"/>
    </xf>
    <xf numFmtId="0" fontId="2" fillId="0" borderId="13" xfId="3" applyBorder="1" applyAlignment="1">
      <alignment vertical="center" wrapText="1"/>
    </xf>
    <xf numFmtId="0" fontId="2" fillId="0" borderId="11" xfId="3" applyBorder="1" applyAlignment="1">
      <alignment vertical="center" wrapText="1"/>
    </xf>
    <xf numFmtId="0" fontId="2" fillId="0" borderId="0" xfId="3" applyAlignment="1">
      <alignment vertical="center" wrapText="1"/>
    </xf>
    <xf numFmtId="0" fontId="2" fillId="0" borderId="15" xfId="3" applyBorder="1" applyAlignment="1">
      <alignment vertical="center" wrapText="1"/>
    </xf>
    <xf numFmtId="0" fontId="2" fillId="0" borderId="10" xfId="3" applyBorder="1" applyAlignment="1">
      <alignment vertical="center" wrapText="1"/>
    </xf>
    <xf numFmtId="0" fontId="2" fillId="0" borderId="1" xfId="3" applyBorder="1" applyAlignment="1">
      <alignment vertical="center" wrapText="1"/>
    </xf>
    <xf numFmtId="0" fontId="2" fillId="0" borderId="14" xfId="3" applyBorder="1" applyAlignment="1">
      <alignment vertical="center" wrapText="1"/>
    </xf>
    <xf numFmtId="0" fontId="45" fillId="0" borderId="5" xfId="3" applyFont="1" applyBorder="1" applyAlignment="1">
      <alignment horizontal="center" vertical="center" wrapText="1"/>
    </xf>
    <xf numFmtId="0" fontId="45" fillId="0" borderId="8" xfId="3" applyFont="1" applyBorder="1" applyAlignment="1">
      <alignment horizontal="center" vertical="center" wrapText="1"/>
    </xf>
    <xf numFmtId="0" fontId="45" fillId="0" borderId="6" xfId="3" applyFont="1" applyBorder="1" applyAlignment="1">
      <alignment horizontal="center" vertical="center" wrapText="1"/>
    </xf>
    <xf numFmtId="0" fontId="2" fillId="0" borderId="0" xfId="3" applyAlignment="1">
      <alignment horizontal="center"/>
    </xf>
    <xf numFmtId="0" fontId="91" fillId="0" borderId="8" xfId="3" applyFont="1" applyBorder="1" applyAlignment="1">
      <alignment horizontal="center"/>
    </xf>
    <xf numFmtId="0" fontId="91" fillId="0" borderId="6" xfId="3" applyFont="1" applyBorder="1" applyAlignment="1">
      <alignment horizontal="center"/>
    </xf>
    <xf numFmtId="0" fontId="45" fillId="0" borderId="3" xfId="3" applyFont="1" applyBorder="1" applyAlignment="1">
      <alignment horizontal="center" vertical="center"/>
    </xf>
    <xf numFmtId="0" fontId="2" fillId="0" borderId="7" xfId="3" applyBorder="1" applyAlignment="1">
      <alignment horizontal="center" vertical="center"/>
    </xf>
    <xf numFmtId="0" fontId="2" fillId="0" borderId="4" xfId="3" applyBorder="1" applyAlignment="1">
      <alignment horizontal="center" vertical="center"/>
    </xf>
    <xf numFmtId="0" fontId="45" fillId="0" borderId="3" xfId="3" applyFont="1" applyBorder="1" applyAlignment="1">
      <alignment horizontal="center"/>
    </xf>
    <xf numFmtId="0" fontId="45" fillId="0" borderId="7" xfId="3" applyFont="1" applyBorder="1" applyAlignment="1">
      <alignment horizontal="center"/>
    </xf>
    <xf numFmtId="0" fontId="45" fillId="0" borderId="4" xfId="3" applyFont="1" applyBorder="1" applyAlignment="1">
      <alignment horizontal="center"/>
    </xf>
    <xf numFmtId="0" fontId="45" fillId="0" borderId="3" xfId="3" applyFont="1" applyBorder="1" applyAlignment="1">
      <alignment horizontal="right"/>
    </xf>
    <xf numFmtId="0" fontId="45" fillId="0" borderId="7" xfId="3" applyFont="1" applyBorder="1" applyAlignment="1">
      <alignment horizontal="right"/>
    </xf>
    <xf numFmtId="0" fontId="45" fillId="0" borderId="4" xfId="3" applyFont="1" applyBorder="1" applyAlignment="1">
      <alignment horizontal="right"/>
    </xf>
    <xf numFmtId="0" fontId="45" fillId="0" borderId="2" xfId="3" applyFont="1" applyBorder="1" applyAlignment="1">
      <alignment horizontal="center" vertical="center"/>
    </xf>
    <xf numFmtId="0" fontId="45" fillId="2" borderId="6" xfId="3" applyFont="1" applyFill="1" applyBorder="1" applyAlignment="1">
      <alignment horizontal="center" vertical="center" wrapText="1"/>
    </xf>
    <xf numFmtId="14" fontId="4" fillId="4" borderId="5" xfId="3" applyNumberFormat="1" applyFont="1" applyFill="1" applyBorder="1" applyAlignment="1">
      <alignment horizontal="center" vertical="center" wrapText="1"/>
    </xf>
    <xf numFmtId="14" fontId="4" fillId="4" borderId="6" xfId="3" applyNumberFormat="1" applyFont="1" applyFill="1" applyBorder="1" applyAlignment="1">
      <alignment horizontal="center" vertical="center" wrapText="1"/>
    </xf>
    <xf numFmtId="2" fontId="4" fillId="2" borderId="5" xfId="3" applyNumberFormat="1" applyFont="1" applyFill="1" applyBorder="1" applyAlignment="1">
      <alignment horizontal="center" vertical="center" wrapText="1"/>
    </xf>
    <xf numFmtId="2" fontId="4" fillId="2" borderId="6" xfId="3" applyNumberFormat="1" applyFont="1" applyFill="1" applyBorder="1" applyAlignment="1">
      <alignment horizontal="center" vertical="center" wrapText="1"/>
    </xf>
    <xf numFmtId="165" fontId="4" fillId="0" borderId="5" xfId="3" applyNumberFormat="1" applyFont="1" applyBorder="1" applyAlignment="1">
      <alignment horizontal="left" vertical="center" wrapText="1"/>
    </xf>
    <xf numFmtId="0" fontId="4" fillId="0" borderId="8" xfId="3" applyFont="1" applyBorder="1" applyAlignment="1">
      <alignment horizontal="left" vertical="center" wrapText="1"/>
    </xf>
    <xf numFmtId="0" fontId="4" fillId="0" borderId="6" xfId="3" applyFont="1" applyBorder="1" applyAlignment="1">
      <alignment horizontal="left" vertical="center" wrapText="1"/>
    </xf>
    <xf numFmtId="14" fontId="4" fillId="4" borderId="3" xfId="3" applyNumberFormat="1" applyFont="1" applyFill="1" applyBorder="1" applyAlignment="1">
      <alignment horizontal="center" vertical="center" wrapText="1"/>
    </xf>
    <xf numFmtId="14" fontId="4" fillId="4" borderId="4" xfId="3" applyNumberFormat="1" applyFont="1" applyFill="1" applyBorder="1" applyAlignment="1">
      <alignment horizontal="center" vertical="center" wrapText="1"/>
    </xf>
    <xf numFmtId="14" fontId="4" fillId="4" borderId="9" xfId="3" applyNumberFormat="1" applyFont="1" applyFill="1" applyBorder="1" applyAlignment="1">
      <alignment horizontal="center" vertical="center" wrapText="1"/>
    </xf>
    <xf numFmtId="14" fontId="4" fillId="4" borderId="13" xfId="3" applyNumberFormat="1" applyFont="1" applyFill="1" applyBorder="1" applyAlignment="1">
      <alignment horizontal="center" vertical="center" wrapText="1"/>
    </xf>
    <xf numFmtId="14" fontId="4" fillId="4" borderId="10" xfId="3" applyNumberFormat="1" applyFont="1" applyFill="1" applyBorder="1" applyAlignment="1">
      <alignment horizontal="center" vertical="center" wrapText="1"/>
    </xf>
    <xf numFmtId="14" fontId="4" fillId="4" borderId="14" xfId="3" applyNumberFormat="1" applyFont="1" applyFill="1" applyBorder="1" applyAlignment="1">
      <alignment horizontal="center" vertical="center" wrapText="1"/>
    </xf>
    <xf numFmtId="0" fontId="4" fillId="4" borderId="3" xfId="3" applyNumberFormat="1" applyFont="1" applyFill="1" applyBorder="1" applyAlignment="1">
      <alignment horizontal="center" vertical="center" wrapText="1"/>
    </xf>
    <xf numFmtId="0" fontId="4" fillId="4" borderId="4" xfId="3" applyNumberFormat="1" applyFont="1" applyFill="1" applyBorder="1" applyAlignment="1">
      <alignment horizontal="center" vertical="center" wrapText="1"/>
    </xf>
    <xf numFmtId="164" fontId="5" fillId="3" borderId="5" xfId="3" applyNumberFormat="1" applyFont="1" applyFill="1" applyBorder="1" applyAlignment="1">
      <alignment horizontal="center" vertical="center" wrapText="1"/>
    </xf>
    <xf numFmtId="0" fontId="5" fillId="3" borderId="6" xfId="3" applyNumberFormat="1" applyFont="1" applyFill="1" applyBorder="1" applyAlignment="1">
      <alignment horizontal="center" vertical="center" wrapText="1"/>
    </xf>
    <xf numFmtId="0" fontId="4" fillId="0" borderId="3" xfId="3" applyFont="1" applyBorder="1" applyAlignment="1">
      <alignment horizontal="center" vertical="center" wrapText="1"/>
    </xf>
    <xf numFmtId="0" fontId="4" fillId="0" borderId="4" xfId="3" applyFont="1" applyBorder="1" applyAlignment="1">
      <alignment horizontal="center" vertical="center" wrapText="1"/>
    </xf>
    <xf numFmtId="0" fontId="6" fillId="4" borderId="3" xfId="3" applyFont="1" applyFill="1" applyBorder="1" applyAlignment="1">
      <alignment horizontal="center" vertical="center" wrapText="1"/>
    </xf>
    <xf numFmtId="0" fontId="6" fillId="4" borderId="4" xfId="3" applyFont="1" applyFill="1" applyBorder="1" applyAlignment="1">
      <alignment horizontal="center" vertical="center" wrapText="1"/>
    </xf>
    <xf numFmtId="0" fontId="7" fillId="4" borderId="3" xfId="3" applyFont="1" applyFill="1" applyBorder="1" applyAlignment="1">
      <alignment horizontal="center" vertical="center" wrapText="1"/>
    </xf>
    <xf numFmtId="0" fontId="7" fillId="4" borderId="4" xfId="3" applyFont="1" applyFill="1" applyBorder="1" applyAlignment="1">
      <alignment horizontal="center" vertical="center" wrapText="1"/>
    </xf>
    <xf numFmtId="0" fontId="4" fillId="4" borderId="3" xfId="3" applyFont="1" applyFill="1" applyBorder="1" applyAlignment="1">
      <alignment horizontal="center" vertical="center" wrapText="1"/>
    </xf>
    <xf numFmtId="0" fontId="4" fillId="4" borderId="4" xfId="3" applyFont="1" applyFill="1" applyBorder="1" applyAlignment="1">
      <alignment horizontal="center" vertical="center" wrapText="1"/>
    </xf>
    <xf numFmtId="164" fontId="4" fillId="2" borderId="5" xfId="3" applyNumberFormat="1" applyFont="1" applyFill="1" applyBorder="1" applyAlignment="1">
      <alignment horizontal="center" vertical="center" wrapText="1"/>
    </xf>
    <xf numFmtId="164" fontId="4" fillId="2" borderId="6" xfId="3" applyNumberFormat="1" applyFont="1" applyFill="1" applyBorder="1" applyAlignment="1">
      <alignment horizontal="center" vertical="center" wrapText="1"/>
    </xf>
    <xf numFmtId="165" fontId="5" fillId="3" borderId="5" xfId="3" applyNumberFormat="1" applyFont="1" applyFill="1" applyBorder="1" applyAlignment="1">
      <alignment horizontal="center" vertical="center" wrapText="1"/>
    </xf>
    <xf numFmtId="165" fontId="5" fillId="3" borderId="6" xfId="3" applyNumberFormat="1" applyFont="1" applyFill="1" applyBorder="1" applyAlignment="1">
      <alignment horizontal="center" vertical="center" wrapText="1"/>
    </xf>
    <xf numFmtId="165" fontId="4" fillId="0" borderId="5" xfId="3" applyNumberFormat="1" applyFont="1" applyBorder="1" applyAlignment="1">
      <alignment horizontal="center" vertical="center" wrapText="1"/>
    </xf>
    <xf numFmtId="165" fontId="4" fillId="0" borderId="6" xfId="3" applyNumberFormat="1" applyFont="1" applyBorder="1" applyAlignment="1">
      <alignment horizontal="center" vertical="center" wrapText="1"/>
    </xf>
    <xf numFmtId="164" fontId="4" fillId="3" borderId="5" xfId="3" applyNumberFormat="1" applyFont="1" applyFill="1" applyBorder="1" applyAlignment="1">
      <alignment horizontal="center" vertical="center" wrapText="1"/>
    </xf>
    <xf numFmtId="0" fontId="4" fillId="3" borderId="6" xfId="3" applyNumberFormat="1" applyFont="1" applyFill="1" applyBorder="1" applyAlignment="1">
      <alignment horizontal="center" vertical="center" wrapText="1"/>
    </xf>
    <xf numFmtId="0" fontId="4" fillId="2" borderId="5" xfId="3" applyNumberFormat="1" applyFont="1" applyFill="1" applyBorder="1" applyAlignment="1">
      <alignment horizontal="center" vertical="center" wrapText="1"/>
    </xf>
    <xf numFmtId="0" fontId="4" fillId="2" borderId="6" xfId="3" applyNumberFormat="1" applyFont="1" applyFill="1" applyBorder="1" applyAlignment="1">
      <alignment horizontal="center" vertical="center" wrapText="1"/>
    </xf>
    <xf numFmtId="0" fontId="30" fillId="0" borderId="2" xfId="3" applyFont="1" applyBorder="1" applyAlignment="1">
      <alignment horizontal="center" vertical="center" wrapText="1"/>
    </xf>
    <xf numFmtId="0" fontId="4" fillId="2" borderId="3" xfId="3" applyFont="1" applyFill="1" applyBorder="1" applyAlignment="1">
      <alignment horizontal="center" vertical="center" wrapText="1"/>
    </xf>
    <xf numFmtId="0" fontId="4" fillId="2" borderId="4" xfId="3" applyFont="1" applyFill="1" applyBorder="1" applyAlignment="1">
      <alignment horizontal="center" vertical="center" wrapText="1"/>
    </xf>
    <xf numFmtId="0" fontId="7" fillId="2" borderId="3" xfId="3" applyFont="1" applyFill="1" applyBorder="1" applyAlignment="1">
      <alignment horizontal="center" vertical="center" wrapText="1"/>
    </xf>
    <xf numFmtId="0" fontId="7" fillId="2" borderId="4" xfId="3" applyFont="1" applyFill="1" applyBorder="1" applyAlignment="1">
      <alignment horizontal="center" vertical="center" wrapText="1"/>
    </xf>
    <xf numFmtId="0" fontId="7" fillId="2" borderId="9" xfId="3" applyFont="1" applyFill="1" applyBorder="1" applyAlignment="1">
      <alignment horizontal="center" vertical="center" wrapText="1"/>
    </xf>
    <xf numFmtId="0" fontId="7" fillId="2" borderId="13" xfId="3" applyFont="1" applyFill="1" applyBorder="1" applyAlignment="1">
      <alignment horizontal="center" vertical="center" wrapText="1"/>
    </xf>
    <xf numFmtId="0" fontId="7" fillId="2" borderId="10" xfId="3" applyFont="1" applyFill="1" applyBorder="1" applyAlignment="1">
      <alignment horizontal="center" vertical="center" wrapText="1"/>
    </xf>
    <xf numFmtId="0" fontId="7" fillId="2" borderId="14" xfId="3" applyFont="1" applyFill="1" applyBorder="1" applyAlignment="1">
      <alignment horizontal="center" vertical="center" wrapText="1"/>
    </xf>
    <xf numFmtId="0" fontId="4" fillId="2" borderId="3" xfId="3" applyFont="1" applyFill="1" applyBorder="1" applyAlignment="1">
      <alignment horizontal="center" vertical="center"/>
    </xf>
    <xf numFmtId="0" fontId="4" fillId="2" borderId="7" xfId="3" applyFont="1" applyFill="1" applyBorder="1" applyAlignment="1">
      <alignment horizontal="center" vertical="center"/>
    </xf>
    <xf numFmtId="0" fontId="4" fillId="2" borderId="4" xfId="3" applyFont="1" applyFill="1" applyBorder="1" applyAlignment="1">
      <alignment horizontal="center" vertical="center"/>
    </xf>
    <xf numFmtId="0" fontId="30" fillId="0" borderId="5" xfId="3" applyFont="1" applyBorder="1" applyAlignment="1">
      <alignment horizontal="center" vertical="center" wrapText="1"/>
    </xf>
    <xf numFmtId="0" fontId="30" fillId="0" borderId="6" xfId="3" applyFont="1" applyBorder="1" applyAlignment="1">
      <alignment horizontal="center" vertical="center" wrapText="1"/>
    </xf>
    <xf numFmtId="0" fontId="30" fillId="0" borderId="0" xfId="3" applyFont="1" applyAlignment="1">
      <alignment horizontal="left" vertical="center"/>
    </xf>
    <xf numFmtId="0" fontId="30" fillId="0" borderId="0" xfId="3" applyFont="1" applyAlignment="1">
      <alignment horizontal="right" vertical="center"/>
    </xf>
    <xf numFmtId="0" fontId="30" fillId="0" borderId="3" xfId="3" applyFont="1" applyBorder="1" applyAlignment="1">
      <alignment horizontal="center" vertical="center" wrapText="1"/>
    </xf>
    <xf numFmtId="0" fontId="30" fillId="0" borderId="7" xfId="3" applyFont="1" applyBorder="1" applyAlignment="1">
      <alignment horizontal="center" vertical="center" wrapText="1"/>
    </xf>
    <xf numFmtId="0" fontId="30" fillId="0" borderId="4" xfId="3" applyFont="1" applyBorder="1" applyAlignment="1">
      <alignment horizontal="center" vertical="center" wrapText="1"/>
    </xf>
    <xf numFmtId="0" fontId="30" fillId="0" borderId="8" xfId="3" applyFont="1" applyBorder="1" applyAlignment="1">
      <alignment horizontal="center" vertical="center" wrapText="1"/>
    </xf>
    <xf numFmtId="49" fontId="62" fillId="0" borderId="0" xfId="3" applyNumberFormat="1" applyFont="1" applyFill="1" applyAlignment="1">
      <alignment horizontal="center" vertical="top"/>
    </xf>
    <xf numFmtId="0" fontId="85" fillId="0" borderId="0" xfId="3" applyFont="1" applyFill="1" applyAlignment="1">
      <alignment horizontal="right" vertical="top" wrapText="1"/>
    </xf>
    <xf numFmtId="0" fontId="85" fillId="0" borderId="0" xfId="3" applyFont="1" applyFill="1" applyAlignment="1">
      <alignment horizontal="right" vertical="top"/>
    </xf>
    <xf numFmtId="49" fontId="85" fillId="0" borderId="0" xfId="3" applyNumberFormat="1" applyFont="1" applyFill="1" applyAlignment="1">
      <alignment horizontal="right" vertical="top"/>
    </xf>
    <xf numFmtId="0" fontId="85" fillId="0" borderId="0" xfId="3" applyFont="1" applyFill="1" applyBorder="1" applyAlignment="1">
      <alignment horizontal="left" vertical="top" wrapText="1"/>
    </xf>
    <xf numFmtId="0" fontId="85" fillId="0" borderId="0" xfId="3" applyFont="1" applyFill="1" applyBorder="1" applyAlignment="1">
      <alignment horizontal="left" vertical="top"/>
    </xf>
    <xf numFmtId="0" fontId="85" fillId="0" borderId="0" xfId="3" applyFont="1" applyFill="1" applyBorder="1" applyAlignment="1">
      <alignment horizontal="right" vertical="top" wrapText="1"/>
    </xf>
    <xf numFmtId="165" fontId="85" fillId="0" borderId="0" xfId="3" applyNumberFormat="1" applyFont="1" applyFill="1" applyAlignment="1">
      <alignment horizontal="right" vertical="top" wrapText="1"/>
    </xf>
    <xf numFmtId="49" fontId="85" fillId="0" borderId="2" xfId="3" applyNumberFormat="1" applyFont="1" applyFill="1" applyBorder="1" applyAlignment="1">
      <alignment horizontal="center" vertical="top"/>
    </xf>
    <xf numFmtId="0" fontId="85" fillId="0" borderId="2" xfId="3" applyFont="1" applyFill="1" applyBorder="1" applyAlignment="1">
      <alignment horizontal="center" vertical="top" wrapText="1"/>
    </xf>
    <xf numFmtId="2" fontId="85" fillId="0" borderId="2" xfId="3" applyNumberFormat="1" applyFont="1" applyFill="1" applyBorder="1" applyAlignment="1">
      <alignment horizontal="center" vertical="top" wrapText="1"/>
    </xf>
    <xf numFmtId="2" fontId="62" fillId="0" borderId="2" xfId="3" applyNumberFormat="1" applyFont="1" applyFill="1" applyBorder="1" applyAlignment="1">
      <alignment horizontal="center" vertical="top" wrapText="1"/>
    </xf>
    <xf numFmtId="4" fontId="85" fillId="0" borderId="2" xfId="3" applyNumberFormat="1" applyFont="1" applyFill="1" applyBorder="1" applyAlignment="1">
      <alignment horizontal="center" vertical="top" wrapText="1"/>
    </xf>
    <xf numFmtId="0" fontId="85" fillId="0" borderId="2" xfId="3" applyFont="1" applyFill="1" applyBorder="1" applyAlignment="1">
      <alignment horizontal="center" vertical="top" wrapText="1"/>
    </xf>
    <xf numFmtId="0" fontId="85" fillId="0" borderId="2" xfId="3" applyNumberFormat="1" applyFont="1" applyFill="1" applyBorder="1" applyAlignment="1">
      <alignment horizontal="center" vertical="top" wrapText="1"/>
    </xf>
    <xf numFmtId="165" fontId="85" fillId="0" borderId="2" xfId="3" applyNumberFormat="1" applyFont="1" applyFill="1" applyBorder="1" applyAlignment="1">
      <alignment horizontal="center" vertical="top" wrapText="1"/>
    </xf>
    <xf numFmtId="49" fontId="85" fillId="0" borderId="2" xfId="3" applyNumberFormat="1" applyFont="1" applyFill="1" applyBorder="1" applyAlignment="1">
      <alignment horizontal="center" vertical="top"/>
    </xf>
    <xf numFmtId="3" fontId="85" fillId="0" borderId="2" xfId="3" applyNumberFormat="1" applyFont="1" applyFill="1" applyBorder="1" applyAlignment="1">
      <alignment horizontal="center" vertical="top" wrapText="1"/>
    </xf>
    <xf numFmtId="1" fontId="85" fillId="0" borderId="2" xfId="3" applyNumberFormat="1" applyFont="1" applyFill="1" applyBorder="1" applyAlignment="1">
      <alignment horizontal="center" vertical="top" wrapText="1"/>
    </xf>
    <xf numFmtId="0" fontId="85" fillId="0" borderId="0" xfId="3" applyFont="1" applyFill="1" applyAlignment="1">
      <alignment horizontal="center" vertical="top"/>
    </xf>
    <xf numFmtId="49" fontId="85" fillId="13" borderId="2" xfId="3" applyNumberFormat="1" applyFont="1" applyFill="1" applyBorder="1" applyAlignment="1">
      <alignment horizontal="center" vertical="top" wrapText="1"/>
    </xf>
    <xf numFmtId="0" fontId="62" fillId="13" borderId="2" xfId="3" applyFont="1" applyFill="1" applyBorder="1" applyAlignment="1">
      <alignment horizontal="center" vertical="top" wrapText="1"/>
    </xf>
    <xf numFmtId="2" fontId="85" fillId="0" borderId="0" xfId="3" applyNumberFormat="1" applyFont="1" applyFill="1" applyBorder="1" applyAlignment="1">
      <alignment horizontal="right" vertical="top" wrapText="1"/>
    </xf>
    <xf numFmtId="49" fontId="85" fillId="0" borderId="2" xfId="3" applyNumberFormat="1" applyFont="1" applyFill="1" applyBorder="1" applyAlignment="1">
      <alignment horizontal="center" vertical="top" wrapText="1"/>
    </xf>
    <xf numFmtId="0" fontId="62" fillId="0" borderId="2" xfId="3" applyFont="1" applyFill="1" applyBorder="1" applyAlignment="1">
      <alignment horizontal="justify" vertical="top" wrapText="1"/>
    </xf>
    <xf numFmtId="0" fontId="62" fillId="0" borderId="2" xfId="3" applyFont="1" applyFill="1" applyBorder="1" applyAlignment="1">
      <alignment horizontal="center" vertical="top" wrapText="1"/>
    </xf>
    <xf numFmtId="2" fontId="62" fillId="0" borderId="2" xfId="3" applyNumberFormat="1" applyFont="1" applyFill="1" applyBorder="1" applyAlignment="1">
      <alignment horizontal="left" vertical="top" wrapText="1"/>
    </xf>
    <xf numFmtId="165" fontId="62" fillId="0" borderId="2" xfId="3" applyNumberFormat="1" applyFont="1" applyFill="1" applyBorder="1" applyAlignment="1">
      <alignment horizontal="right" vertical="top" wrapText="1"/>
    </xf>
    <xf numFmtId="2" fontId="85" fillId="0" borderId="2" xfId="3" applyNumberFormat="1" applyFont="1" applyFill="1" applyBorder="1" applyAlignment="1">
      <alignment horizontal="left" vertical="top" wrapText="1"/>
    </xf>
    <xf numFmtId="165" fontId="85" fillId="0" borderId="2" xfId="3" applyNumberFormat="1" applyFont="1" applyFill="1" applyBorder="1" applyAlignment="1">
      <alignment horizontal="right" vertical="top" wrapText="1"/>
    </xf>
    <xf numFmtId="49" fontId="85" fillId="8" borderId="2" xfId="3" applyNumberFormat="1" applyFont="1" applyFill="1" applyBorder="1" applyAlignment="1">
      <alignment horizontal="center" vertical="top" wrapText="1"/>
    </xf>
    <xf numFmtId="0" fontId="85" fillId="8" borderId="2" xfId="3" applyFont="1" applyFill="1" applyBorder="1" applyAlignment="1">
      <alignment horizontal="justify" vertical="top" wrapText="1"/>
    </xf>
    <xf numFmtId="0" fontId="85" fillId="8" borderId="2" xfId="3" applyFont="1" applyFill="1" applyBorder="1" applyAlignment="1">
      <alignment horizontal="center" vertical="top" wrapText="1"/>
    </xf>
    <xf numFmtId="14" fontId="85" fillId="8" borderId="2" xfId="3" applyNumberFormat="1" applyFont="1" applyFill="1" applyBorder="1" applyAlignment="1">
      <alignment horizontal="center" vertical="top" wrapText="1"/>
    </xf>
    <xf numFmtId="165" fontId="85" fillId="8" borderId="2" xfId="3" applyNumberFormat="1" applyFont="1" applyFill="1" applyBorder="1" applyAlignment="1">
      <alignment horizontal="center" vertical="top"/>
    </xf>
    <xf numFmtId="2" fontId="85" fillId="8" borderId="2" xfId="3" applyNumberFormat="1" applyFont="1" applyFill="1" applyBorder="1" applyAlignment="1">
      <alignment horizontal="center" vertical="top" wrapText="1"/>
    </xf>
    <xf numFmtId="14" fontId="85" fillId="8" borderId="2" xfId="13" applyNumberFormat="1" applyFont="1" applyFill="1" applyBorder="1" applyAlignment="1">
      <alignment horizontal="center" vertical="top" wrapText="1"/>
    </xf>
    <xf numFmtId="0" fontId="85" fillId="0" borderId="3" xfId="3" applyFont="1" applyFill="1" applyBorder="1" applyAlignment="1">
      <alignment horizontal="center" vertical="top" wrapText="1"/>
    </xf>
    <xf numFmtId="0" fontId="85" fillId="0" borderId="7" xfId="3" applyFont="1" applyFill="1" applyBorder="1" applyAlignment="1">
      <alignment horizontal="center" vertical="top" wrapText="1"/>
    </xf>
    <xf numFmtId="0" fontId="85" fillId="0" borderId="4" xfId="3" applyFont="1" applyFill="1" applyBorder="1" applyAlignment="1">
      <alignment horizontal="center" vertical="top" wrapText="1"/>
    </xf>
    <xf numFmtId="49" fontId="85" fillId="8" borderId="2" xfId="3" applyNumberFormat="1" applyFont="1" applyFill="1" applyBorder="1" applyAlignment="1">
      <alignment horizontal="center" vertical="top"/>
    </xf>
    <xf numFmtId="14" fontId="85" fillId="8" borderId="2" xfId="14" applyNumberFormat="1" applyFont="1" applyFill="1" applyBorder="1" applyAlignment="1">
      <alignment horizontal="center" vertical="top" wrapText="1"/>
    </xf>
    <xf numFmtId="165" fontId="85" fillId="8" borderId="2" xfId="3" applyNumberFormat="1" applyFont="1" applyFill="1" applyBorder="1" applyAlignment="1">
      <alignment horizontal="center" vertical="top" wrapText="1"/>
    </xf>
    <xf numFmtId="0" fontId="85" fillId="0" borderId="2" xfId="3" applyFont="1" applyFill="1" applyBorder="1" applyAlignment="1">
      <alignment horizontal="justify" vertical="top" wrapText="1"/>
    </xf>
    <xf numFmtId="0" fontId="64" fillId="0" borderId="2" xfId="3" applyFont="1" applyFill="1" applyBorder="1" applyAlignment="1">
      <alignment horizontal="justify" vertical="top" wrapText="1"/>
    </xf>
    <xf numFmtId="49" fontId="85" fillId="0" borderId="3" xfId="3" applyNumberFormat="1" applyFont="1" applyFill="1" applyBorder="1" applyAlignment="1">
      <alignment horizontal="center" vertical="top"/>
    </xf>
    <xf numFmtId="0" fontId="85" fillId="0" borderId="3" xfId="14" applyFont="1" applyFill="1" applyBorder="1" applyAlignment="1">
      <alignment horizontal="left" vertical="top" wrapText="1"/>
    </xf>
    <xf numFmtId="49" fontId="85" fillId="0" borderId="7" xfId="3" applyNumberFormat="1" applyFont="1" applyFill="1" applyBorder="1" applyAlignment="1">
      <alignment horizontal="center" vertical="top"/>
    </xf>
    <xf numFmtId="0" fontId="85" fillId="0" borderId="7" xfId="14" applyFont="1" applyFill="1" applyBorder="1" applyAlignment="1">
      <alignment horizontal="left" vertical="top" wrapText="1"/>
    </xf>
    <xf numFmtId="49" fontId="85" fillId="0" borderId="4" xfId="3" applyNumberFormat="1" applyFont="1" applyFill="1" applyBorder="1" applyAlignment="1">
      <alignment horizontal="center" vertical="top"/>
    </xf>
    <xf numFmtId="0" fontId="85" fillId="0" borderId="4" xfId="14" applyFont="1" applyFill="1" applyBorder="1" applyAlignment="1">
      <alignment horizontal="left" vertical="top" wrapText="1"/>
    </xf>
    <xf numFmtId="0" fontId="85" fillId="8" borderId="2" xfId="14" applyFont="1" applyFill="1" applyBorder="1" applyAlignment="1">
      <alignment vertical="top" wrapText="1"/>
    </xf>
    <xf numFmtId="14" fontId="85" fillId="8" borderId="2" xfId="14" applyNumberFormat="1" applyFont="1" applyFill="1" applyBorder="1" applyAlignment="1">
      <alignment horizontal="left" vertical="top" wrapText="1"/>
    </xf>
    <xf numFmtId="165" fontId="39" fillId="0" borderId="2" xfId="3" applyNumberFormat="1" applyFont="1" applyFill="1" applyBorder="1" applyAlignment="1">
      <alignment horizontal="right" vertical="top" wrapText="1"/>
    </xf>
    <xf numFmtId="165" fontId="39" fillId="0" borderId="2" xfId="3" applyNumberFormat="1" applyFont="1" applyFill="1" applyBorder="1" applyAlignment="1">
      <alignment horizontal="right" vertical="top"/>
    </xf>
    <xf numFmtId="14" fontId="39" fillId="8" borderId="2" xfId="14" applyNumberFormat="1" applyFont="1" applyFill="1" applyBorder="1" applyAlignment="1">
      <alignment horizontal="center" vertical="top" wrapText="1"/>
    </xf>
    <xf numFmtId="49" fontId="62" fillId="13" borderId="2" xfId="3" applyNumberFormat="1" applyFont="1" applyFill="1" applyBorder="1" applyAlignment="1">
      <alignment horizontal="center" vertical="top" wrapText="1"/>
    </xf>
    <xf numFmtId="0" fontId="62" fillId="13" borderId="2" xfId="3" applyFont="1" applyFill="1" applyBorder="1" applyAlignment="1">
      <alignment horizontal="justify" vertical="top" wrapText="1"/>
    </xf>
    <xf numFmtId="2" fontId="62" fillId="13" borderId="2" xfId="3" applyNumberFormat="1" applyFont="1" applyFill="1" applyBorder="1" applyAlignment="1">
      <alignment horizontal="left" vertical="top" wrapText="1"/>
    </xf>
    <xf numFmtId="165" fontId="62" fillId="13" borderId="2" xfId="3" applyNumberFormat="1" applyFont="1" applyFill="1" applyBorder="1" applyAlignment="1">
      <alignment horizontal="right" vertical="top" wrapText="1"/>
    </xf>
    <xf numFmtId="2" fontId="62" fillId="13" borderId="2" xfId="3" applyNumberFormat="1" applyFont="1" applyFill="1" applyBorder="1" applyAlignment="1">
      <alignment horizontal="center" vertical="top" wrapText="1"/>
    </xf>
    <xf numFmtId="2" fontId="62" fillId="0" borderId="0" xfId="3" applyNumberFormat="1" applyFont="1" applyFill="1" applyBorder="1" applyAlignment="1">
      <alignment horizontal="right" vertical="top" wrapText="1"/>
    </xf>
    <xf numFmtId="49" fontId="62" fillId="13" borderId="2" xfId="3" applyNumberFormat="1" applyFont="1" applyFill="1" applyBorder="1" applyAlignment="1">
      <alignment horizontal="center" vertical="top" wrapText="1"/>
    </xf>
    <xf numFmtId="49" fontId="62" fillId="0" borderId="2" xfId="3" applyNumberFormat="1" applyFont="1" applyFill="1" applyBorder="1" applyAlignment="1">
      <alignment horizontal="center" vertical="top" wrapText="1"/>
    </xf>
    <xf numFmtId="4" fontId="62" fillId="0" borderId="2" xfId="3" applyNumberFormat="1" applyFont="1" applyFill="1" applyBorder="1" applyAlignment="1">
      <alignment horizontal="justify" vertical="top" wrapText="1"/>
    </xf>
    <xf numFmtId="2" fontId="85" fillId="0" borderId="2" xfId="3" applyNumberFormat="1" applyFont="1" applyFill="1" applyBorder="1" applyAlignment="1">
      <alignment horizontal="justify" vertical="top" wrapText="1"/>
    </xf>
    <xf numFmtId="165" fontId="85" fillId="2" borderId="2" xfId="3" applyNumberFormat="1" applyFont="1" applyFill="1" applyBorder="1" applyAlignment="1">
      <alignment horizontal="right" vertical="top" wrapText="1"/>
    </xf>
    <xf numFmtId="0" fontId="85" fillId="0" borderId="0" xfId="3" applyFont="1" applyFill="1" applyBorder="1" applyAlignment="1">
      <alignment horizontal="right" vertical="top"/>
    </xf>
    <xf numFmtId="49" fontId="62" fillId="0" borderId="2" xfId="3" applyNumberFormat="1" applyFont="1" applyFill="1" applyBorder="1" applyAlignment="1">
      <alignment horizontal="center" vertical="top"/>
    </xf>
    <xf numFmtId="2" fontId="62" fillId="0" borderId="2" xfId="3" applyNumberFormat="1" applyFont="1" applyFill="1" applyBorder="1" applyAlignment="1">
      <alignment horizontal="justify" vertical="top" wrapText="1"/>
    </xf>
    <xf numFmtId="0" fontId="62" fillId="0" borderId="0" xfId="3" applyFont="1" applyFill="1" applyBorder="1" applyAlignment="1">
      <alignment horizontal="right" vertical="top"/>
    </xf>
    <xf numFmtId="49" fontId="62" fillId="13" borderId="2" xfId="3" applyNumberFormat="1" applyFont="1" applyFill="1" applyBorder="1" applyAlignment="1">
      <alignment horizontal="center" vertical="top"/>
    </xf>
    <xf numFmtId="165" fontId="85" fillId="0" borderId="2" xfId="3" applyNumberFormat="1" applyFont="1" applyFill="1" applyBorder="1" applyAlignment="1">
      <alignment vertical="top" wrapText="1"/>
    </xf>
    <xf numFmtId="0" fontId="85" fillId="0" borderId="3" xfId="3" applyFont="1" applyFill="1" applyBorder="1" applyAlignment="1">
      <alignment horizontal="left" vertical="top" wrapText="1"/>
    </xf>
    <xf numFmtId="0" fontId="62" fillId="0" borderId="3" xfId="3" applyFont="1" applyFill="1" applyBorder="1" applyAlignment="1">
      <alignment horizontal="center" vertical="top" wrapText="1"/>
    </xf>
    <xf numFmtId="2" fontId="85" fillId="0" borderId="3" xfId="3" applyNumberFormat="1" applyFont="1" applyFill="1" applyBorder="1" applyAlignment="1">
      <alignment horizontal="center" vertical="top" wrapText="1"/>
    </xf>
    <xf numFmtId="0" fontId="85" fillId="0" borderId="7" xfId="3" applyFont="1" applyFill="1" applyBorder="1" applyAlignment="1">
      <alignment horizontal="left" vertical="top" wrapText="1"/>
    </xf>
    <xf numFmtId="0" fontId="62" fillId="0" borderId="7" xfId="3" applyFont="1" applyFill="1" applyBorder="1" applyAlignment="1">
      <alignment horizontal="center" vertical="top" wrapText="1"/>
    </xf>
    <xf numFmtId="2" fontId="85" fillId="0" borderId="7" xfId="3" applyNumberFormat="1" applyFont="1" applyFill="1" applyBorder="1" applyAlignment="1">
      <alignment horizontal="center" vertical="top" wrapText="1"/>
    </xf>
    <xf numFmtId="0" fontId="85" fillId="0" borderId="4" xfId="3" applyFont="1" applyFill="1" applyBorder="1" applyAlignment="1">
      <alignment horizontal="left" vertical="top" wrapText="1"/>
    </xf>
    <xf numFmtId="0" fontId="62" fillId="0" borderId="4" xfId="3" applyFont="1" applyFill="1" applyBorder="1" applyAlignment="1">
      <alignment horizontal="center" vertical="top" wrapText="1"/>
    </xf>
    <xf numFmtId="2" fontId="85" fillId="0" borderId="4" xfId="3" applyNumberFormat="1" applyFont="1" applyFill="1" applyBorder="1" applyAlignment="1">
      <alignment horizontal="center" vertical="top" wrapText="1"/>
    </xf>
    <xf numFmtId="0" fontId="85" fillId="0" borderId="0" xfId="3" applyFont="1" applyFill="1" applyAlignment="1">
      <alignment vertical="top"/>
    </xf>
    <xf numFmtId="0" fontId="105" fillId="0" borderId="2" xfId="3" applyFont="1" applyFill="1" applyBorder="1" applyAlignment="1">
      <alignment horizontal="justify" vertical="top" wrapText="1"/>
    </xf>
    <xf numFmtId="0" fontId="85" fillId="8" borderId="2" xfId="3" applyFont="1" applyFill="1" applyBorder="1" applyAlignment="1">
      <alignment vertical="top" wrapText="1"/>
    </xf>
    <xf numFmtId="0" fontId="62" fillId="0" borderId="0" xfId="3" applyFont="1" applyFill="1" applyAlignment="1">
      <alignment horizontal="right" vertical="top"/>
    </xf>
    <xf numFmtId="0" fontId="62" fillId="0" borderId="2" xfId="3" applyFont="1" applyFill="1" applyBorder="1" applyAlignment="1">
      <alignment horizontal="left" vertical="top" wrapText="1"/>
    </xf>
    <xf numFmtId="0" fontId="85" fillId="0" borderId="2" xfId="3" applyFont="1" applyFill="1" applyBorder="1" applyAlignment="1">
      <alignment horizontal="left" vertical="top" wrapText="1"/>
    </xf>
    <xf numFmtId="0" fontId="64" fillId="0" borderId="2" xfId="3" applyFont="1" applyFill="1" applyBorder="1" applyAlignment="1">
      <alignment horizontal="left" vertical="top" wrapText="1"/>
    </xf>
    <xf numFmtId="0" fontId="85" fillId="8" borderId="2" xfId="3" applyFont="1" applyFill="1" applyBorder="1" applyAlignment="1">
      <alignment horizontal="left" vertical="top" wrapText="1"/>
    </xf>
    <xf numFmtId="0" fontId="62" fillId="2" borderId="2" xfId="3" applyFont="1" applyFill="1" applyBorder="1" applyAlignment="1">
      <alignment horizontal="left" vertical="top" wrapText="1"/>
    </xf>
    <xf numFmtId="0" fontId="85" fillId="8" borderId="2" xfId="3" applyNumberFormat="1" applyFont="1" applyFill="1" applyBorder="1" applyAlignment="1">
      <alignment horizontal="center" vertical="top" wrapText="1"/>
    </xf>
    <xf numFmtId="0" fontId="85" fillId="0" borderId="0" xfId="3" applyFont="1" applyFill="1" applyAlignment="1">
      <alignment horizontal="left" vertical="top"/>
    </xf>
    <xf numFmtId="0" fontId="62" fillId="13" borderId="2" xfId="3" applyFont="1" applyFill="1" applyBorder="1" applyAlignment="1">
      <alignment horizontal="left" vertical="top" wrapText="1"/>
    </xf>
    <xf numFmtId="49" fontId="85" fillId="0" borderId="2" xfId="3" applyNumberFormat="1" applyFont="1" applyFill="1" applyBorder="1" applyAlignment="1">
      <alignment horizontal="left" vertical="top"/>
    </xf>
    <xf numFmtId="0" fontId="85" fillId="0" borderId="0" xfId="3" applyFont="1" applyFill="1" applyAlignment="1">
      <alignment horizontal="left" vertical="top" wrapText="1"/>
    </xf>
    <xf numFmtId="49" fontId="85" fillId="0" borderId="0" xfId="3" applyNumberFormat="1" applyFont="1" applyFill="1" applyAlignment="1">
      <alignment horizontal="left" vertical="top"/>
    </xf>
    <xf numFmtId="4" fontId="85" fillId="0" borderId="0" xfId="3" applyNumberFormat="1" applyFont="1" applyFill="1" applyAlignment="1">
      <alignment horizontal="right" vertical="top" wrapText="1"/>
    </xf>
    <xf numFmtId="49" fontId="39" fillId="0" borderId="0" xfId="3" applyNumberFormat="1" applyFont="1" applyFill="1" applyAlignment="1">
      <alignment horizontal="left" vertical="top"/>
    </xf>
    <xf numFmtId="49" fontId="85" fillId="0" borderId="0" xfId="14" applyNumberFormat="1" applyFont="1" applyFill="1" applyAlignment="1">
      <alignment horizontal="left" vertical="top"/>
    </xf>
    <xf numFmtId="165" fontId="85" fillId="0" borderId="0" xfId="3" applyNumberFormat="1" applyFont="1" applyFill="1" applyAlignment="1">
      <alignment horizontal="left" vertical="top" wrapText="1"/>
    </xf>
  </cellXfs>
  <cellStyles count="15">
    <cellStyle name="ex74" xfId="6"/>
    <cellStyle name="ex75" xfId="8"/>
    <cellStyle name="Обычный" xfId="0" builtinId="0"/>
    <cellStyle name="Обычный 2" xfId="1"/>
    <cellStyle name="Обычный 2 2" xfId="3"/>
    <cellStyle name="Обычный 2 3" xfId="9"/>
    <cellStyle name="Обычный 2 4" xfId="10"/>
    <cellStyle name="Обычный 3" xfId="5"/>
    <cellStyle name="Обычный 3 2" xfId="7"/>
    <cellStyle name="Обычный 4" xfId="14"/>
    <cellStyle name="Процентный 2" xfId="11"/>
    <cellStyle name="Финансовый" xfId="4" builtinId="3"/>
    <cellStyle name="Финансовый 2" xfId="2"/>
    <cellStyle name="Финансовый 2 2" xfId="12"/>
    <cellStyle name="Хороший 2" xfId="13"/>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Mkugkh\fin$\2023\&#1054;&#1090;&#1095;&#1077;&#1090;&#1099;\&#1052;&#1086;&#1085;&#1080;&#1090;&#1086;&#1088;&#1080;&#1085;&#1075;%20&#1082;&#1074;&#1072;&#1088;&#1090;&#1072;&#1083;&#1100;&#1085;&#1099;&#1081;%20&#1084;&#1091;&#1085;&#1080;&#1094;&#1080;&#1087;&#1072;&#1083;&#1100;&#1085;&#1099;&#1093;%20&#1087;&#1088;&#1086;&#1075;&#1088;&#1072;&#1084;&#1084;\&#1069;&#1085;&#1077;&#1088;&#1075;&#1086;&#1089;&#1073;&#1077;&#1088;&#1077;&#1078;&#1077;&#1085;&#1080;&#1077;\&#1052;&#1086;&#1085;&#1080;&#1090;&#1086;&#1088;&#1080;&#1085;&#1075;%20&#1079;&#1072;%20%202022&#1075;.%20&#1052;&#1055;%20&#1069;&#1053;&#1045;&#1056;&#1043;&#1054;&#1057;&#1041;&#1045;&#1056;&#1045;&#1046;&#1045;&#1053;&#1048;&#1045;%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5.%20&#1054;&#1073;&#1088;&#1072;&#1079;&#1086;&#1074;&#1072;&#1085;&#1080;&#107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3"/>
    </sheetNames>
    <sheetDataSet>
      <sheetData sheetId="0">
        <row r="9">
          <cell r="A9" t="str">
            <v>№</v>
          </cell>
          <cell r="B9" t="str">
            <v>Наименование муниципальной программы,  основного мероприятия, мероприятия, контрольного события муниципальное программы (подпрограммы муниципальной программы)</v>
          </cell>
          <cell r="C9" t="str">
            <v>Ответственный исполнитель</v>
          </cell>
        </row>
        <row r="10">
          <cell r="E10" t="str">
            <v>План</v>
          </cell>
          <cell r="F10" t="str">
            <v>Факт</v>
          </cell>
          <cell r="G10" t="str">
            <v xml:space="preserve"> Источник финансирования</v>
          </cell>
          <cell r="H10" t="str">
            <v>План на отчетную дату</v>
          </cell>
          <cell r="I10" t="str">
            <v>Кассовое исполнение на отчетную дату</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1.04.25"/>
    </sheetNames>
    <sheetDataSet>
      <sheetData sheetId="0"/>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88"/>
  <sheetViews>
    <sheetView view="pageBreakPreview" topLeftCell="A63" zoomScale="50" zoomScaleNormal="60" zoomScaleSheetLayoutView="50" zoomScalePageLayoutView="40" workbookViewId="0">
      <selection activeCell="B98" sqref="B98"/>
    </sheetView>
  </sheetViews>
  <sheetFormatPr defaultRowHeight="20.25" x14ac:dyDescent="0.3"/>
  <cols>
    <col min="1" max="1" width="6.7109375" style="7" customWidth="1"/>
    <col min="2" max="2" width="70.140625" style="3" customWidth="1"/>
    <col min="3" max="3" width="44.140625" style="3" customWidth="1"/>
    <col min="4" max="4" width="27.85546875" style="3" customWidth="1"/>
    <col min="5" max="5" width="28.7109375" style="3" customWidth="1"/>
    <col min="6" max="6" width="89.28515625" style="3" customWidth="1"/>
    <col min="7" max="7" width="35.28515625" style="3" customWidth="1"/>
    <col min="8" max="8" width="20.28515625" style="3" customWidth="1"/>
    <col min="9" max="9" width="24.42578125" style="3" customWidth="1"/>
    <col min="10" max="10" width="60.5703125" style="3" customWidth="1"/>
    <col min="11" max="11" width="57.7109375" style="3" hidden="1" customWidth="1"/>
    <col min="12" max="12" width="60.7109375" style="3" hidden="1" customWidth="1"/>
    <col min="13" max="13" width="16" style="3" hidden="1" customWidth="1"/>
    <col min="14" max="14" width="15.7109375" style="3" hidden="1" customWidth="1"/>
    <col min="15" max="15" width="13.5703125" style="3" hidden="1" customWidth="1"/>
    <col min="16" max="16" width="20.140625" style="3" hidden="1" customWidth="1"/>
    <col min="17" max="17" width="25" style="3" hidden="1" customWidth="1"/>
    <col min="18" max="18" width="16.7109375" style="3" hidden="1" customWidth="1"/>
    <col min="19" max="19" width="10.42578125" style="3" hidden="1" customWidth="1"/>
    <col min="20" max="20" width="10.85546875" style="3" hidden="1" customWidth="1"/>
    <col min="21" max="21" width="9.140625" style="3" hidden="1" customWidth="1"/>
    <col min="22" max="22" width="11.5703125" style="3" hidden="1" customWidth="1"/>
    <col min="23" max="16384" width="9.140625" style="3"/>
  </cols>
  <sheetData>
    <row r="1" spans="1:22" hidden="1" x14ac:dyDescent="0.3">
      <c r="C1" s="8"/>
      <c r="D1" s="8"/>
      <c r="E1" s="8"/>
      <c r="F1" s="8"/>
      <c r="G1" s="8"/>
      <c r="H1" s="8"/>
      <c r="I1" s="8"/>
      <c r="J1" s="8"/>
      <c r="K1" s="8"/>
      <c r="L1" s="775"/>
      <c r="M1" s="775"/>
      <c r="N1" s="775"/>
      <c r="O1" s="775"/>
      <c r="Q1" s="776"/>
      <c r="R1" s="776"/>
      <c r="V1" s="34"/>
    </row>
    <row r="2" spans="1:22" ht="21.75" hidden="1" customHeight="1" x14ac:dyDescent="0.3">
      <c r="C2" s="9"/>
      <c r="D2" s="9"/>
      <c r="E2" s="9"/>
      <c r="F2" s="9"/>
      <c r="G2" s="9"/>
      <c r="H2" s="9"/>
      <c r="I2" s="9"/>
      <c r="J2" s="9"/>
      <c r="K2" s="9"/>
      <c r="L2" s="33"/>
      <c r="M2" s="9"/>
      <c r="N2" s="9"/>
      <c r="O2" s="9"/>
      <c r="Q2" s="33"/>
      <c r="R2" s="9"/>
      <c r="S2" s="6"/>
      <c r="T2" s="6"/>
      <c r="U2" s="6"/>
      <c r="V2" s="6"/>
    </row>
    <row r="3" spans="1:22" hidden="1" x14ac:dyDescent="0.3">
      <c r="C3" s="9"/>
      <c r="D3" s="9"/>
      <c r="E3" s="9"/>
      <c r="F3" s="9"/>
      <c r="G3" s="9"/>
      <c r="H3" s="9"/>
      <c r="I3" s="9"/>
      <c r="J3" s="9"/>
      <c r="K3" s="9"/>
      <c r="L3" s="33"/>
      <c r="M3" s="9"/>
      <c r="N3" s="9"/>
      <c r="O3" s="9"/>
      <c r="Q3" s="33"/>
      <c r="R3" s="9"/>
      <c r="V3" s="34"/>
    </row>
    <row r="4" spans="1:22" hidden="1" x14ac:dyDescent="0.3">
      <c r="C4" s="9"/>
      <c r="D4" s="9"/>
      <c r="E4" s="9"/>
      <c r="F4" s="9"/>
      <c r="G4" s="9"/>
      <c r="H4" s="9"/>
      <c r="I4" s="9"/>
      <c r="J4" s="9"/>
      <c r="K4" s="9"/>
      <c r="L4" s="33"/>
      <c r="M4" s="9"/>
      <c r="N4" s="9"/>
      <c r="O4" s="9"/>
      <c r="Q4" s="33"/>
      <c r="R4" s="9"/>
      <c r="V4" s="34"/>
    </row>
    <row r="5" spans="1:22" hidden="1" x14ac:dyDescent="0.3">
      <c r="A5" s="9"/>
      <c r="B5" s="9"/>
      <c r="C5" s="9"/>
      <c r="D5" s="9"/>
      <c r="E5" s="9"/>
      <c r="F5" s="9"/>
      <c r="G5" s="9"/>
      <c r="H5" s="9"/>
      <c r="I5" s="9"/>
      <c r="J5" s="9"/>
      <c r="Q5" s="34"/>
    </row>
    <row r="6" spans="1:22" x14ac:dyDescent="0.3">
      <c r="Q6" s="7"/>
    </row>
    <row r="7" spans="1:22" x14ac:dyDescent="0.3">
      <c r="A7" s="777" t="s">
        <v>21</v>
      </c>
      <c r="B7" s="777"/>
      <c r="C7" s="777"/>
      <c r="D7" s="777"/>
      <c r="E7" s="777"/>
      <c r="F7" s="777"/>
      <c r="G7" s="777"/>
      <c r="H7" s="777"/>
      <c r="I7" s="777"/>
      <c r="J7" s="777"/>
      <c r="K7" s="777"/>
      <c r="L7" s="777"/>
      <c r="M7" s="777"/>
      <c r="N7" s="777"/>
      <c r="O7" s="777"/>
      <c r="P7" s="777"/>
      <c r="Q7" s="777"/>
      <c r="R7" s="777"/>
      <c r="S7" s="777"/>
      <c r="T7" s="777"/>
      <c r="U7" s="777"/>
      <c r="V7" s="777"/>
    </row>
    <row r="8" spans="1:22" ht="39" customHeight="1" x14ac:dyDescent="0.3">
      <c r="A8" s="778" t="s">
        <v>85</v>
      </c>
      <c r="B8" s="778"/>
      <c r="C8" s="778"/>
      <c r="D8" s="778"/>
      <c r="E8" s="778"/>
      <c r="F8" s="778"/>
      <c r="G8" s="778"/>
      <c r="H8" s="778"/>
      <c r="I8" s="778"/>
      <c r="J8" s="778"/>
      <c r="K8" s="778"/>
      <c r="L8" s="778"/>
      <c r="M8" s="778"/>
      <c r="N8" s="778"/>
      <c r="O8" s="778"/>
      <c r="P8" s="778"/>
      <c r="Q8" s="778"/>
      <c r="R8" s="778"/>
      <c r="S8" s="778"/>
      <c r="T8" s="778"/>
      <c r="U8" s="778"/>
      <c r="V8" s="778"/>
    </row>
    <row r="9" spans="1:22" ht="48" customHeight="1" x14ac:dyDescent="0.3">
      <c r="A9" s="779" t="s">
        <v>0</v>
      </c>
      <c r="B9" s="779" t="s">
        <v>22</v>
      </c>
      <c r="C9" s="779" t="s">
        <v>29</v>
      </c>
      <c r="D9" s="780" t="s">
        <v>30</v>
      </c>
      <c r="E9" s="783" t="s">
        <v>31</v>
      </c>
      <c r="F9" s="784"/>
      <c r="G9" s="783" t="s">
        <v>34</v>
      </c>
      <c r="H9" s="785"/>
      <c r="I9" s="785"/>
      <c r="J9" s="780" t="s">
        <v>23</v>
      </c>
      <c r="K9" s="779" t="s">
        <v>1</v>
      </c>
      <c r="L9" s="779" t="s">
        <v>2</v>
      </c>
      <c r="M9" s="779" t="s">
        <v>3</v>
      </c>
      <c r="N9" s="779" t="s">
        <v>4</v>
      </c>
      <c r="O9" s="779" t="s">
        <v>5</v>
      </c>
      <c r="P9" s="779"/>
      <c r="Q9" s="779"/>
      <c r="R9" s="779"/>
      <c r="S9" s="779" t="s">
        <v>6</v>
      </c>
      <c r="T9" s="779"/>
      <c r="U9" s="779"/>
      <c r="V9" s="779"/>
    </row>
    <row r="10" spans="1:22" ht="20.25" customHeight="1" x14ac:dyDescent="0.3">
      <c r="A10" s="779"/>
      <c r="B10" s="779"/>
      <c r="C10" s="779"/>
      <c r="D10" s="781"/>
      <c r="E10" s="780" t="s">
        <v>32</v>
      </c>
      <c r="F10" s="786" t="s">
        <v>33</v>
      </c>
      <c r="G10" s="786" t="s">
        <v>36</v>
      </c>
      <c r="H10" s="786" t="s">
        <v>37</v>
      </c>
      <c r="I10" s="788" t="s">
        <v>35</v>
      </c>
      <c r="J10" s="781"/>
      <c r="K10" s="779"/>
      <c r="L10" s="779"/>
      <c r="M10" s="779"/>
      <c r="N10" s="779"/>
      <c r="O10" s="779" t="s">
        <v>7</v>
      </c>
      <c r="P10" s="779" t="s">
        <v>8</v>
      </c>
      <c r="Q10" s="779"/>
      <c r="R10" s="779"/>
      <c r="S10" s="779"/>
      <c r="T10" s="779"/>
      <c r="U10" s="779"/>
      <c r="V10" s="779"/>
    </row>
    <row r="11" spans="1:22" ht="95.25" customHeight="1" x14ac:dyDescent="0.3">
      <c r="A11" s="779"/>
      <c r="B11" s="779"/>
      <c r="C11" s="779"/>
      <c r="D11" s="782"/>
      <c r="E11" s="782"/>
      <c r="F11" s="787"/>
      <c r="G11" s="787"/>
      <c r="H11" s="787"/>
      <c r="I11" s="789"/>
      <c r="J11" s="782"/>
      <c r="K11" s="779"/>
      <c r="L11" s="779"/>
      <c r="M11" s="779"/>
      <c r="N11" s="779"/>
      <c r="O11" s="779"/>
      <c r="P11" s="35" t="s">
        <v>9</v>
      </c>
      <c r="Q11" s="35" t="s">
        <v>10</v>
      </c>
      <c r="R11" s="35" t="s">
        <v>11</v>
      </c>
      <c r="S11" s="35">
        <v>1</v>
      </c>
      <c r="T11" s="35">
        <v>2</v>
      </c>
      <c r="U11" s="35">
        <v>3</v>
      </c>
      <c r="V11" s="35">
        <v>4</v>
      </c>
    </row>
    <row r="12" spans="1:22" ht="18.75" customHeight="1" x14ac:dyDescent="0.3">
      <c r="A12" s="35">
        <v>1</v>
      </c>
      <c r="B12" s="35">
        <v>2</v>
      </c>
      <c r="C12" s="35">
        <v>3</v>
      </c>
      <c r="D12" s="35">
        <v>4</v>
      </c>
      <c r="E12" s="35">
        <v>5</v>
      </c>
      <c r="F12" s="35">
        <v>6</v>
      </c>
      <c r="G12" s="35">
        <v>7</v>
      </c>
      <c r="H12" s="35">
        <v>8</v>
      </c>
      <c r="I12" s="37">
        <v>9</v>
      </c>
      <c r="J12" s="35">
        <v>10</v>
      </c>
      <c r="K12" s="35">
        <v>4</v>
      </c>
      <c r="L12" s="35">
        <v>5</v>
      </c>
      <c r="M12" s="35">
        <v>6</v>
      </c>
      <c r="N12" s="35">
        <v>7</v>
      </c>
      <c r="O12" s="35">
        <v>8</v>
      </c>
      <c r="P12" s="35">
        <v>9</v>
      </c>
      <c r="Q12" s="35">
        <v>10</v>
      </c>
      <c r="R12" s="35">
        <v>11</v>
      </c>
      <c r="S12" s="35">
        <v>12</v>
      </c>
      <c r="T12" s="35">
        <v>13</v>
      </c>
      <c r="U12" s="35">
        <v>14</v>
      </c>
      <c r="V12" s="35">
        <v>15</v>
      </c>
    </row>
    <row r="13" spans="1:22" ht="53.25" customHeight="1" x14ac:dyDescent="0.3">
      <c r="A13" s="35"/>
      <c r="B13" s="790" t="s">
        <v>39</v>
      </c>
      <c r="C13" s="791"/>
      <c r="D13" s="791"/>
      <c r="E13" s="791"/>
      <c r="F13" s="791"/>
      <c r="G13" s="791"/>
      <c r="H13" s="791"/>
      <c r="I13" s="791"/>
      <c r="J13" s="792"/>
      <c r="K13" s="35"/>
      <c r="L13" s="35"/>
      <c r="M13" s="35"/>
      <c r="N13" s="35"/>
      <c r="O13" s="35"/>
      <c r="P13" s="35"/>
      <c r="Q13" s="35"/>
      <c r="R13" s="35"/>
      <c r="S13" s="35"/>
      <c r="T13" s="35"/>
      <c r="U13" s="35"/>
      <c r="V13" s="35"/>
    </row>
    <row r="14" spans="1:22" ht="60.75" x14ac:dyDescent="0.3">
      <c r="A14" s="780" t="s">
        <v>38</v>
      </c>
      <c r="B14" s="793" t="s">
        <v>40</v>
      </c>
      <c r="C14" s="795" t="s">
        <v>65</v>
      </c>
      <c r="D14" s="795" t="s">
        <v>13</v>
      </c>
      <c r="E14" s="795" t="s">
        <v>13</v>
      </c>
      <c r="F14" s="795" t="s">
        <v>13</v>
      </c>
      <c r="G14" s="2" t="s">
        <v>41</v>
      </c>
      <c r="H14" s="10">
        <v>0</v>
      </c>
      <c r="I14" s="11">
        <v>0</v>
      </c>
      <c r="J14" s="795" t="s">
        <v>13</v>
      </c>
      <c r="K14" s="35"/>
      <c r="L14" s="35"/>
      <c r="M14" s="35"/>
      <c r="N14" s="35"/>
      <c r="O14" s="35"/>
      <c r="P14" s="35"/>
      <c r="Q14" s="35"/>
      <c r="R14" s="35"/>
      <c r="S14" s="35"/>
      <c r="T14" s="35"/>
      <c r="U14" s="35"/>
      <c r="V14" s="35"/>
    </row>
    <row r="15" spans="1:22" ht="46.5" customHeight="1" x14ac:dyDescent="0.3">
      <c r="A15" s="781"/>
      <c r="B15" s="794"/>
      <c r="C15" s="796"/>
      <c r="D15" s="796"/>
      <c r="E15" s="796"/>
      <c r="F15" s="796"/>
      <c r="G15" s="12" t="s">
        <v>42</v>
      </c>
      <c r="H15" s="10">
        <v>0</v>
      </c>
      <c r="I15" s="11">
        <v>0</v>
      </c>
      <c r="J15" s="796"/>
      <c r="K15" s="35"/>
      <c r="L15" s="35"/>
      <c r="M15" s="35"/>
      <c r="N15" s="35"/>
      <c r="O15" s="35"/>
      <c r="P15" s="35"/>
      <c r="Q15" s="35"/>
      <c r="R15" s="35"/>
      <c r="S15" s="35"/>
      <c r="T15" s="35"/>
      <c r="U15" s="35"/>
      <c r="V15" s="35"/>
    </row>
    <row r="16" spans="1:22" ht="60.75" x14ac:dyDescent="0.3">
      <c r="A16" s="781"/>
      <c r="B16" s="794"/>
      <c r="C16" s="796"/>
      <c r="D16" s="796"/>
      <c r="E16" s="796"/>
      <c r="F16" s="796"/>
      <c r="G16" s="2" t="s">
        <v>43</v>
      </c>
      <c r="H16" s="10">
        <v>0</v>
      </c>
      <c r="I16" s="11">
        <v>0</v>
      </c>
      <c r="J16" s="796"/>
      <c r="K16" s="35"/>
      <c r="L16" s="35"/>
      <c r="M16" s="35"/>
      <c r="N16" s="35"/>
      <c r="O16" s="35"/>
      <c r="P16" s="35"/>
      <c r="Q16" s="35"/>
      <c r="R16" s="35"/>
      <c r="S16" s="35"/>
      <c r="T16" s="35"/>
      <c r="U16" s="35"/>
      <c r="V16" s="35"/>
    </row>
    <row r="17" spans="1:30" ht="34.5" customHeight="1" x14ac:dyDescent="0.3">
      <c r="A17" s="781"/>
      <c r="B17" s="794"/>
      <c r="C17" s="796"/>
      <c r="D17" s="796"/>
      <c r="E17" s="796"/>
      <c r="F17" s="796"/>
      <c r="G17" s="2" t="s">
        <v>44</v>
      </c>
      <c r="H17" s="10">
        <v>0</v>
      </c>
      <c r="I17" s="11">
        <v>0</v>
      </c>
      <c r="J17" s="796"/>
      <c r="K17" s="35"/>
      <c r="L17" s="35"/>
      <c r="M17" s="35"/>
      <c r="N17" s="35"/>
      <c r="O17" s="35"/>
      <c r="P17" s="35"/>
      <c r="Q17" s="35"/>
      <c r="R17" s="35"/>
      <c r="S17" s="35"/>
      <c r="T17" s="35"/>
      <c r="U17" s="35"/>
      <c r="V17" s="35"/>
    </row>
    <row r="18" spans="1:30" ht="101.25" x14ac:dyDescent="0.3">
      <c r="A18" s="35"/>
      <c r="B18" s="13" t="s">
        <v>86</v>
      </c>
      <c r="C18" s="2" t="s">
        <v>13</v>
      </c>
      <c r="D18" s="43" t="s">
        <v>61</v>
      </c>
      <c r="E18" s="2">
        <v>45962</v>
      </c>
      <c r="F18" s="51" t="s">
        <v>106</v>
      </c>
      <c r="G18" s="2" t="s">
        <v>13</v>
      </c>
      <c r="H18" s="2" t="s">
        <v>13</v>
      </c>
      <c r="I18" s="14" t="s">
        <v>13</v>
      </c>
      <c r="J18" s="2"/>
      <c r="K18" s="35"/>
      <c r="L18" s="35"/>
      <c r="M18" s="35"/>
      <c r="N18" s="35"/>
      <c r="O18" s="35"/>
      <c r="P18" s="35"/>
      <c r="Q18" s="35"/>
      <c r="R18" s="35"/>
      <c r="S18" s="35"/>
      <c r="T18" s="35"/>
      <c r="U18" s="35"/>
      <c r="V18" s="35"/>
      <c r="Y18" s="774" t="s">
        <v>97</v>
      </c>
      <c r="Z18" s="774"/>
      <c r="AA18" s="774"/>
      <c r="AB18" s="774"/>
      <c r="AC18" s="774"/>
      <c r="AD18" s="774"/>
    </row>
    <row r="19" spans="1:30" ht="182.25" x14ac:dyDescent="0.3">
      <c r="A19" s="35"/>
      <c r="B19" s="13" t="s">
        <v>87</v>
      </c>
      <c r="C19" s="2" t="s">
        <v>13</v>
      </c>
      <c r="D19" s="36" t="s">
        <v>68</v>
      </c>
      <c r="E19" s="2">
        <v>45748</v>
      </c>
      <c r="F19" s="52" t="s">
        <v>95</v>
      </c>
      <c r="G19" s="2" t="s">
        <v>13</v>
      </c>
      <c r="H19" s="2" t="s">
        <v>13</v>
      </c>
      <c r="I19" s="14" t="s">
        <v>13</v>
      </c>
      <c r="J19" s="2"/>
      <c r="K19" s="35"/>
      <c r="L19" s="35"/>
      <c r="M19" s="35"/>
      <c r="N19" s="35"/>
      <c r="O19" s="35"/>
      <c r="P19" s="35"/>
      <c r="Q19" s="35"/>
      <c r="R19" s="35"/>
      <c r="S19" s="35"/>
      <c r="T19" s="35"/>
      <c r="U19" s="35"/>
      <c r="V19" s="35"/>
    </row>
    <row r="20" spans="1:30" ht="141.75" x14ac:dyDescent="0.3">
      <c r="A20" s="35"/>
      <c r="B20" s="15" t="s">
        <v>88</v>
      </c>
      <c r="C20" s="2" t="s">
        <v>13</v>
      </c>
      <c r="D20" s="43" t="s">
        <v>61</v>
      </c>
      <c r="E20" s="2">
        <v>45839</v>
      </c>
      <c r="F20" s="51" t="s">
        <v>96</v>
      </c>
      <c r="G20" s="2" t="s">
        <v>13</v>
      </c>
      <c r="H20" s="2" t="s">
        <v>13</v>
      </c>
      <c r="I20" s="14" t="s">
        <v>13</v>
      </c>
      <c r="J20" s="2"/>
      <c r="K20" s="35"/>
      <c r="L20" s="35"/>
      <c r="M20" s="35"/>
      <c r="N20" s="35"/>
      <c r="O20" s="35"/>
      <c r="P20" s="35"/>
      <c r="Q20" s="35"/>
      <c r="R20" s="35"/>
      <c r="S20" s="35"/>
      <c r="T20" s="35"/>
      <c r="U20" s="35"/>
      <c r="V20" s="35"/>
    </row>
    <row r="21" spans="1:30" ht="114" customHeight="1" x14ac:dyDescent="0.3">
      <c r="A21" s="35"/>
      <c r="B21" s="15" t="s">
        <v>89</v>
      </c>
      <c r="C21" s="2" t="s">
        <v>13</v>
      </c>
      <c r="D21" s="44" t="s">
        <v>61</v>
      </c>
      <c r="E21" s="2">
        <v>45839</v>
      </c>
      <c r="F21" s="51" t="s">
        <v>107</v>
      </c>
      <c r="G21" s="2" t="s">
        <v>13</v>
      </c>
      <c r="H21" s="2" t="s">
        <v>13</v>
      </c>
      <c r="I21" s="14" t="s">
        <v>13</v>
      </c>
      <c r="J21" s="2"/>
      <c r="K21" s="35"/>
      <c r="L21" s="35"/>
      <c r="M21" s="35"/>
      <c r="N21" s="35"/>
      <c r="O21" s="35"/>
      <c r="P21" s="35"/>
      <c r="Q21" s="35"/>
      <c r="R21" s="35"/>
      <c r="S21" s="35"/>
      <c r="T21" s="35"/>
      <c r="U21" s="35"/>
      <c r="V21" s="35"/>
    </row>
    <row r="22" spans="1:30" ht="183" customHeight="1" x14ac:dyDescent="0.3">
      <c r="A22" s="35"/>
      <c r="B22" s="15" t="s">
        <v>45</v>
      </c>
      <c r="C22" s="2" t="s">
        <v>13</v>
      </c>
      <c r="D22" s="35" t="s">
        <v>69</v>
      </c>
      <c r="E22" s="2">
        <v>45778</v>
      </c>
      <c r="F22" s="51" t="s">
        <v>98</v>
      </c>
      <c r="G22" s="2" t="s">
        <v>13</v>
      </c>
      <c r="H22" s="2" t="s">
        <v>13</v>
      </c>
      <c r="I22" s="14" t="s">
        <v>13</v>
      </c>
      <c r="J22" s="2"/>
      <c r="K22" s="35"/>
      <c r="L22" s="35"/>
      <c r="M22" s="35"/>
      <c r="N22" s="35"/>
      <c r="O22" s="35"/>
      <c r="P22" s="35"/>
      <c r="Q22" s="35"/>
      <c r="R22" s="35"/>
      <c r="S22" s="35"/>
      <c r="T22" s="35"/>
      <c r="U22" s="35"/>
      <c r="V22" s="35"/>
    </row>
    <row r="23" spans="1:30" ht="101.25" x14ac:dyDescent="0.3">
      <c r="A23" s="35"/>
      <c r="B23" s="15" t="s">
        <v>46</v>
      </c>
      <c r="C23" s="2" t="s">
        <v>13</v>
      </c>
      <c r="D23" s="36" t="s">
        <v>60</v>
      </c>
      <c r="E23" s="2">
        <v>45931</v>
      </c>
      <c r="F23" s="51" t="s">
        <v>70</v>
      </c>
      <c r="G23" s="2" t="s">
        <v>13</v>
      </c>
      <c r="H23" s="2" t="s">
        <v>13</v>
      </c>
      <c r="I23" s="14" t="s">
        <v>13</v>
      </c>
      <c r="J23" s="2"/>
      <c r="K23" s="35"/>
      <c r="L23" s="35"/>
      <c r="M23" s="35"/>
      <c r="N23" s="35"/>
      <c r="O23" s="35"/>
      <c r="P23" s="35"/>
      <c r="Q23" s="35"/>
      <c r="R23" s="35"/>
      <c r="S23" s="35"/>
      <c r="T23" s="35"/>
      <c r="U23" s="35"/>
      <c r="V23" s="35"/>
    </row>
    <row r="24" spans="1:30" ht="60.75" x14ac:dyDescent="0.3">
      <c r="A24" s="780" t="s">
        <v>14</v>
      </c>
      <c r="B24" s="793" t="s">
        <v>47</v>
      </c>
      <c r="C24" s="795" t="s">
        <v>66</v>
      </c>
      <c r="D24" s="795" t="s">
        <v>13</v>
      </c>
      <c r="E24" s="795" t="s">
        <v>13</v>
      </c>
      <c r="F24" s="795" t="s">
        <v>13</v>
      </c>
      <c r="G24" s="2" t="s">
        <v>41</v>
      </c>
      <c r="H24" s="10">
        <v>0</v>
      </c>
      <c r="I24" s="11">
        <v>0</v>
      </c>
      <c r="J24" s="795" t="s">
        <v>13</v>
      </c>
      <c r="K24" s="35"/>
      <c r="L24" s="35"/>
      <c r="M24" s="35"/>
      <c r="N24" s="35"/>
      <c r="O24" s="35"/>
      <c r="P24" s="35"/>
      <c r="Q24" s="35"/>
      <c r="R24" s="35"/>
      <c r="S24" s="35"/>
      <c r="T24" s="35"/>
      <c r="U24" s="35"/>
      <c r="V24" s="35"/>
    </row>
    <row r="25" spans="1:30" ht="46.5" customHeight="1" x14ac:dyDescent="0.3">
      <c r="A25" s="781"/>
      <c r="B25" s="794"/>
      <c r="C25" s="796"/>
      <c r="D25" s="796"/>
      <c r="E25" s="796"/>
      <c r="F25" s="796"/>
      <c r="G25" s="12" t="s">
        <v>42</v>
      </c>
      <c r="H25" s="10">
        <v>0</v>
      </c>
      <c r="I25" s="11">
        <v>0</v>
      </c>
      <c r="J25" s="796"/>
      <c r="K25" s="35"/>
      <c r="L25" s="35"/>
      <c r="M25" s="35"/>
      <c r="N25" s="35"/>
      <c r="O25" s="35"/>
      <c r="P25" s="35"/>
      <c r="Q25" s="35"/>
      <c r="R25" s="35"/>
      <c r="S25" s="35"/>
      <c r="T25" s="35"/>
      <c r="U25" s="35"/>
      <c r="V25" s="35"/>
    </row>
    <row r="26" spans="1:30" ht="60.75" x14ac:dyDescent="0.3">
      <c r="A26" s="781"/>
      <c r="B26" s="794"/>
      <c r="C26" s="796"/>
      <c r="D26" s="796"/>
      <c r="E26" s="796"/>
      <c r="F26" s="796"/>
      <c r="G26" s="2" t="s">
        <v>43</v>
      </c>
      <c r="H26" s="10">
        <v>0</v>
      </c>
      <c r="I26" s="11">
        <v>0</v>
      </c>
      <c r="J26" s="796"/>
      <c r="K26" s="35"/>
      <c r="L26" s="35"/>
      <c r="M26" s="35"/>
      <c r="N26" s="35"/>
      <c r="O26" s="35"/>
      <c r="P26" s="35"/>
      <c r="Q26" s="35"/>
      <c r="R26" s="35"/>
      <c r="S26" s="35"/>
      <c r="T26" s="35"/>
      <c r="U26" s="35"/>
      <c r="V26" s="35"/>
    </row>
    <row r="27" spans="1:30" ht="34.5" customHeight="1" x14ac:dyDescent="0.3">
      <c r="A27" s="781"/>
      <c r="B27" s="794"/>
      <c r="C27" s="796"/>
      <c r="D27" s="796"/>
      <c r="E27" s="796"/>
      <c r="F27" s="796"/>
      <c r="G27" s="2" t="s">
        <v>44</v>
      </c>
      <c r="H27" s="10">
        <v>0</v>
      </c>
      <c r="I27" s="11">
        <v>0</v>
      </c>
      <c r="J27" s="796"/>
      <c r="K27" s="35"/>
      <c r="L27" s="35"/>
      <c r="M27" s="35"/>
      <c r="N27" s="35"/>
      <c r="O27" s="35"/>
      <c r="P27" s="35"/>
      <c r="Q27" s="35"/>
      <c r="R27" s="35"/>
      <c r="S27" s="35"/>
      <c r="T27" s="35"/>
      <c r="U27" s="35"/>
      <c r="V27" s="35"/>
    </row>
    <row r="28" spans="1:30" ht="259.5" customHeight="1" x14ac:dyDescent="0.3">
      <c r="A28" s="35"/>
      <c r="B28" s="15" t="s">
        <v>62</v>
      </c>
      <c r="C28" s="2" t="s">
        <v>13</v>
      </c>
      <c r="D28" s="45" t="s">
        <v>60</v>
      </c>
      <c r="E28" s="2">
        <v>46022</v>
      </c>
      <c r="F28" s="53" t="s">
        <v>74</v>
      </c>
      <c r="G28" s="2" t="s">
        <v>13</v>
      </c>
      <c r="H28" s="2" t="s">
        <v>13</v>
      </c>
      <c r="I28" s="14" t="s">
        <v>13</v>
      </c>
      <c r="J28" s="2"/>
      <c r="K28" s="35" t="s">
        <v>16</v>
      </c>
      <c r="L28" s="35"/>
      <c r="M28" s="2" t="s">
        <v>13</v>
      </c>
      <c r="N28" s="35" t="s">
        <v>18</v>
      </c>
      <c r="O28" s="35" t="s">
        <v>12</v>
      </c>
      <c r="P28" s="35" t="s">
        <v>13</v>
      </c>
      <c r="Q28" s="35" t="s">
        <v>12</v>
      </c>
      <c r="R28" s="35" t="s">
        <v>12</v>
      </c>
      <c r="S28" s="16" t="s">
        <v>20</v>
      </c>
      <c r="T28" s="16" t="s">
        <v>20</v>
      </c>
      <c r="U28" s="16" t="s">
        <v>20</v>
      </c>
      <c r="V28" s="35"/>
      <c r="W28" s="3" t="s">
        <v>25</v>
      </c>
    </row>
    <row r="29" spans="1:30" ht="281.25" customHeight="1" x14ac:dyDescent="0.3">
      <c r="A29" s="35"/>
      <c r="B29" s="15" t="s">
        <v>108</v>
      </c>
      <c r="C29" s="2" t="s">
        <v>13</v>
      </c>
      <c r="D29" s="46" t="s">
        <v>61</v>
      </c>
      <c r="E29" s="2">
        <v>46022</v>
      </c>
      <c r="F29" s="54" t="s">
        <v>92</v>
      </c>
      <c r="G29" s="2" t="s">
        <v>13</v>
      </c>
      <c r="H29" s="2" t="s">
        <v>13</v>
      </c>
      <c r="I29" s="14" t="s">
        <v>13</v>
      </c>
      <c r="J29" s="2"/>
      <c r="K29" s="35" t="s">
        <v>16</v>
      </c>
      <c r="L29" s="1"/>
      <c r="M29" s="2">
        <v>43831</v>
      </c>
      <c r="N29" s="35" t="s">
        <v>17</v>
      </c>
      <c r="O29" s="17">
        <f>SUM(P29:R29)</f>
        <v>150</v>
      </c>
      <c r="P29" s="17">
        <v>0</v>
      </c>
      <c r="Q29" s="17">
        <v>0</v>
      </c>
      <c r="R29" s="17">
        <v>150</v>
      </c>
      <c r="S29" s="35"/>
      <c r="T29" s="35"/>
      <c r="U29" s="35"/>
      <c r="V29" s="35"/>
    </row>
    <row r="30" spans="1:30" ht="236.25" customHeight="1" x14ac:dyDescent="0.3">
      <c r="A30" s="35"/>
      <c r="B30" s="18" t="s">
        <v>63</v>
      </c>
      <c r="C30" s="2" t="s">
        <v>13</v>
      </c>
      <c r="D30" s="46" t="s">
        <v>61</v>
      </c>
      <c r="E30" s="2">
        <v>45931</v>
      </c>
      <c r="F30" s="54" t="s">
        <v>80</v>
      </c>
      <c r="G30" s="2" t="s">
        <v>13</v>
      </c>
      <c r="H30" s="2" t="s">
        <v>13</v>
      </c>
      <c r="I30" s="14" t="s">
        <v>13</v>
      </c>
      <c r="J30" s="2"/>
      <c r="K30" s="35" t="s">
        <v>16</v>
      </c>
      <c r="L30" s="35"/>
      <c r="M30" s="2" t="s">
        <v>13</v>
      </c>
      <c r="N30" s="35" t="s">
        <v>17</v>
      </c>
      <c r="O30" s="35" t="s">
        <v>12</v>
      </c>
      <c r="P30" s="35" t="s">
        <v>13</v>
      </c>
      <c r="Q30" s="35" t="s">
        <v>12</v>
      </c>
      <c r="R30" s="35" t="s">
        <v>12</v>
      </c>
      <c r="S30" s="16" t="s">
        <v>20</v>
      </c>
      <c r="T30" s="35"/>
      <c r="U30" s="35"/>
      <c r="V30" s="35"/>
    </row>
    <row r="31" spans="1:30" ht="60.75" x14ac:dyDescent="0.3">
      <c r="A31" s="780" t="s">
        <v>53</v>
      </c>
      <c r="B31" s="793" t="s">
        <v>48</v>
      </c>
      <c r="C31" s="795" t="s">
        <v>59</v>
      </c>
      <c r="D31" s="795" t="s">
        <v>13</v>
      </c>
      <c r="E31" s="795" t="s">
        <v>13</v>
      </c>
      <c r="F31" s="795" t="s">
        <v>13</v>
      </c>
      <c r="G31" s="2" t="s">
        <v>41</v>
      </c>
      <c r="H31" s="10">
        <v>0</v>
      </c>
      <c r="I31" s="11">
        <v>0</v>
      </c>
      <c r="J31" s="795" t="s">
        <v>13</v>
      </c>
      <c r="K31" s="35"/>
      <c r="L31" s="35"/>
      <c r="M31" s="35"/>
      <c r="N31" s="35"/>
      <c r="O31" s="35"/>
      <c r="P31" s="35"/>
      <c r="Q31" s="35"/>
      <c r="R31" s="35"/>
      <c r="S31" s="35"/>
      <c r="T31" s="35"/>
      <c r="U31" s="35"/>
      <c r="V31" s="35"/>
    </row>
    <row r="32" spans="1:30" ht="46.5" customHeight="1" x14ac:dyDescent="0.3">
      <c r="A32" s="781"/>
      <c r="B32" s="794"/>
      <c r="C32" s="796"/>
      <c r="D32" s="796"/>
      <c r="E32" s="796"/>
      <c r="F32" s="796"/>
      <c r="G32" s="12" t="s">
        <v>42</v>
      </c>
      <c r="H32" s="10">
        <v>0</v>
      </c>
      <c r="I32" s="11">
        <v>0</v>
      </c>
      <c r="J32" s="796"/>
      <c r="K32" s="35"/>
      <c r="L32" s="35"/>
      <c r="M32" s="35"/>
      <c r="N32" s="35"/>
      <c r="O32" s="35"/>
      <c r="P32" s="35"/>
      <c r="Q32" s="35"/>
      <c r="R32" s="35"/>
      <c r="S32" s="35"/>
      <c r="T32" s="35"/>
      <c r="U32" s="35"/>
      <c r="V32" s="35"/>
    </row>
    <row r="33" spans="1:22" ht="60.75" x14ac:dyDescent="0.3">
      <c r="A33" s="781"/>
      <c r="B33" s="794"/>
      <c r="C33" s="796"/>
      <c r="D33" s="796"/>
      <c r="E33" s="796"/>
      <c r="F33" s="796"/>
      <c r="G33" s="2" t="s">
        <v>43</v>
      </c>
      <c r="H33" s="10">
        <v>0</v>
      </c>
      <c r="I33" s="11">
        <v>0</v>
      </c>
      <c r="J33" s="796"/>
      <c r="K33" s="35"/>
      <c r="L33" s="35"/>
      <c r="M33" s="35"/>
      <c r="N33" s="35"/>
      <c r="O33" s="35"/>
      <c r="P33" s="35"/>
      <c r="Q33" s="35"/>
      <c r="R33" s="35"/>
      <c r="S33" s="35"/>
      <c r="T33" s="35"/>
      <c r="U33" s="35"/>
      <c r="V33" s="35"/>
    </row>
    <row r="34" spans="1:22" ht="34.5" customHeight="1" x14ac:dyDescent="0.3">
      <c r="A34" s="781"/>
      <c r="B34" s="794"/>
      <c r="C34" s="796"/>
      <c r="D34" s="796"/>
      <c r="E34" s="796"/>
      <c r="F34" s="797"/>
      <c r="G34" s="2" t="s">
        <v>44</v>
      </c>
      <c r="H34" s="10">
        <v>0</v>
      </c>
      <c r="I34" s="11">
        <v>0</v>
      </c>
      <c r="J34" s="796"/>
      <c r="K34" s="35"/>
      <c r="L34" s="35"/>
      <c r="M34" s="35"/>
      <c r="N34" s="35"/>
      <c r="O34" s="35"/>
      <c r="P34" s="35"/>
      <c r="Q34" s="35"/>
      <c r="R34" s="35"/>
      <c r="S34" s="35"/>
      <c r="T34" s="35"/>
      <c r="U34" s="35"/>
      <c r="V34" s="35"/>
    </row>
    <row r="35" spans="1:22" ht="216" customHeight="1" x14ac:dyDescent="0.3">
      <c r="A35" s="36"/>
      <c r="B35" s="31" t="s">
        <v>64</v>
      </c>
      <c r="C35" s="40" t="s">
        <v>13</v>
      </c>
      <c r="D35" s="49" t="s">
        <v>60</v>
      </c>
      <c r="E35" s="40">
        <v>46022</v>
      </c>
      <c r="F35" s="52" t="s">
        <v>99</v>
      </c>
      <c r="G35" s="40" t="s">
        <v>13</v>
      </c>
      <c r="H35" s="40" t="s">
        <v>13</v>
      </c>
      <c r="I35" s="32" t="s">
        <v>13</v>
      </c>
      <c r="J35" s="40"/>
      <c r="K35" s="35"/>
      <c r="L35" s="35"/>
      <c r="M35" s="2"/>
      <c r="N35" s="35"/>
      <c r="O35" s="35"/>
      <c r="P35" s="35"/>
      <c r="Q35" s="35"/>
      <c r="R35" s="35"/>
      <c r="S35" s="16"/>
      <c r="T35" s="35"/>
      <c r="U35" s="35"/>
      <c r="V35" s="35"/>
    </row>
    <row r="36" spans="1:22" ht="44.25" customHeight="1" x14ac:dyDescent="0.3">
      <c r="A36" s="780" t="s">
        <v>54</v>
      </c>
      <c r="B36" s="793" t="s">
        <v>83</v>
      </c>
      <c r="C36" s="795" t="s">
        <v>84</v>
      </c>
      <c r="D36" s="780" t="s">
        <v>13</v>
      </c>
      <c r="E36" s="795" t="s">
        <v>13</v>
      </c>
      <c r="F36" s="802" t="s">
        <v>13</v>
      </c>
      <c r="G36" s="2" t="s">
        <v>41</v>
      </c>
      <c r="H36" s="10">
        <v>0</v>
      </c>
      <c r="I36" s="10">
        <v>0</v>
      </c>
      <c r="J36" s="795"/>
      <c r="K36" s="39"/>
      <c r="L36" s="38"/>
      <c r="M36" s="28"/>
      <c r="N36" s="29"/>
      <c r="O36" s="29"/>
      <c r="P36" s="29"/>
      <c r="Q36" s="29"/>
      <c r="R36" s="29"/>
      <c r="S36" s="30"/>
      <c r="T36" s="29"/>
      <c r="U36" s="29"/>
      <c r="V36" s="29"/>
    </row>
    <row r="37" spans="1:22" ht="41.25" customHeight="1" x14ac:dyDescent="0.3">
      <c r="A37" s="781"/>
      <c r="B37" s="794"/>
      <c r="C37" s="796"/>
      <c r="D37" s="781"/>
      <c r="E37" s="796"/>
      <c r="F37" s="803"/>
      <c r="G37" s="12" t="s">
        <v>42</v>
      </c>
      <c r="H37" s="10">
        <v>0</v>
      </c>
      <c r="I37" s="10">
        <v>0</v>
      </c>
      <c r="J37" s="796"/>
      <c r="K37" s="39"/>
      <c r="L37" s="38"/>
      <c r="M37" s="28"/>
      <c r="N37" s="29"/>
      <c r="O37" s="29"/>
      <c r="P37" s="29"/>
      <c r="Q37" s="29"/>
      <c r="R37" s="29"/>
      <c r="S37" s="30"/>
      <c r="T37" s="29"/>
      <c r="U37" s="29"/>
      <c r="V37" s="29"/>
    </row>
    <row r="38" spans="1:22" ht="66.75" customHeight="1" x14ac:dyDescent="0.3">
      <c r="A38" s="781"/>
      <c r="B38" s="794"/>
      <c r="C38" s="796"/>
      <c r="D38" s="781"/>
      <c r="E38" s="796"/>
      <c r="F38" s="803"/>
      <c r="G38" s="2" t="s">
        <v>43</v>
      </c>
      <c r="H38" s="10">
        <v>0</v>
      </c>
      <c r="I38" s="10">
        <v>0</v>
      </c>
      <c r="J38" s="796"/>
      <c r="K38" s="39"/>
      <c r="L38" s="38"/>
      <c r="M38" s="28"/>
      <c r="N38" s="29"/>
      <c r="O38" s="29"/>
      <c r="P38" s="29"/>
      <c r="Q38" s="29"/>
      <c r="R38" s="29"/>
      <c r="S38" s="30"/>
      <c r="T38" s="29"/>
      <c r="U38" s="29"/>
      <c r="V38" s="29"/>
    </row>
    <row r="39" spans="1:22" ht="32.25" customHeight="1" x14ac:dyDescent="0.3">
      <c r="A39" s="781"/>
      <c r="B39" s="801"/>
      <c r="C39" s="797"/>
      <c r="D39" s="782"/>
      <c r="E39" s="797"/>
      <c r="F39" s="804"/>
      <c r="G39" s="2" t="s">
        <v>44</v>
      </c>
      <c r="H39" s="10">
        <v>0</v>
      </c>
      <c r="I39" s="10">
        <v>0</v>
      </c>
      <c r="J39" s="797"/>
      <c r="K39" s="39"/>
      <c r="L39" s="38"/>
      <c r="M39" s="28"/>
      <c r="N39" s="29"/>
      <c r="O39" s="29"/>
      <c r="P39" s="29"/>
      <c r="Q39" s="29"/>
      <c r="R39" s="29"/>
      <c r="S39" s="30"/>
      <c r="T39" s="29"/>
      <c r="U39" s="29"/>
      <c r="V39" s="29"/>
    </row>
    <row r="40" spans="1:22" ht="409.5" customHeight="1" x14ac:dyDescent="0.3">
      <c r="A40" s="36"/>
      <c r="B40" s="31" t="s">
        <v>90</v>
      </c>
      <c r="C40" s="40" t="s">
        <v>13</v>
      </c>
      <c r="D40" s="45" t="s">
        <v>94</v>
      </c>
      <c r="E40" s="40">
        <v>46022</v>
      </c>
      <c r="F40" s="54" t="s">
        <v>93</v>
      </c>
      <c r="G40" s="40" t="s">
        <v>13</v>
      </c>
      <c r="H40" s="40" t="s">
        <v>13</v>
      </c>
      <c r="I40" s="40" t="s">
        <v>13</v>
      </c>
      <c r="J40" s="40"/>
      <c r="K40" s="39"/>
      <c r="L40" s="38"/>
      <c r="M40" s="28"/>
      <c r="N40" s="29"/>
      <c r="O40" s="29"/>
      <c r="P40" s="29"/>
      <c r="Q40" s="29"/>
      <c r="R40" s="29"/>
      <c r="S40" s="30"/>
      <c r="T40" s="29"/>
      <c r="U40" s="29"/>
      <c r="V40" s="29"/>
    </row>
    <row r="41" spans="1:22" ht="46.5" customHeight="1" x14ac:dyDescent="0.3">
      <c r="A41" s="780"/>
      <c r="B41" s="793" t="s">
        <v>77</v>
      </c>
      <c r="C41" s="795" t="s">
        <v>13</v>
      </c>
      <c r="D41" s="795" t="s">
        <v>13</v>
      </c>
      <c r="E41" s="795" t="s">
        <v>13</v>
      </c>
      <c r="F41" s="795" t="s">
        <v>13</v>
      </c>
      <c r="G41" s="2" t="s">
        <v>41</v>
      </c>
      <c r="H41" s="10">
        <v>0</v>
      </c>
      <c r="I41" s="11">
        <v>0</v>
      </c>
      <c r="J41" s="40"/>
      <c r="K41" s="39"/>
      <c r="L41" s="38"/>
      <c r="M41" s="28"/>
      <c r="N41" s="29"/>
      <c r="O41" s="29"/>
      <c r="P41" s="29"/>
      <c r="Q41" s="29"/>
      <c r="R41" s="29"/>
      <c r="S41" s="30"/>
      <c r="T41" s="29"/>
      <c r="U41" s="29"/>
      <c r="V41" s="29"/>
    </row>
    <row r="42" spans="1:22" ht="42.75" customHeight="1" x14ac:dyDescent="0.3">
      <c r="A42" s="781"/>
      <c r="B42" s="794"/>
      <c r="C42" s="796"/>
      <c r="D42" s="796"/>
      <c r="E42" s="796"/>
      <c r="F42" s="796"/>
      <c r="G42" s="12" t="s">
        <v>42</v>
      </c>
      <c r="H42" s="10">
        <v>0</v>
      </c>
      <c r="I42" s="11">
        <v>0</v>
      </c>
      <c r="J42" s="40"/>
      <c r="K42" s="39"/>
      <c r="L42" s="38"/>
      <c r="M42" s="28"/>
      <c r="N42" s="29"/>
      <c r="O42" s="29"/>
      <c r="P42" s="29"/>
      <c r="Q42" s="29"/>
      <c r="R42" s="29"/>
      <c r="S42" s="30"/>
      <c r="T42" s="29"/>
      <c r="U42" s="29"/>
      <c r="V42" s="29"/>
    </row>
    <row r="43" spans="1:22" ht="65.25" customHeight="1" x14ac:dyDescent="0.3">
      <c r="A43" s="781"/>
      <c r="B43" s="794"/>
      <c r="C43" s="796"/>
      <c r="D43" s="796"/>
      <c r="E43" s="796"/>
      <c r="F43" s="796"/>
      <c r="G43" s="2" t="s">
        <v>43</v>
      </c>
      <c r="H43" s="10">
        <v>0</v>
      </c>
      <c r="I43" s="11">
        <v>0</v>
      </c>
      <c r="J43" s="40"/>
      <c r="K43" s="39"/>
      <c r="L43" s="38"/>
      <c r="M43" s="28"/>
      <c r="N43" s="29"/>
      <c r="O43" s="29"/>
      <c r="P43" s="29"/>
      <c r="Q43" s="29"/>
      <c r="R43" s="29"/>
      <c r="S43" s="30"/>
      <c r="T43" s="29"/>
      <c r="U43" s="29"/>
      <c r="V43" s="29"/>
    </row>
    <row r="44" spans="1:22" ht="42" customHeight="1" x14ac:dyDescent="0.3">
      <c r="A44" s="781"/>
      <c r="B44" s="794"/>
      <c r="C44" s="796"/>
      <c r="D44" s="796"/>
      <c r="E44" s="796"/>
      <c r="F44" s="796"/>
      <c r="G44" s="2" t="s">
        <v>44</v>
      </c>
      <c r="H44" s="10">
        <v>0</v>
      </c>
      <c r="I44" s="11">
        <v>0</v>
      </c>
      <c r="J44" s="40"/>
      <c r="K44" s="39"/>
      <c r="L44" s="38"/>
      <c r="M44" s="28"/>
      <c r="N44" s="29"/>
      <c r="O44" s="29"/>
      <c r="P44" s="29"/>
      <c r="Q44" s="29"/>
      <c r="R44" s="29"/>
      <c r="S44" s="30"/>
      <c r="T44" s="29"/>
      <c r="U44" s="29"/>
      <c r="V44" s="29"/>
    </row>
    <row r="45" spans="1:22" s="20" customFormat="1" ht="57" customHeight="1" x14ac:dyDescent="0.3">
      <c r="A45" s="798" t="s">
        <v>49</v>
      </c>
      <c r="B45" s="799"/>
      <c r="C45" s="799"/>
      <c r="D45" s="799"/>
      <c r="E45" s="799"/>
      <c r="F45" s="799"/>
      <c r="G45" s="799"/>
      <c r="H45" s="799"/>
      <c r="I45" s="799"/>
      <c r="J45" s="799"/>
      <c r="K45" s="799"/>
      <c r="L45" s="800"/>
    </row>
    <row r="46" spans="1:22" ht="105.75" customHeight="1" x14ac:dyDescent="0.3">
      <c r="A46" s="780" t="s">
        <v>55</v>
      </c>
      <c r="B46" s="793" t="s">
        <v>50</v>
      </c>
      <c r="C46" s="795" t="s">
        <v>67</v>
      </c>
      <c r="D46" s="795" t="s">
        <v>13</v>
      </c>
      <c r="E46" s="795" t="s">
        <v>13</v>
      </c>
      <c r="F46" s="795" t="s">
        <v>13</v>
      </c>
      <c r="G46" s="2" t="s">
        <v>41</v>
      </c>
      <c r="H46" s="10">
        <v>0</v>
      </c>
      <c r="I46" s="11">
        <v>0</v>
      </c>
      <c r="J46" s="795" t="s">
        <v>13</v>
      </c>
      <c r="K46" s="35" t="s">
        <v>16</v>
      </c>
      <c r="L46" s="1"/>
      <c r="M46" s="2">
        <v>43831</v>
      </c>
      <c r="N46" s="35" t="s">
        <v>17</v>
      </c>
      <c r="O46" s="17">
        <f>SUM(P46:R46)</f>
        <v>150</v>
      </c>
      <c r="P46" s="17">
        <v>0</v>
      </c>
      <c r="Q46" s="17">
        <v>0</v>
      </c>
      <c r="R46" s="17">
        <v>150</v>
      </c>
      <c r="S46" s="35"/>
      <c r="T46" s="35"/>
      <c r="U46" s="35"/>
      <c r="V46" s="35"/>
    </row>
    <row r="47" spans="1:22" ht="55.5" customHeight="1" x14ac:dyDescent="0.3">
      <c r="A47" s="781"/>
      <c r="B47" s="794"/>
      <c r="C47" s="796"/>
      <c r="D47" s="796"/>
      <c r="E47" s="796"/>
      <c r="F47" s="796"/>
      <c r="G47" s="12" t="s">
        <v>42</v>
      </c>
      <c r="H47" s="10">
        <v>0</v>
      </c>
      <c r="I47" s="11">
        <v>0</v>
      </c>
      <c r="J47" s="796"/>
      <c r="K47" s="35" t="s">
        <v>16</v>
      </c>
      <c r="L47" s="35"/>
      <c r="M47" s="2" t="s">
        <v>13</v>
      </c>
      <c r="N47" s="35" t="s">
        <v>17</v>
      </c>
      <c r="O47" s="35" t="s">
        <v>12</v>
      </c>
      <c r="P47" s="35" t="s">
        <v>13</v>
      </c>
      <c r="Q47" s="35" t="s">
        <v>12</v>
      </c>
      <c r="R47" s="35" t="s">
        <v>12</v>
      </c>
      <c r="S47" s="16" t="s">
        <v>20</v>
      </c>
      <c r="T47" s="35"/>
      <c r="U47" s="35"/>
      <c r="V47" s="35"/>
    </row>
    <row r="48" spans="1:22" ht="74.25" customHeight="1" x14ac:dyDescent="0.3">
      <c r="A48" s="781"/>
      <c r="B48" s="794"/>
      <c r="C48" s="796"/>
      <c r="D48" s="796"/>
      <c r="E48" s="796"/>
      <c r="F48" s="796"/>
      <c r="G48" s="2" t="s">
        <v>43</v>
      </c>
      <c r="H48" s="10">
        <v>0</v>
      </c>
      <c r="I48" s="11">
        <v>0</v>
      </c>
      <c r="J48" s="796"/>
      <c r="K48" s="35"/>
      <c r="L48" s="35"/>
      <c r="M48" s="35"/>
      <c r="N48" s="35"/>
      <c r="O48" s="35"/>
      <c r="P48" s="35"/>
      <c r="Q48" s="35"/>
      <c r="R48" s="35"/>
      <c r="S48" s="35"/>
      <c r="T48" s="35"/>
      <c r="U48" s="35"/>
      <c r="V48" s="35"/>
    </row>
    <row r="49" spans="1:23" ht="46.5" customHeight="1" x14ac:dyDescent="0.3">
      <c r="A49" s="782"/>
      <c r="B49" s="801"/>
      <c r="C49" s="797"/>
      <c r="D49" s="797"/>
      <c r="E49" s="797"/>
      <c r="F49" s="797"/>
      <c r="G49" s="2" t="s">
        <v>44</v>
      </c>
      <c r="H49" s="10">
        <v>0</v>
      </c>
      <c r="I49" s="11">
        <v>0</v>
      </c>
      <c r="J49" s="797"/>
      <c r="K49" s="35"/>
      <c r="L49" s="35"/>
      <c r="M49" s="35"/>
      <c r="N49" s="35"/>
      <c r="O49" s="35"/>
      <c r="P49" s="35"/>
      <c r="Q49" s="35"/>
      <c r="R49" s="35"/>
      <c r="S49" s="35"/>
      <c r="T49" s="35"/>
      <c r="U49" s="35"/>
      <c r="V49" s="35"/>
    </row>
    <row r="50" spans="1:23" ht="213.75" customHeight="1" x14ac:dyDescent="0.3">
      <c r="A50" s="35"/>
      <c r="B50" s="15" t="s">
        <v>71</v>
      </c>
      <c r="C50" s="2" t="s">
        <v>13</v>
      </c>
      <c r="D50" s="50" t="s">
        <v>60</v>
      </c>
      <c r="E50" s="2">
        <v>46022</v>
      </c>
      <c r="F50" s="55" t="s">
        <v>105</v>
      </c>
      <c r="G50" s="2" t="s">
        <v>13</v>
      </c>
      <c r="H50" s="2" t="s">
        <v>13</v>
      </c>
      <c r="I50" s="14" t="s">
        <v>13</v>
      </c>
      <c r="J50" s="2"/>
      <c r="K50" s="35"/>
      <c r="L50" s="35"/>
      <c r="M50" s="35"/>
      <c r="N50" s="35"/>
      <c r="O50" s="35"/>
      <c r="P50" s="35"/>
      <c r="Q50" s="35"/>
      <c r="R50" s="35"/>
      <c r="S50" s="35"/>
      <c r="T50" s="35"/>
      <c r="U50" s="35"/>
      <c r="V50" s="35"/>
    </row>
    <row r="51" spans="1:23" ht="168" customHeight="1" x14ac:dyDescent="0.3">
      <c r="A51" s="35"/>
      <c r="B51" s="15" t="s">
        <v>72</v>
      </c>
      <c r="C51" s="2" t="s">
        <v>13</v>
      </c>
      <c r="D51" s="50" t="s">
        <v>61</v>
      </c>
      <c r="E51" s="2">
        <v>46022</v>
      </c>
      <c r="F51" s="56" t="s">
        <v>101</v>
      </c>
      <c r="G51" s="2" t="s">
        <v>13</v>
      </c>
      <c r="H51" s="2" t="s">
        <v>13</v>
      </c>
      <c r="I51" s="14" t="s">
        <v>13</v>
      </c>
      <c r="J51" s="2"/>
      <c r="K51" s="35"/>
      <c r="L51" s="35"/>
      <c r="M51" s="35"/>
      <c r="N51" s="35"/>
      <c r="O51" s="35"/>
      <c r="P51" s="35"/>
      <c r="Q51" s="35"/>
      <c r="R51" s="35"/>
      <c r="S51" s="35"/>
      <c r="T51" s="35"/>
      <c r="U51" s="35"/>
      <c r="V51" s="35"/>
    </row>
    <row r="52" spans="1:23" ht="81" x14ac:dyDescent="0.3">
      <c r="A52" s="35" t="s">
        <v>82</v>
      </c>
      <c r="B52" s="18" t="s">
        <v>73</v>
      </c>
      <c r="C52" s="2" t="s">
        <v>13</v>
      </c>
      <c r="D52" s="50" t="s">
        <v>94</v>
      </c>
      <c r="E52" s="2">
        <v>46022</v>
      </c>
      <c r="F52" s="46" t="s">
        <v>102</v>
      </c>
      <c r="G52" s="2" t="s">
        <v>13</v>
      </c>
      <c r="H52" s="2" t="s">
        <v>13</v>
      </c>
      <c r="I52" s="14" t="s">
        <v>13</v>
      </c>
      <c r="J52" s="2"/>
      <c r="K52" s="35" t="s">
        <v>16</v>
      </c>
      <c r="L52" s="35"/>
      <c r="M52" s="2" t="s">
        <v>13</v>
      </c>
      <c r="N52" s="35" t="s">
        <v>18</v>
      </c>
      <c r="O52" s="35" t="s">
        <v>12</v>
      </c>
      <c r="P52" s="35" t="s">
        <v>13</v>
      </c>
      <c r="Q52" s="35" t="s">
        <v>12</v>
      </c>
      <c r="R52" s="35" t="s">
        <v>12</v>
      </c>
      <c r="S52" s="16" t="s">
        <v>20</v>
      </c>
      <c r="T52" s="16" t="s">
        <v>20</v>
      </c>
      <c r="U52" s="16" t="s">
        <v>20</v>
      </c>
      <c r="V52" s="35"/>
      <c r="W52" s="3" t="s">
        <v>25</v>
      </c>
    </row>
    <row r="53" spans="1:23" ht="81" x14ac:dyDescent="0.3">
      <c r="A53" s="780" t="s">
        <v>56</v>
      </c>
      <c r="B53" s="793" t="s">
        <v>51</v>
      </c>
      <c r="C53" s="795" t="s">
        <v>66</v>
      </c>
      <c r="D53" s="795" t="s">
        <v>13</v>
      </c>
      <c r="E53" s="795" t="s">
        <v>13</v>
      </c>
      <c r="F53" s="795" t="s">
        <v>13</v>
      </c>
      <c r="G53" s="2" t="s">
        <v>41</v>
      </c>
      <c r="H53" s="10">
        <v>0</v>
      </c>
      <c r="I53" s="11">
        <v>0</v>
      </c>
      <c r="J53" s="795" t="s">
        <v>13</v>
      </c>
      <c r="K53" s="35" t="s">
        <v>16</v>
      </c>
      <c r="L53" s="1"/>
      <c r="M53" s="2">
        <v>43831</v>
      </c>
      <c r="N53" s="35" t="s">
        <v>17</v>
      </c>
      <c r="O53" s="17">
        <f>SUM(P53:R53)</f>
        <v>150</v>
      </c>
      <c r="P53" s="17">
        <v>0</v>
      </c>
      <c r="Q53" s="17">
        <v>0</v>
      </c>
      <c r="R53" s="17">
        <v>150</v>
      </c>
      <c r="S53" s="35"/>
      <c r="T53" s="35"/>
      <c r="U53" s="35"/>
      <c r="V53" s="35"/>
    </row>
    <row r="54" spans="1:23" ht="48" customHeight="1" x14ac:dyDescent="0.3">
      <c r="A54" s="781"/>
      <c r="B54" s="794"/>
      <c r="C54" s="796"/>
      <c r="D54" s="796"/>
      <c r="E54" s="796"/>
      <c r="F54" s="796"/>
      <c r="G54" s="12" t="s">
        <v>42</v>
      </c>
      <c r="H54" s="10">
        <v>0</v>
      </c>
      <c r="I54" s="11">
        <v>0</v>
      </c>
      <c r="J54" s="796"/>
      <c r="K54" s="35"/>
      <c r="L54" s="35"/>
      <c r="M54" s="35"/>
      <c r="N54" s="35"/>
      <c r="O54" s="35"/>
      <c r="P54" s="35"/>
      <c r="Q54" s="35"/>
      <c r="R54" s="35"/>
      <c r="S54" s="35"/>
      <c r="T54" s="35"/>
      <c r="U54" s="35"/>
      <c r="V54" s="35"/>
    </row>
    <row r="55" spans="1:23" ht="66.75" customHeight="1" x14ac:dyDescent="0.3">
      <c r="A55" s="781"/>
      <c r="B55" s="794"/>
      <c r="C55" s="796"/>
      <c r="D55" s="796"/>
      <c r="E55" s="796"/>
      <c r="F55" s="796"/>
      <c r="G55" s="2" t="s">
        <v>43</v>
      </c>
      <c r="H55" s="10">
        <v>0</v>
      </c>
      <c r="I55" s="11">
        <v>0</v>
      </c>
      <c r="J55" s="796"/>
      <c r="K55" s="35"/>
      <c r="L55" s="35"/>
      <c r="M55" s="35"/>
      <c r="N55" s="35"/>
      <c r="O55" s="35"/>
      <c r="P55" s="35"/>
      <c r="Q55" s="35"/>
      <c r="R55" s="35"/>
      <c r="S55" s="35"/>
      <c r="T55" s="35"/>
      <c r="U55" s="35"/>
      <c r="V55" s="35"/>
    </row>
    <row r="56" spans="1:23" ht="35.25" customHeight="1" x14ac:dyDescent="0.3">
      <c r="A56" s="782"/>
      <c r="B56" s="801"/>
      <c r="C56" s="797"/>
      <c r="D56" s="797"/>
      <c r="E56" s="797"/>
      <c r="F56" s="797"/>
      <c r="G56" s="2" t="s">
        <v>44</v>
      </c>
      <c r="H56" s="10">
        <v>0</v>
      </c>
      <c r="I56" s="11">
        <v>0</v>
      </c>
      <c r="J56" s="797"/>
      <c r="K56" s="35"/>
      <c r="L56" s="35"/>
      <c r="M56" s="35"/>
      <c r="N56" s="35"/>
      <c r="O56" s="35"/>
      <c r="P56" s="35"/>
      <c r="Q56" s="35"/>
      <c r="R56" s="35"/>
      <c r="S56" s="35"/>
      <c r="T56" s="35"/>
      <c r="U56" s="35"/>
      <c r="V56" s="35"/>
    </row>
    <row r="57" spans="1:23" ht="320.25" customHeight="1" x14ac:dyDescent="0.3">
      <c r="A57" s="35"/>
      <c r="B57" s="15" t="s">
        <v>75</v>
      </c>
      <c r="C57" s="2" t="s">
        <v>13</v>
      </c>
      <c r="D57" s="48" t="s">
        <v>60</v>
      </c>
      <c r="E57" s="2">
        <v>46022</v>
      </c>
      <c r="F57" s="51" t="s">
        <v>100</v>
      </c>
      <c r="G57" s="2" t="s">
        <v>13</v>
      </c>
      <c r="H57" s="2" t="s">
        <v>13</v>
      </c>
      <c r="I57" s="14" t="s">
        <v>13</v>
      </c>
      <c r="J57" s="2"/>
      <c r="K57" s="35"/>
      <c r="L57" s="35"/>
      <c r="M57" s="35"/>
      <c r="N57" s="35"/>
      <c r="O57" s="35"/>
      <c r="P57" s="35"/>
      <c r="Q57" s="35"/>
      <c r="R57" s="35"/>
      <c r="S57" s="35"/>
      <c r="T57" s="35"/>
      <c r="U57" s="35"/>
      <c r="V57" s="35"/>
    </row>
    <row r="58" spans="1:23" ht="84.75" customHeight="1" x14ac:dyDescent="0.3">
      <c r="A58" s="35"/>
      <c r="B58" s="15" t="s">
        <v>76</v>
      </c>
      <c r="C58" s="2" t="s">
        <v>13</v>
      </c>
      <c r="D58" s="47" t="s">
        <v>60</v>
      </c>
      <c r="E58" s="2">
        <v>46022</v>
      </c>
      <c r="F58" s="46" t="s">
        <v>109</v>
      </c>
      <c r="G58" s="2" t="s">
        <v>13</v>
      </c>
      <c r="H58" s="2" t="s">
        <v>13</v>
      </c>
      <c r="I58" s="14" t="s">
        <v>13</v>
      </c>
      <c r="J58" s="2"/>
      <c r="K58" s="35"/>
      <c r="L58" s="35"/>
      <c r="M58" s="2"/>
      <c r="N58" s="35"/>
      <c r="O58" s="35"/>
      <c r="P58" s="35"/>
      <c r="Q58" s="35"/>
      <c r="R58" s="35"/>
      <c r="S58" s="16"/>
      <c r="T58" s="35"/>
      <c r="U58" s="35"/>
      <c r="V58" s="35"/>
    </row>
    <row r="59" spans="1:23" ht="63" customHeight="1" x14ac:dyDescent="0.3">
      <c r="A59" s="780" t="s">
        <v>15</v>
      </c>
      <c r="B59" s="793" t="s">
        <v>52</v>
      </c>
      <c r="C59" s="795" t="s">
        <v>66</v>
      </c>
      <c r="D59" s="795" t="s">
        <v>13</v>
      </c>
      <c r="E59" s="795" t="s">
        <v>13</v>
      </c>
      <c r="F59" s="795" t="s">
        <v>13</v>
      </c>
      <c r="G59" s="2" t="s">
        <v>41</v>
      </c>
      <c r="H59" s="10">
        <v>0</v>
      </c>
      <c r="I59" s="11">
        <v>0</v>
      </c>
      <c r="J59" s="795" t="s">
        <v>13</v>
      </c>
      <c r="K59" s="35" t="s">
        <v>16</v>
      </c>
      <c r="L59" s="22" t="s">
        <v>19</v>
      </c>
      <c r="M59" s="2">
        <v>43831</v>
      </c>
      <c r="N59" s="2">
        <v>44561</v>
      </c>
      <c r="O59" s="17">
        <f>SUM(P59:R59)</f>
        <v>0</v>
      </c>
      <c r="P59" s="17">
        <v>0</v>
      </c>
      <c r="Q59" s="17">
        <v>0</v>
      </c>
      <c r="R59" s="17">
        <v>0</v>
      </c>
      <c r="S59" s="35"/>
      <c r="T59" s="35"/>
      <c r="U59" s="35"/>
      <c r="V59" s="35"/>
    </row>
    <row r="60" spans="1:23" ht="42.75" customHeight="1" x14ac:dyDescent="0.3">
      <c r="A60" s="781"/>
      <c r="B60" s="794"/>
      <c r="C60" s="796"/>
      <c r="D60" s="796"/>
      <c r="E60" s="796"/>
      <c r="F60" s="796"/>
      <c r="G60" s="12" t="s">
        <v>42</v>
      </c>
      <c r="H60" s="10">
        <v>0</v>
      </c>
      <c r="I60" s="11">
        <v>0</v>
      </c>
      <c r="J60" s="796"/>
      <c r="K60" s="35" t="s">
        <v>16</v>
      </c>
      <c r="M60" s="2" t="s">
        <v>13</v>
      </c>
      <c r="N60" s="2">
        <v>44561</v>
      </c>
      <c r="O60" s="35" t="s">
        <v>12</v>
      </c>
      <c r="P60" s="35" t="s">
        <v>13</v>
      </c>
      <c r="Q60" s="35" t="s">
        <v>12</v>
      </c>
      <c r="R60" s="35" t="s">
        <v>12</v>
      </c>
      <c r="S60" s="16" t="s">
        <v>20</v>
      </c>
      <c r="T60" s="16" t="s">
        <v>20</v>
      </c>
      <c r="U60" s="16" t="s">
        <v>20</v>
      </c>
      <c r="V60" s="16" t="s">
        <v>20</v>
      </c>
    </row>
    <row r="61" spans="1:23" ht="76.5" customHeight="1" x14ac:dyDescent="0.3">
      <c r="A61" s="781"/>
      <c r="B61" s="794"/>
      <c r="C61" s="796"/>
      <c r="D61" s="796"/>
      <c r="E61" s="796"/>
      <c r="F61" s="796"/>
      <c r="G61" s="2" t="s">
        <v>43</v>
      </c>
      <c r="H61" s="10">
        <v>0</v>
      </c>
      <c r="I61" s="11">
        <v>0</v>
      </c>
      <c r="J61" s="796"/>
    </row>
    <row r="62" spans="1:23" ht="46.5" customHeight="1" x14ac:dyDescent="0.3">
      <c r="A62" s="781"/>
      <c r="B62" s="794"/>
      <c r="C62" s="796"/>
      <c r="D62" s="796"/>
      <c r="E62" s="796"/>
      <c r="F62" s="796"/>
      <c r="G62" s="2" t="s">
        <v>44</v>
      </c>
      <c r="H62" s="10">
        <v>0</v>
      </c>
      <c r="I62" s="11">
        <v>0</v>
      </c>
      <c r="J62" s="796"/>
    </row>
    <row r="63" spans="1:23" ht="207" customHeight="1" x14ac:dyDescent="0.3">
      <c r="A63" s="35"/>
      <c r="B63" s="13" t="s">
        <v>81</v>
      </c>
      <c r="C63" s="2" t="s">
        <v>13</v>
      </c>
      <c r="D63" s="35" t="s">
        <v>60</v>
      </c>
      <c r="E63" s="2">
        <v>46022</v>
      </c>
      <c r="F63" s="46" t="s">
        <v>91</v>
      </c>
      <c r="G63" s="2" t="s">
        <v>13</v>
      </c>
      <c r="H63" s="2" t="s">
        <v>13</v>
      </c>
      <c r="I63" s="19" t="s">
        <v>13</v>
      </c>
      <c r="J63" s="2"/>
      <c r="K63" s="33"/>
      <c r="L63" s="33"/>
      <c r="M63" s="33"/>
    </row>
    <row r="64" spans="1:23" ht="58.5" hidden="1" customHeight="1" x14ac:dyDescent="0.3">
      <c r="A64" s="35" t="s">
        <v>15</v>
      </c>
      <c r="B64" s="21" t="s">
        <v>26</v>
      </c>
      <c r="C64" s="5" t="s">
        <v>28</v>
      </c>
      <c r="D64" s="1"/>
      <c r="E64" s="4"/>
      <c r="F64" s="2" t="s">
        <v>13</v>
      </c>
      <c r="G64" s="2">
        <v>44197</v>
      </c>
      <c r="H64" s="2">
        <v>44561</v>
      </c>
      <c r="I64" s="2" t="s">
        <v>13</v>
      </c>
      <c r="J64" s="2" t="s">
        <v>13</v>
      </c>
      <c r="K64" s="33"/>
      <c r="L64" s="33"/>
      <c r="M64" s="33"/>
    </row>
    <row r="65" spans="1:18" ht="91.5" hidden="1" customHeight="1" x14ac:dyDescent="0.3">
      <c r="A65" s="35"/>
      <c r="B65" s="13" t="s">
        <v>27</v>
      </c>
      <c r="C65" s="2" t="s">
        <v>13</v>
      </c>
      <c r="D65" s="41"/>
      <c r="E65" s="35"/>
      <c r="F65" s="4" t="s">
        <v>24</v>
      </c>
      <c r="G65" s="2" t="s">
        <v>13</v>
      </c>
      <c r="H65" s="2">
        <v>44561</v>
      </c>
      <c r="I65" s="2" t="s">
        <v>13</v>
      </c>
      <c r="J65" s="2" t="s">
        <v>13</v>
      </c>
      <c r="K65" s="33"/>
      <c r="L65" s="33"/>
      <c r="M65" s="33"/>
    </row>
    <row r="66" spans="1:18" ht="21" customHeight="1" x14ac:dyDescent="0.3">
      <c r="A66" s="780"/>
      <c r="B66" s="793" t="s">
        <v>79</v>
      </c>
      <c r="C66" s="795" t="s">
        <v>13</v>
      </c>
      <c r="D66" s="795" t="s">
        <v>13</v>
      </c>
      <c r="E66" s="795" t="s">
        <v>13</v>
      </c>
      <c r="F66" s="795" t="s">
        <v>13</v>
      </c>
      <c r="G66" s="2" t="s">
        <v>41</v>
      </c>
      <c r="H66" s="10">
        <v>0</v>
      </c>
      <c r="I66" s="11">
        <v>0</v>
      </c>
      <c r="J66" s="40"/>
      <c r="M66" s="34"/>
    </row>
    <row r="67" spans="1:18" ht="20.25" customHeight="1" x14ac:dyDescent="0.3">
      <c r="A67" s="781"/>
      <c r="B67" s="794"/>
      <c r="C67" s="796"/>
      <c r="D67" s="796"/>
      <c r="E67" s="796"/>
      <c r="F67" s="796"/>
      <c r="G67" s="12" t="s">
        <v>42</v>
      </c>
      <c r="H67" s="10">
        <v>0</v>
      </c>
      <c r="I67" s="11">
        <v>0</v>
      </c>
      <c r="J67" s="40"/>
      <c r="K67" s="42"/>
      <c r="L67" s="42"/>
      <c r="M67" s="42"/>
    </row>
    <row r="68" spans="1:18" ht="60.75" x14ac:dyDescent="0.3">
      <c r="A68" s="781"/>
      <c r="B68" s="794"/>
      <c r="C68" s="796"/>
      <c r="D68" s="796"/>
      <c r="E68" s="796"/>
      <c r="F68" s="796"/>
      <c r="G68" s="2" t="s">
        <v>43</v>
      </c>
      <c r="H68" s="10">
        <v>0</v>
      </c>
      <c r="I68" s="11">
        <v>0</v>
      </c>
      <c r="J68" s="40"/>
      <c r="M68" s="34"/>
    </row>
    <row r="69" spans="1:18" x14ac:dyDescent="0.3">
      <c r="A69" s="781"/>
      <c r="B69" s="794"/>
      <c r="C69" s="796"/>
      <c r="D69" s="796"/>
      <c r="E69" s="796"/>
      <c r="F69" s="796"/>
      <c r="G69" s="2" t="s">
        <v>44</v>
      </c>
      <c r="H69" s="10">
        <v>0</v>
      </c>
      <c r="I69" s="11">
        <v>0</v>
      </c>
      <c r="J69" s="40"/>
      <c r="M69" s="34"/>
    </row>
    <row r="70" spans="1:18" ht="60.75" x14ac:dyDescent="0.3">
      <c r="A70" s="779"/>
      <c r="B70" s="793" t="s">
        <v>78</v>
      </c>
      <c r="C70" s="795" t="s">
        <v>13</v>
      </c>
      <c r="D70" s="795" t="s">
        <v>13</v>
      </c>
      <c r="E70" s="795" t="s">
        <v>13</v>
      </c>
      <c r="F70" s="795" t="s">
        <v>13</v>
      </c>
      <c r="G70" s="2" t="s">
        <v>41</v>
      </c>
      <c r="H70" s="10">
        <v>0</v>
      </c>
      <c r="I70" s="11">
        <v>0</v>
      </c>
      <c r="J70" s="40"/>
    </row>
    <row r="71" spans="1:18" ht="20.25" customHeight="1" x14ac:dyDescent="0.3">
      <c r="A71" s="779"/>
      <c r="B71" s="794"/>
      <c r="C71" s="796"/>
      <c r="D71" s="796"/>
      <c r="E71" s="796"/>
      <c r="F71" s="796"/>
      <c r="G71" s="12" t="s">
        <v>42</v>
      </c>
      <c r="H71" s="10">
        <v>0</v>
      </c>
      <c r="I71" s="11">
        <v>0</v>
      </c>
      <c r="J71" s="40"/>
      <c r="K71" s="42"/>
      <c r="L71" s="42"/>
      <c r="M71" s="42"/>
    </row>
    <row r="72" spans="1:18" ht="60.75" x14ac:dyDescent="0.3">
      <c r="A72" s="779"/>
      <c r="B72" s="794"/>
      <c r="C72" s="796"/>
      <c r="D72" s="796"/>
      <c r="E72" s="796"/>
      <c r="F72" s="796"/>
      <c r="G72" s="2" t="s">
        <v>43</v>
      </c>
      <c r="H72" s="10">
        <v>0</v>
      </c>
      <c r="I72" s="11">
        <v>0</v>
      </c>
      <c r="J72" s="40"/>
    </row>
    <row r="73" spans="1:18" ht="30.75" customHeight="1" x14ac:dyDescent="0.3">
      <c r="A73" s="779"/>
      <c r="B73" s="801"/>
      <c r="C73" s="796"/>
      <c r="D73" s="796"/>
      <c r="E73" s="796"/>
      <c r="F73" s="796"/>
      <c r="G73" s="2" t="s">
        <v>44</v>
      </c>
      <c r="H73" s="10">
        <v>0</v>
      </c>
      <c r="I73" s="11">
        <v>0</v>
      </c>
      <c r="J73" s="40"/>
      <c r="K73" s="42"/>
      <c r="L73" s="42"/>
      <c r="M73" s="42"/>
      <c r="N73" s="42"/>
      <c r="O73" s="42"/>
      <c r="P73" s="42"/>
      <c r="Q73" s="42"/>
      <c r="R73" s="42"/>
    </row>
    <row r="74" spans="1:18" x14ac:dyDescent="0.3">
      <c r="B74" s="805" t="s">
        <v>110</v>
      </c>
      <c r="C74" s="806"/>
      <c r="D74" s="806"/>
      <c r="E74" s="806"/>
      <c r="F74" s="806"/>
      <c r="G74" s="806"/>
      <c r="H74" s="806"/>
      <c r="I74" s="806"/>
      <c r="J74" s="807"/>
    </row>
    <row r="76" spans="1:18" x14ac:dyDescent="0.3">
      <c r="A76" s="42"/>
      <c r="B76" s="42"/>
      <c r="C76" s="42"/>
      <c r="D76" s="42"/>
      <c r="E76" s="42"/>
      <c r="F76" s="42"/>
      <c r="G76" s="42"/>
      <c r="H76" s="42"/>
      <c r="I76" s="42"/>
      <c r="J76" s="42"/>
    </row>
    <row r="77" spans="1:18" x14ac:dyDescent="0.3">
      <c r="B77" s="23" t="s">
        <v>103</v>
      </c>
      <c r="C77" s="24"/>
      <c r="D77" s="23"/>
      <c r="E77" s="25"/>
      <c r="F77" s="26" t="s">
        <v>104</v>
      </c>
    </row>
    <row r="79" spans="1:18" x14ac:dyDescent="0.3">
      <c r="B79" s="23" t="s">
        <v>57</v>
      </c>
      <c r="H79" s="27"/>
    </row>
    <row r="80" spans="1:18" x14ac:dyDescent="0.3">
      <c r="B80" s="23" t="s">
        <v>58</v>
      </c>
      <c r="H80" s="27"/>
    </row>
    <row r="83" spans="1:10" x14ac:dyDescent="0.3">
      <c r="A83" s="3"/>
    </row>
    <row r="84" spans="1:10" x14ac:dyDescent="0.3">
      <c r="A84" s="42"/>
      <c r="B84" s="42"/>
      <c r="C84" s="42"/>
      <c r="D84" s="42"/>
      <c r="E84" s="42"/>
      <c r="F84" s="42"/>
      <c r="G84" s="42"/>
      <c r="H84" s="42"/>
      <c r="I84" s="42"/>
      <c r="J84" s="42"/>
    </row>
    <row r="86" spans="1:10" x14ac:dyDescent="0.3">
      <c r="A86" s="42"/>
      <c r="B86" s="42"/>
      <c r="C86" s="42"/>
      <c r="D86" s="42"/>
      <c r="E86" s="42"/>
      <c r="F86" s="42"/>
      <c r="G86" s="42"/>
      <c r="H86" s="42"/>
      <c r="I86" s="42"/>
      <c r="J86" s="42"/>
    </row>
    <row r="88" spans="1:10" x14ac:dyDescent="0.3">
      <c r="A88" s="42"/>
      <c r="B88" s="42"/>
      <c r="C88" s="42"/>
      <c r="D88" s="42"/>
      <c r="E88" s="42"/>
      <c r="F88" s="42"/>
      <c r="G88" s="42"/>
      <c r="H88" s="42"/>
      <c r="I88" s="42"/>
      <c r="J88" s="42"/>
    </row>
  </sheetData>
  <mergeCells count="95">
    <mergeCell ref="B74:J74"/>
    <mergeCell ref="A70:A73"/>
    <mergeCell ref="B70:B73"/>
    <mergeCell ref="C70:C73"/>
    <mergeCell ref="D70:D73"/>
    <mergeCell ref="E70:E73"/>
    <mergeCell ref="F70:F73"/>
    <mergeCell ref="J59:J62"/>
    <mergeCell ref="A66:A69"/>
    <mergeCell ref="B66:B69"/>
    <mergeCell ref="C66:C69"/>
    <mergeCell ref="D66:D69"/>
    <mergeCell ref="E66:E69"/>
    <mergeCell ref="F66:F69"/>
    <mergeCell ref="A59:A62"/>
    <mergeCell ref="B59:B62"/>
    <mergeCell ref="C59:C62"/>
    <mergeCell ref="D59:D62"/>
    <mergeCell ref="E59:E62"/>
    <mergeCell ref="F59:F62"/>
    <mergeCell ref="J46:J49"/>
    <mergeCell ref="A53:A56"/>
    <mergeCell ref="B53:B56"/>
    <mergeCell ref="C53:C56"/>
    <mergeCell ref="D53:D56"/>
    <mergeCell ref="E53:E56"/>
    <mergeCell ref="F53:F56"/>
    <mergeCell ref="J53:J56"/>
    <mergeCell ref="A46:A49"/>
    <mergeCell ref="B46:B49"/>
    <mergeCell ref="C46:C49"/>
    <mergeCell ref="D46:D49"/>
    <mergeCell ref="E46:E49"/>
    <mergeCell ref="F46:F49"/>
    <mergeCell ref="A45:L45"/>
    <mergeCell ref="J36:J39"/>
    <mergeCell ref="A41:A44"/>
    <mergeCell ref="B41:B44"/>
    <mergeCell ref="C41:C44"/>
    <mergeCell ref="D41:D44"/>
    <mergeCell ref="E41:E44"/>
    <mergeCell ref="F41:F44"/>
    <mergeCell ref="A36:A39"/>
    <mergeCell ref="B36:B39"/>
    <mergeCell ref="C36:C39"/>
    <mergeCell ref="D36:D39"/>
    <mergeCell ref="E36:E39"/>
    <mergeCell ref="F36:F39"/>
    <mergeCell ref="J24:J27"/>
    <mergeCell ref="A31:A34"/>
    <mergeCell ref="B31:B34"/>
    <mergeCell ref="C31:C34"/>
    <mergeCell ref="D31:D34"/>
    <mergeCell ref="E31:E34"/>
    <mergeCell ref="F31:F34"/>
    <mergeCell ref="J31:J34"/>
    <mergeCell ref="A24:A27"/>
    <mergeCell ref="B24:B27"/>
    <mergeCell ref="C24:C27"/>
    <mergeCell ref="D24:D27"/>
    <mergeCell ref="E24:E27"/>
    <mergeCell ref="F24:F27"/>
    <mergeCell ref="B13:J13"/>
    <mergeCell ref="A14:A17"/>
    <mergeCell ref="B14:B17"/>
    <mergeCell ref="C14:C17"/>
    <mergeCell ref="D14:D17"/>
    <mergeCell ref="E14:E17"/>
    <mergeCell ref="F14:F17"/>
    <mergeCell ref="J14:J17"/>
    <mergeCell ref="I10:I11"/>
    <mergeCell ref="O10:O11"/>
    <mergeCell ref="P10:R10"/>
    <mergeCell ref="J9:J11"/>
    <mergeCell ref="K9:K11"/>
    <mergeCell ref="L9:L11"/>
    <mergeCell ref="M9:M11"/>
    <mergeCell ref="N9:N11"/>
    <mergeCell ref="O9:R9"/>
    <mergeCell ref="Y18:AD18"/>
    <mergeCell ref="L1:O1"/>
    <mergeCell ref="Q1:R1"/>
    <mergeCell ref="A7:V7"/>
    <mergeCell ref="A8:V8"/>
    <mergeCell ref="A9:A11"/>
    <mergeCell ref="B9:B11"/>
    <mergeCell ref="C9:C11"/>
    <mergeCell ref="D9:D11"/>
    <mergeCell ref="E9:F9"/>
    <mergeCell ref="G9:I9"/>
    <mergeCell ref="S9:V10"/>
    <mergeCell ref="E10:E11"/>
    <mergeCell ref="F10:F11"/>
    <mergeCell ref="G10:G11"/>
    <mergeCell ref="H10:H11"/>
  </mergeCells>
  <pageMargins left="0.31496062992125984" right="0" top="0.74803149606299213" bottom="0.83906250000000004" header="0.31496062992125984" footer="0.31496062992125984"/>
  <pageSetup paperSize="9" scale="35" fitToHeight="0" orientation="landscape" r:id="rId1"/>
  <rowBreaks count="4" manualBreakCount="4">
    <brk id="23" max="9" man="1"/>
    <brk id="34" max="9" man="1"/>
    <brk id="44" max="9" man="1"/>
    <brk id="56" max="9"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942"/>
  <sheetViews>
    <sheetView view="pageBreakPreview" topLeftCell="C79" zoomScale="80" zoomScaleNormal="80" zoomScaleSheetLayoutView="80" workbookViewId="0">
      <selection activeCell="K48" sqref="K48"/>
    </sheetView>
  </sheetViews>
  <sheetFormatPr defaultColWidth="9.140625" defaultRowHeight="15" x14ac:dyDescent="0.25"/>
  <cols>
    <col min="1" max="1" width="5.42578125" style="437" customWidth="1"/>
    <col min="2" max="2" width="36.28515625" style="420" customWidth="1"/>
    <col min="3" max="3" width="22.42578125" style="128" customWidth="1"/>
    <col min="4" max="4" width="17" style="421" customWidth="1"/>
    <col min="5" max="5" width="37.140625" style="128" customWidth="1"/>
    <col min="6" max="6" width="38.5703125" style="128" customWidth="1"/>
    <col min="7" max="7" width="15" style="128" customWidth="1"/>
    <col min="8" max="8" width="12.42578125" style="368" customWidth="1"/>
    <col min="9" max="9" width="13.42578125" style="128" customWidth="1"/>
    <col min="10" max="10" width="25" style="410" customWidth="1"/>
    <col min="11" max="16384" width="9.140625" style="128"/>
  </cols>
  <sheetData>
    <row r="1" spans="1:10" ht="57" customHeight="1" x14ac:dyDescent="0.25">
      <c r="A1" s="350"/>
      <c r="B1" s="1232" t="s">
        <v>817</v>
      </c>
      <c r="C1" s="1233"/>
      <c r="D1" s="1233"/>
      <c r="E1" s="1233"/>
      <c r="F1" s="1233"/>
      <c r="G1" s="1233"/>
      <c r="H1" s="1233"/>
      <c r="I1" s="1233"/>
      <c r="J1" s="1233"/>
    </row>
    <row r="2" spans="1:10" ht="48" customHeight="1" x14ac:dyDescent="0.25">
      <c r="A2" s="1234" t="s">
        <v>818</v>
      </c>
      <c r="B2" s="1236" t="s">
        <v>353</v>
      </c>
      <c r="C2" s="1237" t="s">
        <v>29</v>
      </c>
      <c r="D2" s="1238" t="s">
        <v>354</v>
      </c>
      <c r="E2" s="1237" t="s">
        <v>819</v>
      </c>
      <c r="F2" s="1237"/>
      <c r="G2" s="1237" t="s">
        <v>379</v>
      </c>
      <c r="H2" s="1237"/>
      <c r="I2" s="1237"/>
      <c r="J2" s="1237" t="s">
        <v>23</v>
      </c>
    </row>
    <row r="3" spans="1:10" ht="52.5" customHeight="1" x14ac:dyDescent="0.25">
      <c r="A3" s="1235"/>
      <c r="B3" s="1236"/>
      <c r="C3" s="1237"/>
      <c r="D3" s="1238"/>
      <c r="E3" s="351" t="s">
        <v>117</v>
      </c>
      <c r="F3" s="351" t="s">
        <v>118</v>
      </c>
      <c r="G3" s="351" t="s">
        <v>119</v>
      </c>
      <c r="H3" s="352" t="s">
        <v>820</v>
      </c>
      <c r="I3" s="351" t="s">
        <v>821</v>
      </c>
      <c r="J3" s="1237"/>
    </row>
    <row r="4" spans="1:10" x14ac:dyDescent="0.25">
      <c r="A4" s="353">
        <v>1</v>
      </c>
      <c r="B4" s="354">
        <v>2</v>
      </c>
      <c r="C4" s="355">
        <v>3</v>
      </c>
      <c r="D4" s="356">
        <v>4</v>
      </c>
      <c r="E4" s="355">
        <v>5</v>
      </c>
      <c r="F4" s="355">
        <v>6</v>
      </c>
      <c r="G4" s="355">
        <v>7</v>
      </c>
      <c r="H4" s="356">
        <v>8</v>
      </c>
      <c r="I4" s="355">
        <v>9</v>
      </c>
      <c r="J4" s="355">
        <v>10</v>
      </c>
    </row>
    <row r="5" spans="1:10" ht="24" customHeight="1" x14ac:dyDescent="0.25">
      <c r="A5" s="1185"/>
      <c r="B5" s="1218" t="s">
        <v>822</v>
      </c>
      <c r="C5" s="1218"/>
      <c r="D5" s="1218"/>
      <c r="E5" s="1218"/>
      <c r="F5" s="1219"/>
      <c r="G5" s="357" t="s">
        <v>823</v>
      </c>
      <c r="H5" s="358">
        <v>17303.526999999998</v>
      </c>
      <c r="I5" s="359">
        <f>I57+I70+I80</f>
        <v>2450.5509700000002</v>
      </c>
      <c r="J5" s="360" t="s">
        <v>12</v>
      </c>
    </row>
    <row r="6" spans="1:10" ht="40.15" customHeight="1" x14ac:dyDescent="0.25">
      <c r="A6" s="1185"/>
      <c r="B6" s="1220"/>
      <c r="C6" s="1220"/>
      <c r="D6" s="1220"/>
      <c r="E6" s="1220"/>
      <c r="F6" s="1221"/>
      <c r="G6" s="357" t="s">
        <v>824</v>
      </c>
      <c r="H6" s="358">
        <v>4993.3850000000002</v>
      </c>
      <c r="I6" s="359">
        <v>0</v>
      </c>
      <c r="J6" s="360" t="s">
        <v>12</v>
      </c>
    </row>
    <row r="7" spans="1:10" ht="17.45" customHeight="1" x14ac:dyDescent="0.25">
      <c r="A7" s="1185"/>
      <c r="B7" s="1222"/>
      <c r="C7" s="1222"/>
      <c r="D7" s="1222"/>
      <c r="E7" s="1222"/>
      <c r="F7" s="1223"/>
      <c r="G7" s="361" t="s">
        <v>44</v>
      </c>
      <c r="H7" s="358">
        <f>H5-H6</f>
        <v>12310.141999999998</v>
      </c>
      <c r="I7" s="358">
        <f>I5-I6</f>
        <v>2450.5509700000002</v>
      </c>
      <c r="J7" s="360" t="s">
        <v>12</v>
      </c>
    </row>
    <row r="8" spans="1:10" x14ac:dyDescent="0.25">
      <c r="A8" s="362"/>
      <c r="B8" s="1224" t="s">
        <v>825</v>
      </c>
      <c r="C8" s="1224"/>
      <c r="D8" s="1224"/>
      <c r="E8" s="1224"/>
      <c r="F8" s="1224"/>
      <c r="G8" s="1224"/>
      <c r="H8" s="1224"/>
      <c r="I8" s="1224"/>
      <c r="J8" s="1224"/>
    </row>
    <row r="9" spans="1:10" s="368" customFormat="1" ht="80.25" customHeight="1" x14ac:dyDescent="0.25">
      <c r="A9" s="1185">
        <v>1</v>
      </c>
      <c r="B9" s="363" t="s">
        <v>826</v>
      </c>
      <c r="C9" s="364" t="s">
        <v>827</v>
      </c>
      <c r="D9" s="364" t="s">
        <v>12</v>
      </c>
      <c r="E9" s="364" t="s">
        <v>12</v>
      </c>
      <c r="F9" s="364" t="s">
        <v>12</v>
      </c>
      <c r="G9" s="365" t="s">
        <v>44</v>
      </c>
      <c r="H9" s="366">
        <v>0</v>
      </c>
      <c r="I9" s="367">
        <v>0</v>
      </c>
      <c r="J9" s="364" t="s">
        <v>12</v>
      </c>
    </row>
    <row r="10" spans="1:10" s="368" customFormat="1" ht="135" customHeight="1" x14ac:dyDescent="0.25">
      <c r="A10" s="1185"/>
      <c r="B10" s="369" t="s">
        <v>828</v>
      </c>
      <c r="C10" s="364"/>
      <c r="D10" s="370" t="s">
        <v>588</v>
      </c>
      <c r="E10" s="370" t="s">
        <v>829</v>
      </c>
      <c r="F10" s="370" t="s">
        <v>830</v>
      </c>
      <c r="G10" s="370" t="s">
        <v>12</v>
      </c>
      <c r="H10" s="370" t="s">
        <v>12</v>
      </c>
      <c r="I10" s="370" t="s">
        <v>12</v>
      </c>
      <c r="J10" s="365" t="s">
        <v>364</v>
      </c>
    </row>
    <row r="11" spans="1:10" ht="60" customHeight="1" x14ac:dyDescent="0.25">
      <c r="A11" s="1215">
        <v>2</v>
      </c>
      <c r="B11" s="1225" t="s">
        <v>831</v>
      </c>
      <c r="C11" s="1228" t="s">
        <v>832</v>
      </c>
      <c r="D11" s="1209" t="s">
        <v>12</v>
      </c>
      <c r="E11" s="1228" t="s">
        <v>12</v>
      </c>
      <c r="F11" s="1228" t="s">
        <v>12</v>
      </c>
      <c r="G11" s="371" t="s">
        <v>823</v>
      </c>
      <c r="H11" s="366">
        <v>16266.112999999999</v>
      </c>
      <c r="I11" s="372">
        <v>2256.038</v>
      </c>
      <c r="J11" s="360" t="s">
        <v>12</v>
      </c>
    </row>
    <row r="12" spans="1:10" ht="82.15" customHeight="1" x14ac:dyDescent="0.25">
      <c r="A12" s="1216"/>
      <c r="B12" s="1226"/>
      <c r="C12" s="1229"/>
      <c r="D12" s="1210"/>
      <c r="E12" s="1229"/>
      <c r="F12" s="1229"/>
      <c r="G12" s="373" t="s">
        <v>824</v>
      </c>
      <c r="H12" s="374">
        <v>4993.384</v>
      </c>
      <c r="I12" s="375">
        <v>0</v>
      </c>
      <c r="J12" s="360" t="s">
        <v>12</v>
      </c>
    </row>
    <row r="13" spans="1:10" ht="157.9" customHeight="1" x14ac:dyDescent="0.25">
      <c r="A13" s="1216"/>
      <c r="B13" s="1227"/>
      <c r="C13" s="1230"/>
      <c r="D13" s="1211"/>
      <c r="E13" s="1230"/>
      <c r="F13" s="1230"/>
      <c r="G13" s="373" t="s">
        <v>44</v>
      </c>
      <c r="H13" s="366">
        <f>H11-H12</f>
        <v>11272.728999999999</v>
      </c>
      <c r="I13" s="372">
        <f>I11-I12</f>
        <v>2256.038</v>
      </c>
      <c r="J13" s="360" t="s">
        <v>12</v>
      </c>
    </row>
    <row r="14" spans="1:10" s="368" customFormat="1" ht="372" customHeight="1" x14ac:dyDescent="0.25">
      <c r="A14" s="1216"/>
      <c r="B14" s="363" t="s">
        <v>833</v>
      </c>
      <c r="C14" s="376"/>
      <c r="D14" s="370" t="s">
        <v>402</v>
      </c>
      <c r="E14" s="364" t="s">
        <v>834</v>
      </c>
      <c r="F14" s="364" t="s">
        <v>835</v>
      </c>
      <c r="G14" s="377" t="s">
        <v>13</v>
      </c>
      <c r="H14" s="374" t="s">
        <v>13</v>
      </c>
      <c r="I14" s="375" t="s">
        <v>13</v>
      </c>
      <c r="J14" s="365" t="s">
        <v>364</v>
      </c>
    </row>
    <row r="15" spans="1:10" s="368" customFormat="1" ht="166.9" customHeight="1" x14ac:dyDescent="0.25">
      <c r="A15" s="1216"/>
      <c r="B15" s="363" t="s">
        <v>836</v>
      </c>
      <c r="C15" s="376"/>
      <c r="D15" s="364" t="s">
        <v>644</v>
      </c>
      <c r="E15" s="376" t="s">
        <v>837</v>
      </c>
      <c r="F15" s="364" t="s">
        <v>838</v>
      </c>
      <c r="G15" s="378" t="s">
        <v>13</v>
      </c>
      <c r="H15" s="374" t="s">
        <v>13</v>
      </c>
      <c r="I15" s="375" t="s">
        <v>13</v>
      </c>
      <c r="J15" s="365" t="s">
        <v>364</v>
      </c>
    </row>
    <row r="16" spans="1:10" s="368" customFormat="1" ht="333" customHeight="1" x14ac:dyDescent="0.25">
      <c r="A16" s="1216"/>
      <c r="B16" s="379" t="s">
        <v>839</v>
      </c>
      <c r="C16" s="376"/>
      <c r="D16" s="370" t="s">
        <v>402</v>
      </c>
      <c r="E16" s="376" t="s">
        <v>840</v>
      </c>
      <c r="F16" s="376" t="s">
        <v>841</v>
      </c>
      <c r="G16" s="378" t="s">
        <v>13</v>
      </c>
      <c r="H16" s="374" t="s">
        <v>13</v>
      </c>
      <c r="I16" s="375" t="s">
        <v>13</v>
      </c>
      <c r="J16" s="365" t="s">
        <v>364</v>
      </c>
    </row>
    <row r="17" spans="1:10" s="368" customFormat="1" ht="76.900000000000006" customHeight="1" x14ac:dyDescent="0.25">
      <c r="A17" s="1216"/>
      <c r="B17" s="379" t="s">
        <v>842</v>
      </c>
      <c r="C17" s="376"/>
      <c r="D17" s="364" t="s">
        <v>644</v>
      </c>
      <c r="E17" s="376" t="s">
        <v>843</v>
      </c>
      <c r="F17" s="364" t="s">
        <v>844</v>
      </c>
      <c r="G17" s="378" t="s">
        <v>13</v>
      </c>
      <c r="H17" s="374" t="s">
        <v>13</v>
      </c>
      <c r="I17" s="375" t="s">
        <v>13</v>
      </c>
      <c r="J17" s="365" t="s">
        <v>364</v>
      </c>
    </row>
    <row r="18" spans="1:10" ht="82.15" customHeight="1" x14ac:dyDescent="0.25">
      <c r="A18" s="1216"/>
      <c r="B18" s="380" t="s">
        <v>845</v>
      </c>
      <c r="C18" s="381"/>
      <c r="D18" s="370" t="s">
        <v>644</v>
      </c>
      <c r="E18" s="360" t="s">
        <v>846</v>
      </c>
      <c r="F18" s="364" t="s">
        <v>847</v>
      </c>
      <c r="G18" s="377" t="s">
        <v>13</v>
      </c>
      <c r="H18" s="377" t="s">
        <v>13</v>
      </c>
      <c r="I18" s="377" t="s">
        <v>13</v>
      </c>
      <c r="J18" s="382" t="s">
        <v>364</v>
      </c>
    </row>
    <row r="19" spans="1:10" s="384" customFormat="1" ht="297" customHeight="1" x14ac:dyDescent="0.2">
      <c r="A19" s="1216"/>
      <c r="B19" s="383" t="s">
        <v>848</v>
      </c>
      <c r="C19" s="376"/>
      <c r="D19" s="370" t="s">
        <v>402</v>
      </c>
      <c r="E19" s="365" t="s">
        <v>849</v>
      </c>
      <c r="F19" s="365" t="s">
        <v>850</v>
      </c>
      <c r="G19" s="378" t="s">
        <v>13</v>
      </c>
      <c r="H19" s="378" t="s">
        <v>13</v>
      </c>
      <c r="I19" s="378" t="s">
        <v>13</v>
      </c>
      <c r="J19" s="365" t="s">
        <v>364</v>
      </c>
    </row>
    <row r="20" spans="1:10" s="384" customFormat="1" ht="175.15" customHeight="1" x14ac:dyDescent="0.2">
      <c r="A20" s="1216"/>
      <c r="B20" s="383" t="s">
        <v>851</v>
      </c>
      <c r="C20" s="376"/>
      <c r="D20" s="370" t="s">
        <v>644</v>
      </c>
      <c r="E20" s="365" t="s">
        <v>852</v>
      </c>
      <c r="F20" s="365" t="s">
        <v>853</v>
      </c>
      <c r="G20" s="378" t="s">
        <v>13</v>
      </c>
      <c r="H20" s="378" t="s">
        <v>13</v>
      </c>
      <c r="I20" s="378" t="s">
        <v>13</v>
      </c>
      <c r="J20" s="365" t="s">
        <v>364</v>
      </c>
    </row>
    <row r="21" spans="1:10" s="386" customFormat="1" ht="125.45" customHeight="1" x14ac:dyDescent="0.2">
      <c r="A21" s="1216"/>
      <c r="B21" s="385" t="s">
        <v>854</v>
      </c>
      <c r="C21" s="381"/>
      <c r="D21" s="364" t="s">
        <v>402</v>
      </c>
      <c r="E21" s="382" t="s">
        <v>855</v>
      </c>
      <c r="F21" s="365" t="s">
        <v>856</v>
      </c>
      <c r="G21" s="377" t="s">
        <v>13</v>
      </c>
      <c r="H21" s="377" t="s">
        <v>13</v>
      </c>
      <c r="I21" s="377" t="s">
        <v>13</v>
      </c>
      <c r="J21" s="382" t="s">
        <v>364</v>
      </c>
    </row>
    <row r="22" spans="1:10" ht="201" customHeight="1" x14ac:dyDescent="0.25">
      <c r="A22" s="1216"/>
      <c r="B22" s="380" t="s">
        <v>857</v>
      </c>
      <c r="C22" s="381"/>
      <c r="D22" s="370" t="s">
        <v>402</v>
      </c>
      <c r="E22" s="387" t="s">
        <v>858</v>
      </c>
      <c r="F22" s="360" t="s">
        <v>859</v>
      </c>
      <c r="G22" s="377" t="s">
        <v>13</v>
      </c>
      <c r="H22" s="377" t="s">
        <v>13</v>
      </c>
      <c r="I22" s="377" t="s">
        <v>13</v>
      </c>
      <c r="J22" s="382" t="s">
        <v>364</v>
      </c>
    </row>
    <row r="23" spans="1:10" s="384" customFormat="1" ht="140.25" x14ac:dyDescent="0.2">
      <c r="A23" s="1216"/>
      <c r="B23" s="388" t="s">
        <v>860</v>
      </c>
      <c r="C23" s="376"/>
      <c r="D23" s="364" t="s">
        <v>644</v>
      </c>
      <c r="E23" s="364" t="s">
        <v>861</v>
      </c>
      <c r="F23" s="364" t="s">
        <v>862</v>
      </c>
      <c r="G23" s="378" t="s">
        <v>13</v>
      </c>
      <c r="H23" s="374" t="s">
        <v>13</v>
      </c>
      <c r="I23" s="375" t="s">
        <v>13</v>
      </c>
      <c r="J23" s="365" t="s">
        <v>364</v>
      </c>
    </row>
    <row r="24" spans="1:10" s="386" customFormat="1" ht="88.15" hidden="1" customHeight="1" x14ac:dyDescent="0.2">
      <c r="A24" s="1216"/>
      <c r="B24" s="389" t="s">
        <v>863</v>
      </c>
      <c r="C24" s="376"/>
      <c r="D24" s="390" t="s">
        <v>402</v>
      </c>
      <c r="E24" s="360" t="s">
        <v>864</v>
      </c>
      <c r="F24" s="364" t="s">
        <v>865</v>
      </c>
      <c r="G24" s="377" t="s">
        <v>13</v>
      </c>
      <c r="H24" s="374" t="s">
        <v>13</v>
      </c>
      <c r="I24" s="375" t="s">
        <v>13</v>
      </c>
      <c r="J24" s="382" t="s">
        <v>364</v>
      </c>
    </row>
    <row r="25" spans="1:10" s="386" customFormat="1" ht="92.45" hidden="1" customHeight="1" x14ac:dyDescent="0.2">
      <c r="A25" s="1216"/>
      <c r="B25" s="389" t="s">
        <v>866</v>
      </c>
      <c r="C25" s="381"/>
      <c r="D25" s="390" t="s">
        <v>402</v>
      </c>
      <c r="E25" s="360" t="s">
        <v>867</v>
      </c>
      <c r="F25" s="360" t="s">
        <v>868</v>
      </c>
      <c r="G25" s="377" t="s">
        <v>13</v>
      </c>
      <c r="H25" s="374" t="s">
        <v>13</v>
      </c>
      <c r="I25" s="375" t="s">
        <v>13</v>
      </c>
      <c r="J25" s="382" t="s">
        <v>364</v>
      </c>
    </row>
    <row r="26" spans="1:10" s="386" customFormat="1" ht="66" hidden="1" customHeight="1" x14ac:dyDescent="0.2">
      <c r="A26" s="1216"/>
      <c r="B26" s="389" t="s">
        <v>869</v>
      </c>
      <c r="C26" s="381"/>
      <c r="D26" s="390" t="s">
        <v>644</v>
      </c>
      <c r="E26" s="360" t="s">
        <v>870</v>
      </c>
      <c r="F26" s="360" t="s">
        <v>871</v>
      </c>
      <c r="G26" s="377" t="s">
        <v>13</v>
      </c>
      <c r="H26" s="374" t="s">
        <v>13</v>
      </c>
      <c r="I26" s="375" t="s">
        <v>13</v>
      </c>
      <c r="J26" s="382" t="s">
        <v>364</v>
      </c>
    </row>
    <row r="27" spans="1:10" s="386" customFormat="1" ht="118.9" hidden="1" customHeight="1" x14ac:dyDescent="0.2">
      <c r="A27" s="1216"/>
      <c r="B27" s="389" t="s">
        <v>872</v>
      </c>
      <c r="C27" s="381"/>
      <c r="D27" s="390" t="s">
        <v>402</v>
      </c>
      <c r="E27" s="360" t="s">
        <v>873</v>
      </c>
      <c r="F27" s="360" t="s">
        <v>874</v>
      </c>
      <c r="G27" s="377" t="s">
        <v>13</v>
      </c>
      <c r="H27" s="374" t="s">
        <v>13</v>
      </c>
      <c r="I27" s="375" t="s">
        <v>13</v>
      </c>
      <c r="J27" s="382" t="s">
        <v>364</v>
      </c>
    </row>
    <row r="28" spans="1:10" s="386" customFormat="1" ht="321.60000000000002" customHeight="1" x14ac:dyDescent="0.2">
      <c r="A28" s="1216"/>
      <c r="B28" s="391" t="s">
        <v>875</v>
      </c>
      <c r="C28" s="381"/>
      <c r="D28" s="364" t="s">
        <v>402</v>
      </c>
      <c r="E28" s="360" t="s">
        <v>876</v>
      </c>
      <c r="F28" s="360" t="s">
        <v>877</v>
      </c>
      <c r="G28" s="377" t="s">
        <v>13</v>
      </c>
      <c r="H28" s="377" t="s">
        <v>13</v>
      </c>
      <c r="I28" s="377" t="s">
        <v>13</v>
      </c>
      <c r="J28" s="382" t="s">
        <v>364</v>
      </c>
    </row>
    <row r="29" spans="1:10" s="386" customFormat="1" ht="72.599999999999994" customHeight="1" x14ac:dyDescent="0.2">
      <c r="A29" s="1216"/>
      <c r="B29" s="391" t="s">
        <v>878</v>
      </c>
      <c r="C29" s="381"/>
      <c r="D29" s="364" t="s">
        <v>644</v>
      </c>
      <c r="E29" s="360" t="s">
        <v>879</v>
      </c>
      <c r="F29" s="360" t="s">
        <v>880</v>
      </c>
      <c r="G29" s="377" t="s">
        <v>13</v>
      </c>
      <c r="H29" s="377" t="s">
        <v>13</v>
      </c>
      <c r="I29" s="377" t="s">
        <v>13</v>
      </c>
      <c r="J29" s="382" t="s">
        <v>364</v>
      </c>
    </row>
    <row r="30" spans="1:10" s="384" customFormat="1" ht="72.599999999999994" customHeight="1" x14ac:dyDescent="0.2">
      <c r="A30" s="1216"/>
      <c r="B30" s="392" t="s">
        <v>881</v>
      </c>
      <c r="C30" s="376"/>
      <c r="D30" s="364" t="s">
        <v>588</v>
      </c>
      <c r="E30" s="364" t="s">
        <v>882</v>
      </c>
      <c r="F30" s="364" t="s">
        <v>883</v>
      </c>
      <c r="G30" s="378" t="s">
        <v>13</v>
      </c>
      <c r="H30" s="378" t="s">
        <v>13</v>
      </c>
      <c r="I30" s="378" t="s">
        <v>13</v>
      </c>
      <c r="J30" s="365" t="s">
        <v>364</v>
      </c>
    </row>
    <row r="31" spans="1:10" s="384" customFormat="1" ht="101.45" customHeight="1" x14ac:dyDescent="0.2">
      <c r="A31" s="1216"/>
      <c r="B31" s="392" t="s">
        <v>884</v>
      </c>
      <c r="C31" s="376"/>
      <c r="D31" s="364" t="s">
        <v>644</v>
      </c>
      <c r="E31" s="393" t="s">
        <v>885</v>
      </c>
      <c r="F31" s="364" t="s">
        <v>886</v>
      </c>
      <c r="G31" s="378" t="s">
        <v>13</v>
      </c>
      <c r="H31" s="374" t="s">
        <v>13</v>
      </c>
      <c r="I31" s="375" t="s">
        <v>13</v>
      </c>
      <c r="J31" s="365" t="s">
        <v>364</v>
      </c>
    </row>
    <row r="32" spans="1:10" s="386" customFormat="1" ht="114" hidden="1" customHeight="1" x14ac:dyDescent="0.2">
      <c r="A32" s="1216"/>
      <c r="B32" s="389" t="s">
        <v>887</v>
      </c>
      <c r="C32" s="381"/>
      <c r="D32" s="390" t="s">
        <v>402</v>
      </c>
      <c r="E32" s="365" t="s">
        <v>888</v>
      </c>
      <c r="F32" s="382" t="s">
        <v>889</v>
      </c>
      <c r="G32" s="377" t="s">
        <v>13</v>
      </c>
      <c r="H32" s="374" t="s">
        <v>13</v>
      </c>
      <c r="I32" s="375" t="s">
        <v>13</v>
      </c>
      <c r="J32" s="382" t="s">
        <v>364</v>
      </c>
    </row>
    <row r="33" spans="1:10" s="386" customFormat="1" ht="74.45" hidden="1" customHeight="1" x14ac:dyDescent="0.2">
      <c r="A33" s="1216"/>
      <c r="B33" s="389" t="s">
        <v>890</v>
      </c>
      <c r="C33" s="381"/>
      <c r="D33" s="390" t="s">
        <v>402</v>
      </c>
      <c r="E33" s="382" t="s">
        <v>891</v>
      </c>
      <c r="F33" s="382" t="s">
        <v>892</v>
      </c>
      <c r="G33" s="377" t="s">
        <v>13</v>
      </c>
      <c r="H33" s="374" t="s">
        <v>13</v>
      </c>
      <c r="I33" s="375" t="s">
        <v>13</v>
      </c>
      <c r="J33" s="382" t="s">
        <v>364</v>
      </c>
    </row>
    <row r="34" spans="1:10" s="386" customFormat="1" ht="85.15" hidden="1" customHeight="1" x14ac:dyDescent="0.2">
      <c r="A34" s="1216"/>
      <c r="B34" s="389" t="s">
        <v>893</v>
      </c>
      <c r="C34" s="381"/>
      <c r="D34" s="390" t="s">
        <v>644</v>
      </c>
      <c r="E34" s="382" t="s">
        <v>894</v>
      </c>
      <c r="F34" s="382" t="s">
        <v>895</v>
      </c>
      <c r="G34" s="377" t="s">
        <v>13</v>
      </c>
      <c r="H34" s="374" t="s">
        <v>13</v>
      </c>
      <c r="I34" s="375" t="s">
        <v>13</v>
      </c>
      <c r="J34" s="382" t="s">
        <v>364</v>
      </c>
    </row>
    <row r="35" spans="1:10" s="386" customFormat="1" ht="76.150000000000006" hidden="1" customHeight="1" x14ac:dyDescent="0.2">
      <c r="A35" s="1216"/>
      <c r="B35" s="389" t="s">
        <v>896</v>
      </c>
      <c r="C35" s="381"/>
      <c r="D35" s="390" t="s">
        <v>644</v>
      </c>
      <c r="E35" s="382" t="s">
        <v>897</v>
      </c>
      <c r="F35" s="382" t="s">
        <v>895</v>
      </c>
      <c r="G35" s="377" t="s">
        <v>13</v>
      </c>
      <c r="H35" s="374" t="s">
        <v>13</v>
      </c>
      <c r="I35" s="375" t="s">
        <v>13</v>
      </c>
      <c r="J35" s="382" t="s">
        <v>364</v>
      </c>
    </row>
    <row r="36" spans="1:10" s="386" customFormat="1" ht="62.45" hidden="1" customHeight="1" x14ac:dyDescent="0.2">
      <c r="A36" s="1216"/>
      <c r="B36" s="389" t="s">
        <v>898</v>
      </c>
      <c r="C36" s="381"/>
      <c r="D36" s="390" t="s">
        <v>644</v>
      </c>
      <c r="E36" s="382" t="s">
        <v>899</v>
      </c>
      <c r="F36" s="382" t="s">
        <v>895</v>
      </c>
      <c r="G36" s="377" t="s">
        <v>13</v>
      </c>
      <c r="H36" s="374" t="s">
        <v>13</v>
      </c>
      <c r="I36" s="375" t="s">
        <v>13</v>
      </c>
      <c r="J36" s="382" t="s">
        <v>364</v>
      </c>
    </row>
    <row r="37" spans="1:10" s="386" customFormat="1" ht="74.45" hidden="1" customHeight="1" x14ac:dyDescent="0.2">
      <c r="A37" s="1216"/>
      <c r="B37" s="389" t="s">
        <v>900</v>
      </c>
      <c r="C37" s="381"/>
      <c r="D37" s="390" t="s">
        <v>644</v>
      </c>
      <c r="E37" s="382" t="s">
        <v>901</v>
      </c>
      <c r="F37" s="382" t="s">
        <v>902</v>
      </c>
      <c r="G37" s="377" t="s">
        <v>13</v>
      </c>
      <c r="H37" s="374" t="s">
        <v>13</v>
      </c>
      <c r="I37" s="375" t="s">
        <v>13</v>
      </c>
      <c r="J37" s="382" t="s">
        <v>364</v>
      </c>
    </row>
    <row r="38" spans="1:10" s="384" customFormat="1" ht="171" customHeight="1" x14ac:dyDescent="0.2">
      <c r="A38" s="394"/>
      <c r="B38" s="392" t="s">
        <v>903</v>
      </c>
      <c r="C38" s="376"/>
      <c r="D38" s="364" t="s">
        <v>644</v>
      </c>
      <c r="E38" s="365" t="s">
        <v>904</v>
      </c>
      <c r="F38" s="365" t="s">
        <v>905</v>
      </c>
      <c r="G38" s="377" t="s">
        <v>13</v>
      </c>
      <c r="H38" s="377" t="s">
        <v>13</v>
      </c>
      <c r="I38" s="377" t="s">
        <v>13</v>
      </c>
      <c r="J38" s="365" t="s">
        <v>364</v>
      </c>
    </row>
    <row r="39" spans="1:10" s="368" customFormat="1" ht="98.45" customHeight="1" x14ac:dyDescent="0.25">
      <c r="A39" s="1215">
        <v>3</v>
      </c>
      <c r="B39" s="363" t="s">
        <v>906</v>
      </c>
      <c r="C39" s="364" t="s">
        <v>907</v>
      </c>
      <c r="D39" s="364" t="s">
        <v>12</v>
      </c>
      <c r="E39" s="364" t="s">
        <v>12</v>
      </c>
      <c r="F39" s="364" t="s">
        <v>12</v>
      </c>
      <c r="G39" s="365" t="s">
        <v>44</v>
      </c>
      <c r="H39" s="366">
        <v>134.5</v>
      </c>
      <c r="I39" s="372">
        <v>9.4499999999999993</v>
      </c>
      <c r="J39" s="364" t="s">
        <v>12</v>
      </c>
    </row>
    <row r="40" spans="1:10" ht="24.6" customHeight="1" x14ac:dyDescent="0.25">
      <c r="A40" s="1216"/>
      <c r="B40" s="1231" t="s">
        <v>908</v>
      </c>
      <c r="C40" s="1209"/>
      <c r="D40" s="1212" t="s">
        <v>402</v>
      </c>
      <c r="E40" s="1196" t="s">
        <v>909</v>
      </c>
      <c r="F40" s="1197" t="s">
        <v>910</v>
      </c>
      <c r="G40" s="1209" t="s">
        <v>12</v>
      </c>
      <c r="H40" s="1209" t="s">
        <v>12</v>
      </c>
      <c r="I40" s="1209" t="s">
        <v>13</v>
      </c>
      <c r="J40" s="1193" t="s">
        <v>364</v>
      </c>
    </row>
    <row r="41" spans="1:10" s="368" customFormat="1" ht="80.25" customHeight="1" x14ac:dyDescent="0.25">
      <c r="A41" s="1216"/>
      <c r="B41" s="1231"/>
      <c r="C41" s="1210"/>
      <c r="D41" s="1213"/>
      <c r="E41" s="1196"/>
      <c r="F41" s="1198"/>
      <c r="G41" s="1210"/>
      <c r="H41" s="1210"/>
      <c r="I41" s="1210"/>
      <c r="J41" s="1194"/>
    </row>
    <row r="42" spans="1:10" s="368" customFormat="1" ht="39" customHeight="1" x14ac:dyDescent="0.25">
      <c r="A42" s="1216"/>
      <c r="B42" s="1231"/>
      <c r="C42" s="1210"/>
      <c r="D42" s="1213"/>
      <c r="E42" s="1196"/>
      <c r="F42" s="1198"/>
      <c r="G42" s="1210"/>
      <c r="H42" s="1210"/>
      <c r="I42" s="1210"/>
      <c r="J42" s="1194"/>
    </row>
    <row r="43" spans="1:10" s="368" customFormat="1" ht="97.9" hidden="1" customHeight="1" x14ac:dyDescent="0.25">
      <c r="A43" s="1216"/>
      <c r="B43" s="1231"/>
      <c r="C43" s="1210"/>
      <c r="D43" s="1213"/>
      <c r="E43" s="1196"/>
      <c r="F43" s="1198"/>
      <c r="G43" s="1210"/>
      <c r="H43" s="1210"/>
      <c r="I43" s="1210"/>
      <c r="J43" s="1194"/>
    </row>
    <row r="44" spans="1:10" s="368" customFormat="1" ht="33" customHeight="1" x14ac:dyDescent="0.25">
      <c r="A44" s="1216"/>
      <c r="B44" s="1231"/>
      <c r="C44" s="1210"/>
      <c r="D44" s="1213"/>
      <c r="E44" s="1196"/>
      <c r="F44" s="1198"/>
      <c r="G44" s="1210"/>
      <c r="H44" s="1210"/>
      <c r="I44" s="1210"/>
      <c r="J44" s="1194"/>
    </row>
    <row r="45" spans="1:10" ht="0.6" hidden="1" customHeight="1" x14ac:dyDescent="0.25">
      <c r="A45" s="1216"/>
      <c r="B45" s="1231"/>
      <c r="C45" s="1211"/>
      <c r="D45" s="1214"/>
      <c r="E45" s="1196"/>
      <c r="F45" s="1199"/>
      <c r="G45" s="1211"/>
      <c r="H45" s="1211"/>
      <c r="I45" s="1211"/>
      <c r="J45" s="1195"/>
    </row>
    <row r="46" spans="1:10" s="368" customFormat="1" ht="177.6" customHeight="1" x14ac:dyDescent="0.25">
      <c r="A46" s="1216"/>
      <c r="B46" s="395" t="s">
        <v>911</v>
      </c>
      <c r="C46" s="364"/>
      <c r="D46" s="364" t="s">
        <v>644</v>
      </c>
      <c r="E46" s="364" t="s">
        <v>912</v>
      </c>
      <c r="F46" s="364" t="s">
        <v>913</v>
      </c>
      <c r="G46" s="364" t="s">
        <v>12</v>
      </c>
      <c r="H46" s="364" t="s">
        <v>12</v>
      </c>
      <c r="I46" s="364" t="s">
        <v>12</v>
      </c>
      <c r="J46" s="396" t="s">
        <v>364</v>
      </c>
    </row>
    <row r="47" spans="1:10" s="368" customFormat="1" ht="70.900000000000006" customHeight="1" x14ac:dyDescent="0.25">
      <c r="A47" s="1217"/>
      <c r="B47" s="397" t="s">
        <v>914</v>
      </c>
      <c r="C47" s="364"/>
      <c r="D47" s="364" t="s">
        <v>588</v>
      </c>
      <c r="E47" s="364" t="s">
        <v>915</v>
      </c>
      <c r="F47" s="364" t="s">
        <v>916</v>
      </c>
      <c r="G47" s="364" t="s">
        <v>12</v>
      </c>
      <c r="H47" s="364" t="s">
        <v>12</v>
      </c>
      <c r="I47" s="364" t="s">
        <v>12</v>
      </c>
      <c r="J47" s="396" t="s">
        <v>364</v>
      </c>
    </row>
    <row r="48" spans="1:10" s="368" customFormat="1" ht="52.9" customHeight="1" x14ac:dyDescent="0.25">
      <c r="A48" s="1192">
        <v>4</v>
      </c>
      <c r="B48" s="363" t="s">
        <v>917</v>
      </c>
      <c r="C48" s="364" t="s">
        <v>827</v>
      </c>
      <c r="D48" s="364" t="s">
        <v>12</v>
      </c>
      <c r="E48" s="364" t="s">
        <v>12</v>
      </c>
      <c r="F48" s="364" t="s">
        <v>12</v>
      </c>
      <c r="G48" s="365" t="s">
        <v>44</v>
      </c>
      <c r="H48" s="366">
        <v>0</v>
      </c>
      <c r="I48" s="372">
        <v>0</v>
      </c>
      <c r="J48" s="364" t="s">
        <v>12</v>
      </c>
    </row>
    <row r="49" spans="1:10" s="368" customFormat="1" ht="81" customHeight="1" x14ac:dyDescent="0.25">
      <c r="A49" s="1192"/>
      <c r="B49" s="363" t="s">
        <v>918</v>
      </c>
      <c r="C49" s="364"/>
      <c r="D49" s="364" t="s">
        <v>644</v>
      </c>
      <c r="E49" s="364" t="s">
        <v>919</v>
      </c>
      <c r="F49" s="364" t="s">
        <v>920</v>
      </c>
      <c r="G49" s="364" t="s">
        <v>12</v>
      </c>
      <c r="H49" s="364" t="s">
        <v>12</v>
      </c>
      <c r="I49" s="364" t="s">
        <v>12</v>
      </c>
      <c r="J49" s="396" t="s">
        <v>364</v>
      </c>
    </row>
    <row r="50" spans="1:10" s="368" customFormat="1" ht="42" customHeight="1" x14ac:dyDescent="0.25">
      <c r="A50" s="1192">
        <v>5</v>
      </c>
      <c r="B50" s="363" t="s">
        <v>921</v>
      </c>
      <c r="C50" s="364" t="s">
        <v>827</v>
      </c>
      <c r="D50" s="364" t="s">
        <v>12</v>
      </c>
      <c r="E50" s="364" t="s">
        <v>12</v>
      </c>
      <c r="F50" s="364" t="s">
        <v>12</v>
      </c>
      <c r="G50" s="365" t="s">
        <v>44</v>
      </c>
      <c r="H50" s="366">
        <v>0</v>
      </c>
      <c r="I50" s="366">
        <v>0</v>
      </c>
      <c r="J50" s="364" t="s">
        <v>12</v>
      </c>
    </row>
    <row r="51" spans="1:10" s="368" customFormat="1" ht="73.900000000000006" customHeight="1" x14ac:dyDescent="0.25">
      <c r="A51" s="1192"/>
      <c r="B51" s="363" t="s">
        <v>922</v>
      </c>
      <c r="C51" s="364"/>
      <c r="D51" s="364" t="s">
        <v>644</v>
      </c>
      <c r="E51" s="364" t="s">
        <v>923</v>
      </c>
      <c r="F51" s="364" t="s">
        <v>924</v>
      </c>
      <c r="G51" s="364" t="s">
        <v>12</v>
      </c>
      <c r="H51" s="364" t="s">
        <v>12</v>
      </c>
      <c r="I51" s="364" t="s">
        <v>12</v>
      </c>
      <c r="J51" s="396" t="s">
        <v>364</v>
      </c>
    </row>
    <row r="52" spans="1:10" ht="64.900000000000006" customHeight="1" x14ac:dyDescent="0.25">
      <c r="A52" s="1185">
        <v>6</v>
      </c>
      <c r="B52" s="363" t="s">
        <v>925</v>
      </c>
      <c r="C52" s="364" t="s">
        <v>926</v>
      </c>
      <c r="D52" s="364" t="s">
        <v>12</v>
      </c>
      <c r="E52" s="364" t="s">
        <v>12</v>
      </c>
      <c r="F52" s="364" t="s">
        <v>12</v>
      </c>
      <c r="G52" s="365" t="s">
        <v>44</v>
      </c>
      <c r="H52" s="366">
        <v>6.7</v>
      </c>
      <c r="I52" s="366">
        <v>0</v>
      </c>
      <c r="J52" s="364" t="s">
        <v>12</v>
      </c>
    </row>
    <row r="53" spans="1:10" ht="58.9" customHeight="1" x14ac:dyDescent="0.25">
      <c r="A53" s="1185"/>
      <c r="B53" s="363" t="s">
        <v>927</v>
      </c>
      <c r="C53" s="364"/>
      <c r="D53" s="364" t="s">
        <v>644</v>
      </c>
      <c r="E53" s="364" t="s">
        <v>928</v>
      </c>
      <c r="F53" s="364" t="s">
        <v>929</v>
      </c>
      <c r="G53" s="364" t="s">
        <v>12</v>
      </c>
      <c r="H53" s="364" t="s">
        <v>12</v>
      </c>
      <c r="I53" s="364" t="s">
        <v>12</v>
      </c>
      <c r="J53" s="396" t="s">
        <v>364</v>
      </c>
    </row>
    <row r="54" spans="1:10" ht="70.150000000000006" hidden="1" customHeight="1" x14ac:dyDescent="0.25">
      <c r="A54" s="398">
        <v>7</v>
      </c>
      <c r="B54" s="363" t="s">
        <v>930</v>
      </c>
      <c r="C54" s="364" t="s">
        <v>931</v>
      </c>
      <c r="D54" s="390" t="s">
        <v>12</v>
      </c>
      <c r="E54" s="364" t="s">
        <v>12</v>
      </c>
      <c r="F54" s="364" t="s">
        <v>12</v>
      </c>
      <c r="G54" s="382" t="s">
        <v>44</v>
      </c>
      <c r="H54" s="366">
        <v>91.5</v>
      </c>
      <c r="I54" s="366">
        <v>91.5</v>
      </c>
      <c r="J54" s="364" t="s">
        <v>12</v>
      </c>
    </row>
    <row r="55" spans="1:10" s="368" customFormat="1" ht="58.9" customHeight="1" x14ac:dyDescent="0.25">
      <c r="A55" s="1192">
        <v>8</v>
      </c>
      <c r="B55" s="363" t="s">
        <v>932</v>
      </c>
      <c r="C55" s="364" t="s">
        <v>827</v>
      </c>
      <c r="D55" s="364" t="s">
        <v>12</v>
      </c>
      <c r="E55" s="364" t="s">
        <v>12</v>
      </c>
      <c r="F55" s="364" t="s">
        <v>12</v>
      </c>
      <c r="G55" s="365" t="s">
        <v>44</v>
      </c>
      <c r="H55" s="366">
        <v>0</v>
      </c>
      <c r="I55" s="366">
        <v>0</v>
      </c>
      <c r="J55" s="364" t="s">
        <v>12</v>
      </c>
    </row>
    <row r="56" spans="1:10" s="368" customFormat="1" ht="81.599999999999994" customHeight="1" x14ac:dyDescent="0.25">
      <c r="A56" s="1192"/>
      <c r="B56" s="363" t="s">
        <v>933</v>
      </c>
      <c r="C56" s="364"/>
      <c r="D56" s="364" t="s">
        <v>644</v>
      </c>
      <c r="E56" s="364" t="s">
        <v>934</v>
      </c>
      <c r="F56" s="364" t="s">
        <v>935</v>
      </c>
      <c r="G56" s="364" t="s">
        <v>12</v>
      </c>
      <c r="H56" s="364" t="s">
        <v>12</v>
      </c>
      <c r="I56" s="364" t="s">
        <v>12</v>
      </c>
      <c r="J56" s="396" t="s">
        <v>364</v>
      </c>
    </row>
    <row r="57" spans="1:10" ht="27" customHeight="1" x14ac:dyDescent="0.25">
      <c r="A57" s="1215"/>
      <c r="B57" s="1200" t="s">
        <v>936</v>
      </c>
      <c r="C57" s="1201"/>
      <c r="D57" s="1201"/>
      <c r="E57" s="1201"/>
      <c r="F57" s="1202"/>
      <c r="G57" s="399" t="s">
        <v>823</v>
      </c>
      <c r="H57" s="366">
        <v>16407.312999999998</v>
      </c>
      <c r="I57" s="366">
        <v>2265.4879700000001</v>
      </c>
      <c r="J57" s="360" t="s">
        <v>12</v>
      </c>
    </row>
    <row r="58" spans="1:10" ht="42" customHeight="1" x14ac:dyDescent="0.25">
      <c r="A58" s="1216"/>
      <c r="B58" s="1203"/>
      <c r="C58" s="1204"/>
      <c r="D58" s="1204"/>
      <c r="E58" s="1204"/>
      <c r="F58" s="1205"/>
      <c r="G58" s="399" t="s">
        <v>824</v>
      </c>
      <c r="H58" s="366">
        <v>4993.3999999999996</v>
      </c>
      <c r="I58" s="366">
        <v>0</v>
      </c>
      <c r="J58" s="360" t="s">
        <v>12</v>
      </c>
    </row>
    <row r="59" spans="1:10" ht="18.600000000000001" customHeight="1" x14ac:dyDescent="0.25">
      <c r="A59" s="1217"/>
      <c r="B59" s="1206"/>
      <c r="C59" s="1207"/>
      <c r="D59" s="1207"/>
      <c r="E59" s="1207"/>
      <c r="F59" s="1208"/>
      <c r="G59" s="399" t="s">
        <v>44</v>
      </c>
      <c r="H59" s="366">
        <f>H57-H58</f>
        <v>11413.912999999999</v>
      </c>
      <c r="I59" s="366">
        <f>I57-I58</f>
        <v>2265.4879700000001</v>
      </c>
      <c r="J59" s="360" t="s">
        <v>12</v>
      </c>
    </row>
    <row r="60" spans="1:10" x14ac:dyDescent="0.25">
      <c r="A60" s="362"/>
      <c r="B60" s="1174" t="s">
        <v>937</v>
      </c>
      <c r="C60" s="1175"/>
      <c r="D60" s="1175"/>
      <c r="E60" s="1175"/>
      <c r="F60" s="1175"/>
      <c r="G60" s="1175"/>
      <c r="H60" s="1175"/>
      <c r="I60" s="1175"/>
      <c r="J60" s="1176"/>
    </row>
    <row r="61" spans="1:10" s="368" customFormat="1" ht="51" customHeight="1" x14ac:dyDescent="0.25">
      <c r="A61" s="1185">
        <v>1</v>
      </c>
      <c r="B61" s="363" t="s">
        <v>938</v>
      </c>
      <c r="C61" s="364" t="s">
        <v>827</v>
      </c>
      <c r="D61" s="364" t="s">
        <v>12</v>
      </c>
      <c r="E61" s="364" t="s">
        <v>12</v>
      </c>
      <c r="F61" s="364" t="s">
        <v>12</v>
      </c>
      <c r="G61" s="365" t="s">
        <v>44</v>
      </c>
      <c r="H61" s="366">
        <v>30.515000000000001</v>
      </c>
      <c r="I61" s="366">
        <v>18.562999999999999</v>
      </c>
      <c r="J61" s="364" t="s">
        <v>12</v>
      </c>
    </row>
    <row r="62" spans="1:10" s="368" customFormat="1" ht="102" customHeight="1" x14ac:dyDescent="0.25">
      <c r="A62" s="1185"/>
      <c r="B62" s="363" t="s">
        <v>939</v>
      </c>
      <c r="C62" s="364"/>
      <c r="D62" s="364" t="s">
        <v>402</v>
      </c>
      <c r="E62" s="364" t="s">
        <v>940</v>
      </c>
      <c r="F62" s="364" t="s">
        <v>941</v>
      </c>
      <c r="G62" s="364" t="s">
        <v>12</v>
      </c>
      <c r="H62" s="364" t="s">
        <v>12</v>
      </c>
      <c r="I62" s="364" t="s">
        <v>12</v>
      </c>
      <c r="J62" s="396" t="s">
        <v>364</v>
      </c>
    </row>
    <row r="63" spans="1:10" ht="79.900000000000006" customHeight="1" x14ac:dyDescent="0.25">
      <c r="A63" s="362"/>
      <c r="B63" s="363" t="s">
        <v>942</v>
      </c>
      <c r="C63" s="360"/>
      <c r="D63" s="364" t="s">
        <v>588</v>
      </c>
      <c r="E63" s="364" t="s">
        <v>943</v>
      </c>
      <c r="F63" s="364" t="s">
        <v>944</v>
      </c>
      <c r="G63" s="364" t="s">
        <v>12</v>
      </c>
      <c r="H63" s="364" t="s">
        <v>12</v>
      </c>
      <c r="I63" s="364" t="s">
        <v>12</v>
      </c>
      <c r="J63" s="396" t="s">
        <v>364</v>
      </c>
    </row>
    <row r="64" spans="1:10" ht="67.150000000000006" customHeight="1" x14ac:dyDescent="0.25">
      <c r="A64" s="362"/>
      <c r="B64" s="363" t="s">
        <v>945</v>
      </c>
      <c r="C64" s="360"/>
      <c r="D64" s="364" t="s">
        <v>644</v>
      </c>
      <c r="E64" s="364" t="s">
        <v>946</v>
      </c>
      <c r="F64" s="364" t="s">
        <v>947</v>
      </c>
      <c r="G64" s="364" t="s">
        <v>12</v>
      </c>
      <c r="H64" s="364" t="s">
        <v>12</v>
      </c>
      <c r="I64" s="364" t="s">
        <v>12</v>
      </c>
      <c r="J64" s="396" t="s">
        <v>364</v>
      </c>
    </row>
    <row r="65" spans="1:35" s="368" customFormat="1" ht="109.9" customHeight="1" x14ac:dyDescent="0.25">
      <c r="A65" s="1185">
        <v>2</v>
      </c>
      <c r="B65" s="363" t="s">
        <v>948</v>
      </c>
      <c r="C65" s="364" t="s">
        <v>949</v>
      </c>
      <c r="D65" s="364" t="s">
        <v>12</v>
      </c>
      <c r="E65" s="364" t="s">
        <v>12</v>
      </c>
      <c r="F65" s="364" t="s">
        <v>12</v>
      </c>
      <c r="G65" s="365" t="s">
        <v>44</v>
      </c>
      <c r="H65" s="366">
        <v>420</v>
      </c>
      <c r="I65" s="366">
        <f>75+24</f>
        <v>99</v>
      </c>
      <c r="J65" s="364" t="s">
        <v>12</v>
      </c>
    </row>
    <row r="66" spans="1:35" s="368" customFormat="1" ht="146.44999999999999" customHeight="1" x14ac:dyDescent="0.25">
      <c r="A66" s="1185"/>
      <c r="B66" s="363" t="s">
        <v>950</v>
      </c>
      <c r="C66" s="364"/>
      <c r="D66" s="364" t="s">
        <v>402</v>
      </c>
      <c r="E66" s="364" t="s">
        <v>951</v>
      </c>
      <c r="F66" s="364" t="s">
        <v>952</v>
      </c>
      <c r="G66" s="364" t="s">
        <v>12</v>
      </c>
      <c r="H66" s="364" t="s">
        <v>12</v>
      </c>
      <c r="I66" s="364" t="s">
        <v>12</v>
      </c>
      <c r="J66" s="364" t="s">
        <v>364</v>
      </c>
    </row>
    <row r="67" spans="1:35" s="368" customFormat="1" ht="43.9" customHeight="1" x14ac:dyDescent="0.25">
      <c r="A67" s="400"/>
      <c r="B67" s="401" t="s">
        <v>953</v>
      </c>
      <c r="C67" s="364" t="s">
        <v>827</v>
      </c>
      <c r="D67" s="364" t="s">
        <v>12</v>
      </c>
      <c r="E67" s="364" t="s">
        <v>12</v>
      </c>
      <c r="F67" s="364" t="s">
        <v>12</v>
      </c>
      <c r="G67" s="365" t="s">
        <v>44</v>
      </c>
      <c r="H67" s="402">
        <v>361.7</v>
      </c>
      <c r="I67" s="402">
        <v>67.5</v>
      </c>
      <c r="J67" s="364" t="s">
        <v>12</v>
      </c>
    </row>
    <row r="68" spans="1:35" s="368" customFormat="1" ht="60.6" customHeight="1" x14ac:dyDescent="0.25">
      <c r="A68" s="400"/>
      <c r="B68" s="401" t="s">
        <v>954</v>
      </c>
      <c r="C68" s="403"/>
      <c r="D68" s="364" t="s">
        <v>644</v>
      </c>
      <c r="E68" s="402" t="s">
        <v>955</v>
      </c>
      <c r="F68" s="404" t="s">
        <v>956</v>
      </c>
      <c r="G68" s="402" t="s">
        <v>12</v>
      </c>
      <c r="H68" s="402" t="s">
        <v>12</v>
      </c>
      <c r="I68" s="402" t="s">
        <v>12</v>
      </c>
      <c r="J68" s="405" t="s">
        <v>364</v>
      </c>
    </row>
    <row r="69" spans="1:35" s="406" customFormat="1" ht="51.6" customHeight="1" x14ac:dyDescent="0.25">
      <c r="B69" s="401" t="s">
        <v>957</v>
      </c>
      <c r="D69" s="364" t="s">
        <v>644</v>
      </c>
      <c r="E69" s="402" t="s">
        <v>958</v>
      </c>
      <c r="F69" s="404" t="s">
        <v>959</v>
      </c>
      <c r="G69" s="402" t="s">
        <v>12</v>
      </c>
      <c r="H69" s="402" t="s">
        <v>12</v>
      </c>
      <c r="I69" s="402" t="s">
        <v>12</v>
      </c>
      <c r="J69" s="405" t="s">
        <v>364</v>
      </c>
      <c r="K69" s="407"/>
      <c r="L69" s="407"/>
      <c r="M69" s="407"/>
      <c r="N69" s="407"/>
      <c r="O69" s="407"/>
      <c r="P69" s="407"/>
      <c r="Q69" s="407"/>
      <c r="R69" s="407"/>
      <c r="S69" s="407"/>
      <c r="T69" s="407"/>
      <c r="U69" s="407"/>
      <c r="V69" s="407"/>
      <c r="W69" s="407"/>
      <c r="X69" s="407"/>
      <c r="Y69" s="407"/>
      <c r="Z69" s="407"/>
      <c r="AA69" s="407"/>
      <c r="AB69" s="407"/>
      <c r="AC69" s="407"/>
      <c r="AD69" s="407"/>
      <c r="AE69" s="407"/>
      <c r="AF69" s="407"/>
      <c r="AG69" s="407"/>
      <c r="AH69" s="407"/>
      <c r="AI69" s="408"/>
    </row>
    <row r="70" spans="1:35" s="412" customFormat="1" ht="18.600000000000001" customHeight="1" x14ac:dyDescent="0.25">
      <c r="A70" s="409"/>
      <c r="B70" s="1186" t="s">
        <v>960</v>
      </c>
      <c r="C70" s="1187"/>
      <c r="D70" s="1187"/>
      <c r="E70" s="1187"/>
      <c r="F70" s="1188"/>
      <c r="G70" s="382" t="s">
        <v>44</v>
      </c>
      <c r="H70" s="366">
        <f>H65+H61+H67</f>
        <v>812.21499999999992</v>
      </c>
      <c r="I70" s="366">
        <f>I65+I61+I67</f>
        <v>185.06299999999999</v>
      </c>
      <c r="J70" s="360" t="s">
        <v>12</v>
      </c>
      <c r="K70" s="410"/>
      <c r="L70" s="410"/>
      <c r="M70" s="410"/>
      <c r="N70" s="410"/>
      <c r="O70" s="410"/>
      <c r="P70" s="410"/>
      <c r="Q70" s="410"/>
      <c r="R70" s="410"/>
      <c r="S70" s="410"/>
      <c r="T70" s="410"/>
      <c r="U70" s="410"/>
      <c r="V70" s="410"/>
      <c r="W70" s="410"/>
      <c r="X70" s="410"/>
      <c r="Y70" s="410"/>
      <c r="Z70" s="410"/>
      <c r="AA70" s="410"/>
      <c r="AB70" s="410"/>
      <c r="AC70" s="410"/>
      <c r="AD70" s="410"/>
      <c r="AE70" s="410"/>
      <c r="AF70" s="410"/>
      <c r="AG70" s="410"/>
      <c r="AH70" s="410"/>
      <c r="AI70" s="411"/>
    </row>
    <row r="71" spans="1:35" s="414" customFormat="1" ht="18" customHeight="1" x14ac:dyDescent="0.25">
      <c r="A71" s="413"/>
      <c r="B71" s="1189" t="s">
        <v>961</v>
      </c>
      <c r="C71" s="1190"/>
      <c r="D71" s="1190"/>
      <c r="E71" s="1190"/>
      <c r="F71" s="1190"/>
      <c r="G71" s="1190"/>
      <c r="H71" s="1190"/>
      <c r="I71" s="1190"/>
      <c r="J71" s="1191"/>
    </row>
    <row r="72" spans="1:35" s="368" customFormat="1" ht="91.9" customHeight="1" x14ac:dyDescent="0.25">
      <c r="A72" s="1192">
        <v>1</v>
      </c>
      <c r="B72" s="363" t="s">
        <v>962</v>
      </c>
      <c r="C72" s="364" t="s">
        <v>827</v>
      </c>
      <c r="D72" s="364" t="s">
        <v>12</v>
      </c>
      <c r="E72" s="364" t="s">
        <v>12</v>
      </c>
      <c r="F72" s="364" t="s">
        <v>12</v>
      </c>
      <c r="G72" s="365" t="s">
        <v>44</v>
      </c>
      <c r="H72" s="415">
        <v>0</v>
      </c>
      <c r="I72" s="415">
        <v>0</v>
      </c>
      <c r="J72" s="364" t="s">
        <v>12</v>
      </c>
    </row>
    <row r="73" spans="1:35" s="368" customFormat="1" ht="96.6" customHeight="1" x14ac:dyDescent="0.25">
      <c r="A73" s="1192"/>
      <c r="B73" s="401" t="s">
        <v>963</v>
      </c>
      <c r="C73" s="364"/>
      <c r="D73" s="402" t="s">
        <v>402</v>
      </c>
      <c r="E73" s="364" t="s">
        <v>964</v>
      </c>
      <c r="F73" s="364" t="s">
        <v>965</v>
      </c>
      <c r="G73" s="402" t="s">
        <v>12</v>
      </c>
      <c r="H73" s="402" t="s">
        <v>12</v>
      </c>
      <c r="I73" s="402" t="s">
        <v>12</v>
      </c>
      <c r="J73" s="405" t="s">
        <v>364</v>
      </c>
    </row>
    <row r="74" spans="1:35" s="368" customFormat="1" ht="98.45" customHeight="1" x14ac:dyDescent="0.25">
      <c r="A74" s="1192">
        <v>2</v>
      </c>
      <c r="B74" s="363" t="s">
        <v>966</v>
      </c>
      <c r="C74" s="364" t="s">
        <v>827</v>
      </c>
      <c r="D74" s="364" t="s">
        <v>12</v>
      </c>
      <c r="E74" s="364" t="s">
        <v>12</v>
      </c>
      <c r="F74" s="364" t="s">
        <v>12</v>
      </c>
      <c r="G74" s="365" t="s">
        <v>44</v>
      </c>
      <c r="H74" s="415">
        <v>0</v>
      </c>
      <c r="I74" s="415">
        <v>0</v>
      </c>
      <c r="J74" s="364" t="s">
        <v>12</v>
      </c>
    </row>
    <row r="75" spans="1:35" s="368" customFormat="1" ht="82.15" customHeight="1" x14ac:dyDescent="0.25">
      <c r="A75" s="1192"/>
      <c r="B75" s="401" t="s">
        <v>967</v>
      </c>
      <c r="C75" s="364"/>
      <c r="D75" s="402" t="s">
        <v>402</v>
      </c>
      <c r="E75" s="402" t="s">
        <v>968</v>
      </c>
      <c r="F75" s="402" t="s">
        <v>969</v>
      </c>
      <c r="G75" s="364" t="s">
        <v>12</v>
      </c>
      <c r="H75" s="364" t="s">
        <v>12</v>
      </c>
      <c r="I75" s="364" t="s">
        <v>12</v>
      </c>
      <c r="J75" s="405" t="s">
        <v>364</v>
      </c>
    </row>
    <row r="76" spans="1:35" s="368" customFormat="1" ht="70.900000000000006" customHeight="1" x14ac:dyDescent="0.25">
      <c r="A76" s="1161">
        <v>3</v>
      </c>
      <c r="B76" s="401" t="s">
        <v>970</v>
      </c>
      <c r="C76" s="364" t="s">
        <v>827</v>
      </c>
      <c r="D76" s="364" t="s">
        <v>12</v>
      </c>
      <c r="E76" s="364" t="s">
        <v>12</v>
      </c>
      <c r="F76" s="364" t="s">
        <v>12</v>
      </c>
      <c r="G76" s="365" t="s">
        <v>44</v>
      </c>
      <c r="H76" s="415">
        <v>0</v>
      </c>
      <c r="I76" s="415">
        <v>0</v>
      </c>
      <c r="J76" s="364" t="s">
        <v>12</v>
      </c>
    </row>
    <row r="77" spans="1:35" s="368" customFormat="1" ht="118.9" customHeight="1" x14ac:dyDescent="0.25">
      <c r="A77" s="1162"/>
      <c r="B77" s="401" t="s">
        <v>971</v>
      </c>
      <c r="C77" s="364"/>
      <c r="D77" s="402" t="s">
        <v>402</v>
      </c>
      <c r="E77" s="402" t="s">
        <v>972</v>
      </c>
      <c r="F77" s="402" t="s">
        <v>973</v>
      </c>
      <c r="G77" s="364" t="s">
        <v>12</v>
      </c>
      <c r="H77" s="364" t="s">
        <v>12</v>
      </c>
      <c r="I77" s="364" t="s">
        <v>12</v>
      </c>
      <c r="J77" s="405" t="s">
        <v>364</v>
      </c>
    </row>
    <row r="78" spans="1:35" s="368" customFormat="1" ht="63.75" x14ac:dyDescent="0.25">
      <c r="A78" s="1161">
        <v>4</v>
      </c>
      <c r="B78" s="401" t="s">
        <v>974</v>
      </c>
      <c r="C78" s="364" t="s">
        <v>975</v>
      </c>
      <c r="D78" s="364" t="s">
        <v>12</v>
      </c>
      <c r="E78" s="364" t="s">
        <v>12</v>
      </c>
      <c r="F78" s="364" t="s">
        <v>12</v>
      </c>
      <c r="G78" s="365" t="s">
        <v>44</v>
      </c>
      <c r="H78" s="415">
        <v>84</v>
      </c>
      <c r="I78" s="415">
        <v>0</v>
      </c>
      <c r="J78" s="364" t="s">
        <v>12</v>
      </c>
    </row>
    <row r="79" spans="1:35" s="368" customFormat="1" ht="72" customHeight="1" x14ac:dyDescent="0.25">
      <c r="A79" s="1162"/>
      <c r="B79" s="401" t="s">
        <v>976</v>
      </c>
      <c r="C79" s="402"/>
      <c r="D79" s="402" t="s">
        <v>644</v>
      </c>
      <c r="E79" s="402" t="s">
        <v>977</v>
      </c>
      <c r="F79" s="402" t="s">
        <v>978</v>
      </c>
      <c r="G79" s="402" t="s">
        <v>12</v>
      </c>
      <c r="H79" s="402" t="s">
        <v>12</v>
      </c>
      <c r="I79" s="402" t="s">
        <v>12</v>
      </c>
      <c r="J79" s="405" t="s">
        <v>364</v>
      </c>
    </row>
    <row r="80" spans="1:35" s="418" customFormat="1" ht="21" customHeight="1" x14ac:dyDescent="0.25">
      <c r="A80" s="400"/>
      <c r="B80" s="1163" t="s">
        <v>979</v>
      </c>
      <c r="C80" s="1164"/>
      <c r="D80" s="1164"/>
      <c r="E80" s="1164"/>
      <c r="F80" s="1165"/>
      <c r="G80" s="365" t="s">
        <v>44</v>
      </c>
      <c r="H80" s="366">
        <f>H72+H74+H76+H78</f>
        <v>84</v>
      </c>
      <c r="I80" s="366">
        <f>I72+I74+I76+I78</f>
        <v>0</v>
      </c>
      <c r="J80" s="364" t="s">
        <v>12</v>
      </c>
      <c r="K80" s="416"/>
      <c r="L80" s="416"/>
      <c r="M80" s="416"/>
      <c r="N80" s="417"/>
    </row>
    <row r="81" spans="1:10" s="419" customFormat="1" ht="15" customHeight="1" x14ac:dyDescent="0.25">
      <c r="A81" s="1166" t="s">
        <v>980</v>
      </c>
      <c r="B81" s="1167"/>
      <c r="C81" s="1167"/>
      <c r="D81" s="1167"/>
      <c r="E81" s="1168"/>
      <c r="F81" s="1172" t="s">
        <v>981</v>
      </c>
      <c r="G81" s="1177" t="s">
        <v>982</v>
      </c>
      <c r="H81" s="1178"/>
      <c r="I81" s="1178"/>
      <c r="J81" s="1179"/>
    </row>
    <row r="82" spans="1:10" ht="28.9" customHeight="1" x14ac:dyDescent="0.25">
      <c r="A82" s="1169"/>
      <c r="B82" s="1170"/>
      <c r="C82" s="1170"/>
      <c r="D82" s="1170"/>
      <c r="E82" s="1171"/>
      <c r="F82" s="1173"/>
      <c r="G82" s="1180"/>
      <c r="H82" s="1181"/>
      <c r="I82" s="1181"/>
      <c r="J82" s="1182"/>
    </row>
    <row r="83" spans="1:10" x14ac:dyDescent="0.25">
      <c r="A83" s="350"/>
    </row>
    <row r="84" spans="1:10" ht="1.1499999999999999" customHeight="1" x14ac:dyDescent="0.25">
      <c r="A84" s="350"/>
      <c r="G84" s="422"/>
    </row>
    <row r="85" spans="1:10" ht="13.15" hidden="1" customHeight="1" x14ac:dyDescent="0.25">
      <c r="A85" s="350"/>
    </row>
    <row r="86" spans="1:10" hidden="1" x14ac:dyDescent="0.25">
      <c r="A86" s="350"/>
    </row>
    <row r="87" spans="1:10" ht="57" customHeight="1" x14ac:dyDescent="0.25">
      <c r="A87" s="350"/>
      <c r="B87" s="1183" t="s">
        <v>983</v>
      </c>
      <c r="C87" s="1184"/>
      <c r="D87" s="423"/>
      <c r="E87" s="424"/>
      <c r="F87" s="424"/>
      <c r="G87" s="424"/>
      <c r="H87" s="425"/>
      <c r="I87" s="426"/>
      <c r="J87" s="427" t="s">
        <v>984</v>
      </c>
    </row>
    <row r="88" spans="1:10" ht="14.25" customHeight="1" x14ac:dyDescent="0.25">
      <c r="A88" s="350"/>
      <c r="B88" s="1160" t="s">
        <v>985</v>
      </c>
      <c r="C88" s="1160"/>
      <c r="D88" s="428" t="s">
        <v>986</v>
      </c>
      <c r="F88" s="429"/>
      <c r="G88" s="424"/>
      <c r="H88" s="430"/>
      <c r="I88" s="424"/>
      <c r="J88" s="431"/>
    </row>
    <row r="89" spans="1:10" ht="348.6" customHeight="1" x14ac:dyDescent="0.25">
      <c r="A89" s="350"/>
      <c r="B89" s="432"/>
      <c r="C89" s="433"/>
      <c r="D89" s="423"/>
      <c r="E89" s="424"/>
      <c r="F89" s="424"/>
      <c r="G89" s="424"/>
      <c r="H89" s="430"/>
      <c r="I89" s="424"/>
      <c r="J89" s="434"/>
    </row>
    <row r="90" spans="1:10" ht="5.45" hidden="1" customHeight="1" x14ac:dyDescent="0.25">
      <c r="A90" s="350"/>
    </row>
    <row r="91" spans="1:10" ht="7.15" hidden="1" customHeight="1" x14ac:dyDescent="0.25">
      <c r="A91" s="350"/>
    </row>
    <row r="92" spans="1:10" ht="16.149999999999999" customHeight="1" x14ac:dyDescent="0.25">
      <c r="A92" s="350"/>
      <c r="B92" s="435" t="s">
        <v>987</v>
      </c>
    </row>
    <row r="93" spans="1:10" x14ac:dyDescent="0.25">
      <c r="A93" s="350"/>
      <c r="B93" s="436" t="s">
        <v>988</v>
      </c>
    </row>
    <row r="94" spans="1:10" ht="14.25" customHeight="1" x14ac:dyDescent="0.25">
      <c r="A94" s="350"/>
    </row>
    <row r="95" spans="1:10" hidden="1" x14ac:dyDescent="0.25">
      <c r="A95" s="350"/>
    </row>
    <row r="96" spans="1:10" hidden="1" x14ac:dyDescent="0.25">
      <c r="A96" s="350"/>
    </row>
    <row r="97" spans="1:10" hidden="1" x14ac:dyDescent="0.25">
      <c r="A97" s="350"/>
    </row>
    <row r="98" spans="1:10" x14ac:dyDescent="0.25">
      <c r="A98" s="350"/>
    </row>
    <row r="99" spans="1:10" ht="15" customHeight="1" x14ac:dyDescent="0.25">
      <c r="A99" s="350"/>
    </row>
    <row r="100" spans="1:10" hidden="1" x14ac:dyDescent="0.25">
      <c r="A100" s="350"/>
      <c r="B100" s="128"/>
      <c r="H100" s="128"/>
      <c r="J100" s="128"/>
    </row>
    <row r="101" spans="1:10" ht="13.5" customHeight="1" x14ac:dyDescent="0.25">
      <c r="A101" s="350"/>
      <c r="B101" s="128"/>
      <c r="H101" s="128"/>
      <c r="J101" s="128"/>
    </row>
    <row r="102" spans="1:10" hidden="1" x14ac:dyDescent="0.25">
      <c r="A102" s="350"/>
      <c r="B102" s="128"/>
      <c r="H102" s="128"/>
      <c r="J102" s="128"/>
    </row>
    <row r="103" spans="1:10" ht="8.25" customHeight="1" x14ac:dyDescent="0.25">
      <c r="A103" s="350"/>
      <c r="B103" s="128"/>
      <c r="H103" s="128"/>
      <c r="J103" s="128"/>
    </row>
    <row r="104" spans="1:10" x14ac:dyDescent="0.25">
      <c r="A104" s="350"/>
      <c r="B104" s="128"/>
      <c r="H104" s="128"/>
      <c r="J104" s="128"/>
    </row>
    <row r="105" spans="1:10" x14ac:dyDescent="0.25">
      <c r="A105" s="350"/>
      <c r="B105" s="128"/>
      <c r="H105" s="128"/>
      <c r="J105" s="128"/>
    </row>
    <row r="106" spans="1:10" x14ac:dyDescent="0.25">
      <c r="A106" s="350"/>
      <c r="B106" s="128"/>
      <c r="H106" s="128"/>
      <c r="J106" s="128"/>
    </row>
    <row r="107" spans="1:10" x14ac:dyDescent="0.25">
      <c r="A107" s="350"/>
      <c r="B107" s="128"/>
      <c r="H107" s="128"/>
      <c r="J107" s="128"/>
    </row>
    <row r="108" spans="1:10" x14ac:dyDescent="0.25">
      <c r="A108" s="350"/>
      <c r="B108" s="128"/>
      <c r="H108" s="128"/>
      <c r="J108" s="128"/>
    </row>
    <row r="109" spans="1:10" x14ac:dyDescent="0.25">
      <c r="A109" s="350"/>
      <c r="B109" s="128"/>
      <c r="H109" s="128"/>
      <c r="J109" s="128"/>
    </row>
    <row r="110" spans="1:10" x14ac:dyDescent="0.25">
      <c r="A110" s="350"/>
      <c r="B110" s="128"/>
      <c r="H110" s="128"/>
      <c r="J110" s="128"/>
    </row>
    <row r="111" spans="1:10" x14ac:dyDescent="0.25">
      <c r="A111" s="350"/>
      <c r="B111" s="128"/>
      <c r="H111" s="128"/>
      <c r="J111" s="128"/>
    </row>
    <row r="112" spans="1:10" x14ac:dyDescent="0.25">
      <c r="A112" s="350"/>
      <c r="B112" s="128"/>
      <c r="H112" s="128"/>
      <c r="J112" s="128"/>
    </row>
    <row r="113" spans="1:10" x14ac:dyDescent="0.25">
      <c r="A113" s="350"/>
      <c r="B113" s="128"/>
      <c r="H113" s="128"/>
      <c r="J113" s="128"/>
    </row>
    <row r="114" spans="1:10" x14ac:dyDescent="0.25">
      <c r="A114" s="350"/>
      <c r="B114" s="128"/>
      <c r="H114" s="128"/>
      <c r="J114" s="128"/>
    </row>
    <row r="115" spans="1:10" x14ac:dyDescent="0.25">
      <c r="A115" s="350"/>
      <c r="B115" s="128"/>
      <c r="H115" s="128"/>
      <c r="J115" s="128"/>
    </row>
    <row r="116" spans="1:10" x14ac:dyDescent="0.25">
      <c r="A116" s="350"/>
      <c r="B116" s="128"/>
      <c r="H116" s="128"/>
      <c r="J116" s="128"/>
    </row>
    <row r="117" spans="1:10" x14ac:dyDescent="0.25">
      <c r="A117" s="350"/>
      <c r="B117" s="128"/>
      <c r="H117" s="128"/>
      <c r="J117" s="128"/>
    </row>
    <row r="118" spans="1:10" x14ac:dyDescent="0.25">
      <c r="A118" s="350"/>
      <c r="B118" s="128"/>
      <c r="H118" s="128"/>
      <c r="J118" s="128"/>
    </row>
    <row r="119" spans="1:10" x14ac:dyDescent="0.25">
      <c r="A119" s="350"/>
      <c r="B119" s="128"/>
      <c r="H119" s="128"/>
      <c r="J119" s="128"/>
    </row>
    <row r="120" spans="1:10" x14ac:dyDescent="0.25">
      <c r="A120" s="350"/>
      <c r="B120" s="128"/>
      <c r="H120" s="128"/>
      <c r="J120" s="128"/>
    </row>
    <row r="121" spans="1:10" x14ac:dyDescent="0.25">
      <c r="A121" s="350"/>
      <c r="B121" s="128"/>
      <c r="H121" s="128"/>
      <c r="J121" s="128"/>
    </row>
    <row r="122" spans="1:10" x14ac:dyDescent="0.25">
      <c r="A122" s="350"/>
      <c r="B122" s="128"/>
      <c r="H122" s="128"/>
      <c r="J122" s="128"/>
    </row>
    <row r="123" spans="1:10" x14ac:dyDescent="0.25">
      <c r="A123" s="350"/>
      <c r="B123" s="128"/>
      <c r="H123" s="128"/>
      <c r="J123" s="128"/>
    </row>
    <row r="124" spans="1:10" x14ac:dyDescent="0.25">
      <c r="A124" s="350"/>
      <c r="B124" s="128"/>
      <c r="H124" s="128"/>
      <c r="J124" s="128"/>
    </row>
    <row r="125" spans="1:10" x14ac:dyDescent="0.25">
      <c r="A125" s="350"/>
      <c r="B125" s="128"/>
      <c r="H125" s="128"/>
      <c r="J125" s="128"/>
    </row>
    <row r="126" spans="1:10" x14ac:dyDescent="0.25">
      <c r="A126" s="350"/>
      <c r="B126" s="128"/>
      <c r="H126" s="128"/>
      <c r="J126" s="128"/>
    </row>
    <row r="127" spans="1:10" x14ac:dyDescent="0.25">
      <c r="A127" s="350"/>
      <c r="B127" s="128"/>
      <c r="H127" s="128"/>
      <c r="J127" s="128"/>
    </row>
    <row r="128" spans="1:10" x14ac:dyDescent="0.25">
      <c r="A128" s="350"/>
      <c r="B128" s="128"/>
      <c r="H128" s="128"/>
      <c r="J128" s="128"/>
    </row>
    <row r="129" spans="1:10" x14ac:dyDescent="0.25">
      <c r="A129" s="350"/>
      <c r="B129" s="128"/>
      <c r="H129" s="128"/>
      <c r="J129" s="128"/>
    </row>
    <row r="130" spans="1:10" x14ac:dyDescent="0.25">
      <c r="A130" s="350"/>
      <c r="B130" s="128"/>
      <c r="H130" s="128"/>
      <c r="J130" s="128"/>
    </row>
    <row r="131" spans="1:10" x14ac:dyDescent="0.25">
      <c r="A131" s="350"/>
      <c r="B131" s="128"/>
      <c r="H131" s="128"/>
      <c r="J131" s="128"/>
    </row>
    <row r="132" spans="1:10" x14ac:dyDescent="0.25">
      <c r="A132" s="350"/>
      <c r="B132" s="128"/>
      <c r="H132" s="128"/>
      <c r="J132" s="128"/>
    </row>
    <row r="133" spans="1:10" x14ac:dyDescent="0.25">
      <c r="A133" s="350"/>
      <c r="B133" s="128"/>
      <c r="H133" s="128"/>
      <c r="J133" s="128"/>
    </row>
    <row r="134" spans="1:10" x14ac:dyDescent="0.25">
      <c r="A134" s="350"/>
      <c r="B134" s="128"/>
      <c r="H134" s="128"/>
      <c r="J134" s="128"/>
    </row>
    <row r="135" spans="1:10" x14ac:dyDescent="0.25">
      <c r="A135" s="350"/>
      <c r="B135" s="128"/>
      <c r="H135" s="128"/>
      <c r="J135" s="128"/>
    </row>
    <row r="136" spans="1:10" x14ac:dyDescent="0.25">
      <c r="A136" s="350"/>
      <c r="B136" s="128"/>
      <c r="H136" s="128"/>
      <c r="J136" s="128"/>
    </row>
    <row r="137" spans="1:10" x14ac:dyDescent="0.25">
      <c r="A137" s="350"/>
      <c r="B137" s="128"/>
      <c r="H137" s="128"/>
      <c r="J137" s="128"/>
    </row>
    <row r="138" spans="1:10" x14ac:dyDescent="0.25">
      <c r="A138" s="350"/>
      <c r="B138" s="128"/>
      <c r="H138" s="128"/>
      <c r="J138" s="128"/>
    </row>
    <row r="139" spans="1:10" x14ac:dyDescent="0.25">
      <c r="A139" s="350"/>
      <c r="B139" s="128"/>
      <c r="H139" s="128"/>
      <c r="J139" s="128"/>
    </row>
    <row r="140" spans="1:10" x14ac:dyDescent="0.25">
      <c r="A140" s="350"/>
      <c r="B140" s="128"/>
      <c r="H140" s="128"/>
      <c r="J140" s="128"/>
    </row>
    <row r="141" spans="1:10" x14ac:dyDescent="0.25">
      <c r="A141" s="350"/>
      <c r="B141" s="128"/>
      <c r="H141" s="128"/>
      <c r="J141" s="128"/>
    </row>
    <row r="142" spans="1:10" x14ac:dyDescent="0.25">
      <c r="A142" s="350"/>
      <c r="B142" s="128"/>
      <c r="H142" s="128"/>
      <c r="J142" s="128"/>
    </row>
    <row r="143" spans="1:10" x14ac:dyDescent="0.25">
      <c r="A143" s="350"/>
      <c r="B143" s="128"/>
      <c r="H143" s="128"/>
      <c r="J143" s="128"/>
    </row>
    <row r="144" spans="1:10" x14ac:dyDescent="0.25">
      <c r="A144" s="350"/>
      <c r="B144" s="128"/>
      <c r="H144" s="128"/>
      <c r="J144" s="128"/>
    </row>
    <row r="145" spans="1:10" x14ac:dyDescent="0.25">
      <c r="A145" s="350"/>
      <c r="B145" s="128"/>
      <c r="H145" s="128"/>
      <c r="J145" s="128"/>
    </row>
    <row r="146" spans="1:10" x14ac:dyDescent="0.25">
      <c r="A146" s="350"/>
      <c r="B146" s="128"/>
      <c r="H146" s="128"/>
      <c r="J146" s="128"/>
    </row>
    <row r="147" spans="1:10" x14ac:dyDescent="0.25">
      <c r="A147" s="350"/>
      <c r="B147" s="128"/>
      <c r="H147" s="128"/>
      <c r="J147" s="128"/>
    </row>
    <row r="148" spans="1:10" x14ac:dyDescent="0.25">
      <c r="A148" s="350"/>
      <c r="B148" s="128"/>
      <c r="H148" s="128"/>
      <c r="J148" s="128"/>
    </row>
    <row r="149" spans="1:10" x14ac:dyDescent="0.25">
      <c r="A149" s="350"/>
      <c r="B149" s="128"/>
      <c r="H149" s="128"/>
      <c r="J149" s="128"/>
    </row>
    <row r="150" spans="1:10" x14ac:dyDescent="0.25">
      <c r="A150" s="350"/>
      <c r="B150" s="128"/>
      <c r="H150" s="128"/>
      <c r="J150" s="128"/>
    </row>
    <row r="151" spans="1:10" x14ac:dyDescent="0.25">
      <c r="A151" s="350"/>
      <c r="B151" s="128"/>
      <c r="H151" s="128"/>
      <c r="J151" s="128"/>
    </row>
    <row r="152" spans="1:10" x14ac:dyDescent="0.25">
      <c r="A152" s="350"/>
      <c r="B152" s="128"/>
      <c r="H152" s="128"/>
      <c r="J152" s="128"/>
    </row>
    <row r="153" spans="1:10" x14ac:dyDescent="0.25">
      <c r="A153" s="350"/>
      <c r="B153" s="128"/>
      <c r="H153" s="128"/>
      <c r="J153" s="128"/>
    </row>
    <row r="154" spans="1:10" x14ac:dyDescent="0.25">
      <c r="A154" s="350"/>
      <c r="B154" s="128"/>
      <c r="H154" s="128"/>
      <c r="J154" s="128"/>
    </row>
    <row r="155" spans="1:10" x14ac:dyDescent="0.25">
      <c r="A155" s="350"/>
      <c r="B155" s="128"/>
      <c r="H155" s="128"/>
      <c r="J155" s="128"/>
    </row>
    <row r="156" spans="1:10" x14ac:dyDescent="0.25">
      <c r="A156" s="350"/>
      <c r="B156" s="128"/>
      <c r="H156" s="128"/>
      <c r="J156" s="128"/>
    </row>
    <row r="157" spans="1:10" x14ac:dyDescent="0.25">
      <c r="A157" s="350"/>
      <c r="B157" s="128"/>
      <c r="H157" s="128"/>
      <c r="J157" s="128"/>
    </row>
    <row r="158" spans="1:10" x14ac:dyDescent="0.25">
      <c r="A158" s="350"/>
      <c r="B158" s="128"/>
      <c r="H158" s="128"/>
      <c r="J158" s="128"/>
    </row>
    <row r="159" spans="1:10" x14ac:dyDescent="0.25">
      <c r="A159" s="350"/>
      <c r="B159" s="128"/>
      <c r="H159" s="128"/>
      <c r="J159" s="128"/>
    </row>
    <row r="160" spans="1:10" x14ac:dyDescent="0.25">
      <c r="A160" s="350"/>
      <c r="B160" s="128"/>
      <c r="H160" s="128"/>
      <c r="J160" s="128"/>
    </row>
    <row r="161" spans="1:10" x14ac:dyDescent="0.25">
      <c r="A161" s="350"/>
      <c r="B161" s="128"/>
      <c r="H161" s="128"/>
      <c r="J161" s="128"/>
    </row>
    <row r="162" spans="1:10" x14ac:dyDescent="0.25">
      <c r="A162" s="350"/>
      <c r="B162" s="128"/>
      <c r="H162" s="128"/>
      <c r="J162" s="128"/>
    </row>
    <row r="163" spans="1:10" x14ac:dyDescent="0.25">
      <c r="A163" s="350"/>
      <c r="B163" s="128"/>
      <c r="H163" s="128"/>
      <c r="J163" s="128"/>
    </row>
    <row r="164" spans="1:10" x14ac:dyDescent="0.25">
      <c r="A164" s="350"/>
      <c r="B164" s="128"/>
      <c r="H164" s="128"/>
      <c r="J164" s="128"/>
    </row>
    <row r="165" spans="1:10" x14ac:dyDescent="0.25">
      <c r="A165" s="350"/>
      <c r="B165" s="128"/>
      <c r="H165" s="128"/>
      <c r="J165" s="128"/>
    </row>
    <row r="166" spans="1:10" x14ac:dyDescent="0.25">
      <c r="A166" s="350"/>
      <c r="B166" s="128"/>
      <c r="H166" s="128"/>
      <c r="J166" s="128"/>
    </row>
    <row r="167" spans="1:10" x14ac:dyDescent="0.25">
      <c r="A167" s="350"/>
      <c r="B167" s="128"/>
      <c r="H167" s="128"/>
      <c r="J167" s="128"/>
    </row>
    <row r="168" spans="1:10" x14ac:dyDescent="0.25">
      <c r="A168" s="350"/>
      <c r="B168" s="128"/>
      <c r="H168" s="128"/>
      <c r="J168" s="128"/>
    </row>
    <row r="169" spans="1:10" x14ac:dyDescent="0.25">
      <c r="A169" s="350"/>
      <c r="B169" s="128"/>
      <c r="H169" s="128"/>
      <c r="J169" s="128"/>
    </row>
    <row r="170" spans="1:10" x14ac:dyDescent="0.25">
      <c r="A170" s="350"/>
      <c r="B170" s="128"/>
      <c r="H170" s="128"/>
      <c r="J170" s="128"/>
    </row>
    <row r="171" spans="1:10" x14ac:dyDescent="0.25">
      <c r="A171" s="350"/>
      <c r="B171" s="128"/>
      <c r="H171" s="128"/>
      <c r="J171" s="128"/>
    </row>
    <row r="172" spans="1:10" x14ac:dyDescent="0.25">
      <c r="A172" s="350"/>
      <c r="B172" s="128"/>
      <c r="H172" s="128"/>
      <c r="J172" s="128"/>
    </row>
    <row r="173" spans="1:10" x14ac:dyDescent="0.25">
      <c r="A173" s="350"/>
      <c r="B173" s="128"/>
      <c r="H173" s="128"/>
      <c r="J173" s="128"/>
    </row>
    <row r="174" spans="1:10" x14ac:dyDescent="0.25">
      <c r="A174" s="350"/>
      <c r="B174" s="128"/>
      <c r="H174" s="128"/>
      <c r="J174" s="128"/>
    </row>
    <row r="175" spans="1:10" x14ac:dyDescent="0.25">
      <c r="A175" s="350"/>
      <c r="B175" s="128"/>
      <c r="H175" s="128"/>
      <c r="J175" s="128"/>
    </row>
    <row r="176" spans="1:10" x14ac:dyDescent="0.25">
      <c r="A176" s="350"/>
      <c r="B176" s="128"/>
      <c r="H176" s="128"/>
      <c r="J176" s="128"/>
    </row>
    <row r="177" spans="1:10" x14ac:dyDescent="0.25">
      <c r="A177" s="350"/>
      <c r="B177" s="128"/>
      <c r="H177" s="128"/>
      <c r="J177" s="128"/>
    </row>
    <row r="178" spans="1:10" x14ac:dyDescent="0.25">
      <c r="A178" s="350"/>
      <c r="B178" s="128"/>
      <c r="H178" s="128"/>
      <c r="J178" s="128"/>
    </row>
    <row r="179" spans="1:10" x14ac:dyDescent="0.25">
      <c r="A179" s="350"/>
      <c r="B179" s="128"/>
      <c r="H179" s="128"/>
      <c r="J179" s="128"/>
    </row>
    <row r="180" spans="1:10" x14ac:dyDescent="0.25">
      <c r="A180" s="350"/>
      <c r="B180" s="128"/>
      <c r="H180" s="128"/>
      <c r="J180" s="128"/>
    </row>
    <row r="181" spans="1:10" x14ac:dyDescent="0.25">
      <c r="A181" s="350"/>
      <c r="B181" s="128"/>
      <c r="H181" s="128"/>
      <c r="J181" s="128"/>
    </row>
    <row r="182" spans="1:10" x14ac:dyDescent="0.25">
      <c r="A182" s="350"/>
      <c r="B182" s="128"/>
      <c r="H182" s="128"/>
      <c r="J182" s="128"/>
    </row>
    <row r="183" spans="1:10" x14ac:dyDescent="0.25">
      <c r="A183" s="350"/>
      <c r="B183" s="128"/>
      <c r="H183" s="128"/>
      <c r="J183" s="128"/>
    </row>
    <row r="184" spans="1:10" x14ac:dyDescent="0.25">
      <c r="A184" s="350"/>
      <c r="B184" s="128"/>
      <c r="H184" s="128"/>
      <c r="J184" s="128"/>
    </row>
    <row r="185" spans="1:10" x14ac:dyDescent="0.25">
      <c r="A185" s="350"/>
      <c r="B185" s="128"/>
      <c r="H185" s="128"/>
      <c r="J185" s="128"/>
    </row>
    <row r="186" spans="1:10" x14ac:dyDescent="0.25">
      <c r="A186" s="350"/>
      <c r="B186" s="128"/>
      <c r="H186" s="128"/>
      <c r="J186" s="128"/>
    </row>
    <row r="187" spans="1:10" x14ac:dyDescent="0.25">
      <c r="A187" s="350"/>
      <c r="B187" s="128"/>
      <c r="H187" s="128"/>
      <c r="J187" s="128"/>
    </row>
    <row r="188" spans="1:10" x14ac:dyDescent="0.25">
      <c r="A188" s="350"/>
      <c r="B188" s="128"/>
      <c r="H188" s="128"/>
      <c r="J188" s="128"/>
    </row>
    <row r="189" spans="1:10" x14ac:dyDescent="0.25">
      <c r="A189" s="350"/>
      <c r="B189" s="128"/>
      <c r="H189" s="128"/>
      <c r="J189" s="128"/>
    </row>
    <row r="190" spans="1:10" x14ac:dyDescent="0.25">
      <c r="A190" s="350"/>
      <c r="B190" s="128"/>
      <c r="H190" s="128"/>
      <c r="J190" s="128"/>
    </row>
    <row r="191" spans="1:10" x14ac:dyDescent="0.25">
      <c r="A191" s="350"/>
      <c r="B191" s="128"/>
      <c r="H191" s="128"/>
      <c r="J191" s="128"/>
    </row>
    <row r="192" spans="1:10" x14ac:dyDescent="0.25">
      <c r="A192" s="350"/>
      <c r="B192" s="128"/>
      <c r="H192" s="128"/>
      <c r="J192" s="128"/>
    </row>
    <row r="193" spans="1:10" x14ac:dyDescent="0.25">
      <c r="A193" s="350"/>
      <c r="B193" s="128"/>
      <c r="H193" s="128"/>
      <c r="J193" s="128"/>
    </row>
    <row r="194" spans="1:10" x14ac:dyDescent="0.25">
      <c r="A194" s="350"/>
      <c r="B194" s="128"/>
      <c r="H194" s="128"/>
      <c r="J194" s="128"/>
    </row>
    <row r="195" spans="1:10" x14ac:dyDescent="0.25">
      <c r="A195" s="350"/>
      <c r="B195" s="128"/>
      <c r="H195" s="128"/>
      <c r="J195" s="128"/>
    </row>
    <row r="196" spans="1:10" x14ac:dyDescent="0.25">
      <c r="A196" s="350"/>
      <c r="B196" s="128"/>
      <c r="H196" s="128"/>
      <c r="J196" s="128"/>
    </row>
    <row r="197" spans="1:10" x14ac:dyDescent="0.25">
      <c r="A197" s="350"/>
      <c r="B197" s="128"/>
      <c r="H197" s="128"/>
      <c r="J197" s="128"/>
    </row>
    <row r="198" spans="1:10" x14ac:dyDescent="0.25">
      <c r="A198" s="350"/>
      <c r="B198" s="128"/>
      <c r="H198" s="128"/>
      <c r="J198" s="128"/>
    </row>
    <row r="199" spans="1:10" x14ac:dyDescent="0.25">
      <c r="A199" s="350"/>
      <c r="B199" s="128"/>
      <c r="H199" s="128"/>
      <c r="J199" s="128"/>
    </row>
    <row r="200" spans="1:10" x14ac:dyDescent="0.25">
      <c r="A200" s="350"/>
      <c r="B200" s="128"/>
      <c r="H200" s="128"/>
      <c r="J200" s="128"/>
    </row>
    <row r="201" spans="1:10" x14ac:dyDescent="0.25">
      <c r="A201" s="350"/>
      <c r="B201" s="128"/>
      <c r="H201" s="128"/>
      <c r="J201" s="128"/>
    </row>
    <row r="202" spans="1:10" x14ac:dyDescent="0.25">
      <c r="A202" s="350"/>
      <c r="B202" s="128"/>
      <c r="H202" s="128"/>
      <c r="J202" s="128"/>
    </row>
    <row r="203" spans="1:10" x14ac:dyDescent="0.25">
      <c r="A203" s="350"/>
      <c r="B203" s="128"/>
      <c r="H203" s="128"/>
      <c r="J203" s="128"/>
    </row>
    <row r="204" spans="1:10" x14ac:dyDescent="0.25">
      <c r="A204" s="350"/>
      <c r="B204" s="128"/>
      <c r="H204" s="128"/>
      <c r="J204" s="128"/>
    </row>
    <row r="205" spans="1:10" x14ac:dyDescent="0.25">
      <c r="A205" s="350"/>
      <c r="B205" s="128"/>
      <c r="H205" s="128"/>
      <c r="J205" s="128"/>
    </row>
    <row r="206" spans="1:10" x14ac:dyDescent="0.25">
      <c r="A206" s="350"/>
      <c r="B206" s="128"/>
      <c r="H206" s="128"/>
      <c r="J206" s="128"/>
    </row>
    <row r="207" spans="1:10" x14ac:dyDescent="0.25">
      <c r="A207" s="350"/>
      <c r="B207" s="128"/>
      <c r="H207" s="128"/>
      <c r="J207" s="128"/>
    </row>
    <row r="208" spans="1:10" x14ac:dyDescent="0.25">
      <c r="A208" s="350"/>
      <c r="B208" s="128"/>
      <c r="H208" s="128"/>
      <c r="J208" s="128"/>
    </row>
    <row r="209" spans="1:10" x14ac:dyDescent="0.25">
      <c r="A209" s="350"/>
      <c r="B209" s="128"/>
      <c r="H209" s="128"/>
      <c r="J209" s="128"/>
    </row>
    <row r="210" spans="1:10" x14ac:dyDescent="0.25">
      <c r="A210" s="350"/>
      <c r="B210" s="128"/>
      <c r="H210" s="128"/>
      <c r="J210" s="128"/>
    </row>
    <row r="211" spans="1:10" x14ac:dyDescent="0.25">
      <c r="A211" s="350"/>
      <c r="B211" s="128"/>
      <c r="H211" s="128"/>
      <c r="J211" s="128"/>
    </row>
    <row r="212" spans="1:10" x14ac:dyDescent="0.25">
      <c r="A212" s="350"/>
      <c r="B212" s="128"/>
      <c r="H212" s="128"/>
      <c r="J212" s="128"/>
    </row>
    <row r="213" spans="1:10" x14ac:dyDescent="0.25">
      <c r="A213" s="350"/>
      <c r="B213" s="128"/>
      <c r="H213" s="128"/>
      <c r="J213" s="128"/>
    </row>
    <row r="214" spans="1:10" x14ac:dyDescent="0.25">
      <c r="A214" s="350"/>
      <c r="B214" s="128"/>
      <c r="H214" s="128"/>
      <c r="J214" s="128"/>
    </row>
    <row r="215" spans="1:10" x14ac:dyDescent="0.25">
      <c r="A215" s="350"/>
      <c r="B215" s="128"/>
      <c r="H215" s="128"/>
      <c r="J215" s="128"/>
    </row>
    <row r="216" spans="1:10" x14ac:dyDescent="0.25">
      <c r="A216" s="350"/>
      <c r="B216" s="128"/>
      <c r="H216" s="128"/>
      <c r="J216" s="128"/>
    </row>
    <row r="217" spans="1:10" x14ac:dyDescent="0.25">
      <c r="A217" s="350"/>
      <c r="B217" s="128"/>
      <c r="H217" s="128"/>
      <c r="J217" s="128"/>
    </row>
    <row r="218" spans="1:10" x14ac:dyDescent="0.25">
      <c r="A218" s="350"/>
      <c r="B218" s="128"/>
      <c r="H218" s="128"/>
      <c r="J218" s="128"/>
    </row>
    <row r="219" spans="1:10" x14ac:dyDescent="0.25">
      <c r="A219" s="350"/>
      <c r="B219" s="128"/>
      <c r="H219" s="128"/>
      <c r="J219" s="128"/>
    </row>
    <row r="220" spans="1:10" x14ac:dyDescent="0.25">
      <c r="A220" s="350"/>
      <c r="B220" s="128"/>
      <c r="H220" s="128"/>
      <c r="J220" s="128"/>
    </row>
    <row r="221" spans="1:10" x14ac:dyDescent="0.25">
      <c r="A221" s="350"/>
      <c r="B221" s="128"/>
      <c r="H221" s="128"/>
      <c r="J221" s="128"/>
    </row>
    <row r="222" spans="1:10" x14ac:dyDescent="0.25">
      <c r="A222" s="350"/>
      <c r="B222" s="128"/>
      <c r="H222" s="128"/>
      <c r="J222" s="128"/>
    </row>
    <row r="223" spans="1:10" x14ac:dyDescent="0.25">
      <c r="A223" s="350"/>
      <c r="B223" s="128"/>
      <c r="H223" s="128"/>
      <c r="J223" s="128"/>
    </row>
    <row r="224" spans="1:10" x14ac:dyDescent="0.25">
      <c r="A224" s="350"/>
      <c r="B224" s="128"/>
      <c r="H224" s="128"/>
      <c r="J224" s="128"/>
    </row>
    <row r="225" spans="1:10" x14ac:dyDescent="0.25">
      <c r="A225" s="350"/>
      <c r="B225" s="128"/>
      <c r="H225" s="128"/>
      <c r="J225" s="128"/>
    </row>
    <row r="226" spans="1:10" x14ac:dyDescent="0.25">
      <c r="A226" s="350"/>
      <c r="B226" s="128"/>
      <c r="H226" s="128"/>
      <c r="J226" s="128"/>
    </row>
    <row r="227" spans="1:10" x14ac:dyDescent="0.25">
      <c r="A227" s="350"/>
      <c r="B227" s="128"/>
      <c r="H227" s="128"/>
      <c r="J227" s="128"/>
    </row>
    <row r="228" spans="1:10" x14ac:dyDescent="0.25">
      <c r="A228" s="350"/>
      <c r="B228" s="128"/>
      <c r="H228" s="128"/>
      <c r="J228" s="128"/>
    </row>
    <row r="229" spans="1:10" x14ac:dyDescent="0.25">
      <c r="A229" s="350"/>
      <c r="B229" s="128"/>
      <c r="H229" s="128"/>
      <c r="J229" s="128"/>
    </row>
    <row r="230" spans="1:10" x14ac:dyDescent="0.25">
      <c r="A230" s="350"/>
      <c r="B230" s="128"/>
      <c r="H230" s="128"/>
      <c r="J230" s="128"/>
    </row>
    <row r="231" spans="1:10" x14ac:dyDescent="0.25">
      <c r="A231" s="350"/>
      <c r="B231" s="128"/>
      <c r="H231" s="128"/>
      <c r="J231" s="128"/>
    </row>
    <row r="232" spans="1:10" x14ac:dyDescent="0.25">
      <c r="A232" s="350"/>
      <c r="B232" s="128"/>
      <c r="H232" s="128"/>
      <c r="J232" s="128"/>
    </row>
    <row r="233" spans="1:10" x14ac:dyDescent="0.25">
      <c r="A233" s="350"/>
      <c r="B233" s="128"/>
      <c r="H233" s="128"/>
      <c r="J233" s="128"/>
    </row>
    <row r="234" spans="1:10" x14ac:dyDescent="0.25">
      <c r="A234" s="350"/>
      <c r="B234" s="128"/>
      <c r="H234" s="128"/>
      <c r="J234" s="128"/>
    </row>
    <row r="235" spans="1:10" x14ac:dyDescent="0.25">
      <c r="A235" s="350"/>
      <c r="B235" s="128"/>
      <c r="H235" s="128"/>
      <c r="J235" s="128"/>
    </row>
    <row r="236" spans="1:10" x14ac:dyDescent="0.25">
      <c r="A236" s="350"/>
      <c r="B236" s="128"/>
      <c r="H236" s="128"/>
      <c r="J236" s="128"/>
    </row>
    <row r="237" spans="1:10" x14ac:dyDescent="0.25">
      <c r="A237" s="350"/>
      <c r="B237" s="128"/>
      <c r="H237" s="128"/>
      <c r="J237" s="128"/>
    </row>
    <row r="238" spans="1:10" x14ac:dyDescent="0.25">
      <c r="A238" s="350"/>
      <c r="B238" s="128"/>
      <c r="H238" s="128"/>
      <c r="J238" s="128"/>
    </row>
    <row r="239" spans="1:10" x14ac:dyDescent="0.25">
      <c r="A239" s="350"/>
      <c r="B239" s="128"/>
      <c r="H239" s="128"/>
      <c r="J239" s="128"/>
    </row>
    <row r="240" spans="1:10" x14ac:dyDescent="0.25">
      <c r="A240" s="350"/>
      <c r="B240" s="128"/>
      <c r="H240" s="128"/>
      <c r="J240" s="128"/>
    </row>
    <row r="241" spans="1:10" x14ac:dyDescent="0.25">
      <c r="A241" s="350"/>
      <c r="B241" s="128"/>
      <c r="H241" s="128"/>
      <c r="J241" s="128"/>
    </row>
    <row r="242" spans="1:10" x14ac:dyDescent="0.25">
      <c r="A242" s="350"/>
      <c r="B242" s="128"/>
      <c r="H242" s="128"/>
      <c r="J242" s="128"/>
    </row>
    <row r="243" spans="1:10" x14ac:dyDescent="0.25">
      <c r="A243" s="350"/>
      <c r="B243" s="128"/>
      <c r="H243" s="128"/>
      <c r="J243" s="128"/>
    </row>
    <row r="244" spans="1:10" x14ac:dyDescent="0.25">
      <c r="A244" s="350"/>
      <c r="B244" s="128"/>
      <c r="H244" s="128"/>
      <c r="J244" s="128"/>
    </row>
    <row r="245" spans="1:10" x14ac:dyDescent="0.25">
      <c r="A245" s="350"/>
      <c r="B245" s="128"/>
      <c r="H245" s="128"/>
      <c r="J245" s="128"/>
    </row>
    <row r="246" spans="1:10" x14ac:dyDescent="0.25">
      <c r="A246" s="350"/>
      <c r="B246" s="128"/>
      <c r="H246" s="128"/>
      <c r="J246" s="128"/>
    </row>
    <row r="247" spans="1:10" x14ac:dyDescent="0.25">
      <c r="A247" s="350"/>
      <c r="B247" s="128"/>
      <c r="H247" s="128"/>
      <c r="J247" s="128"/>
    </row>
    <row r="248" spans="1:10" x14ac:dyDescent="0.25">
      <c r="A248" s="350"/>
      <c r="B248" s="128"/>
      <c r="H248" s="128"/>
      <c r="J248" s="128"/>
    </row>
    <row r="249" spans="1:10" x14ac:dyDescent="0.25">
      <c r="A249" s="350"/>
      <c r="B249" s="128"/>
      <c r="H249" s="128"/>
      <c r="J249" s="128"/>
    </row>
    <row r="250" spans="1:10" x14ac:dyDescent="0.25">
      <c r="A250" s="350"/>
      <c r="B250" s="128"/>
      <c r="H250" s="128"/>
      <c r="J250" s="128"/>
    </row>
    <row r="251" spans="1:10" x14ac:dyDescent="0.25">
      <c r="A251" s="350"/>
      <c r="B251" s="128"/>
      <c r="H251" s="128"/>
      <c r="J251" s="128"/>
    </row>
    <row r="252" spans="1:10" x14ac:dyDescent="0.25">
      <c r="A252" s="350"/>
      <c r="B252" s="128"/>
      <c r="H252" s="128"/>
      <c r="J252" s="128"/>
    </row>
    <row r="253" spans="1:10" x14ac:dyDescent="0.25">
      <c r="A253" s="350"/>
      <c r="B253" s="128"/>
      <c r="H253" s="128"/>
      <c r="J253" s="128"/>
    </row>
    <row r="254" spans="1:10" x14ac:dyDescent="0.25">
      <c r="A254" s="350"/>
      <c r="B254" s="128"/>
      <c r="H254" s="128"/>
      <c r="J254" s="128"/>
    </row>
    <row r="255" spans="1:10" x14ac:dyDescent="0.25">
      <c r="A255" s="350"/>
      <c r="B255" s="128"/>
      <c r="H255" s="128"/>
      <c r="J255" s="128"/>
    </row>
    <row r="256" spans="1:10" x14ac:dyDescent="0.25">
      <c r="A256" s="350"/>
      <c r="B256" s="128"/>
      <c r="H256" s="128"/>
      <c r="J256" s="128"/>
    </row>
    <row r="257" spans="1:10" x14ac:dyDescent="0.25">
      <c r="A257" s="350"/>
      <c r="B257" s="128"/>
      <c r="H257" s="128"/>
      <c r="J257" s="128"/>
    </row>
    <row r="258" spans="1:10" x14ac:dyDescent="0.25">
      <c r="A258" s="350"/>
      <c r="B258" s="128"/>
      <c r="H258" s="128"/>
      <c r="J258" s="128"/>
    </row>
    <row r="259" spans="1:10" x14ac:dyDescent="0.25">
      <c r="A259" s="350"/>
      <c r="B259" s="128"/>
      <c r="H259" s="128"/>
      <c r="J259" s="128"/>
    </row>
    <row r="260" spans="1:10" x14ac:dyDescent="0.25">
      <c r="A260" s="350"/>
      <c r="B260" s="128"/>
      <c r="H260" s="128"/>
      <c r="J260" s="128"/>
    </row>
    <row r="261" spans="1:10" x14ac:dyDescent="0.25">
      <c r="A261" s="350"/>
      <c r="B261" s="128"/>
      <c r="H261" s="128"/>
      <c r="J261" s="128"/>
    </row>
    <row r="262" spans="1:10" x14ac:dyDescent="0.25">
      <c r="A262" s="350"/>
      <c r="B262" s="128"/>
      <c r="H262" s="128"/>
      <c r="J262" s="128"/>
    </row>
    <row r="263" spans="1:10" x14ac:dyDescent="0.25">
      <c r="A263" s="350"/>
      <c r="B263" s="128"/>
      <c r="H263" s="128"/>
      <c r="J263" s="128"/>
    </row>
    <row r="264" spans="1:10" x14ac:dyDescent="0.25">
      <c r="A264" s="350"/>
      <c r="B264" s="128"/>
      <c r="H264" s="128"/>
      <c r="J264" s="128"/>
    </row>
    <row r="265" spans="1:10" x14ac:dyDescent="0.25">
      <c r="A265" s="350"/>
      <c r="B265" s="128"/>
      <c r="H265" s="128"/>
      <c r="J265" s="128"/>
    </row>
    <row r="266" spans="1:10" x14ac:dyDescent="0.25">
      <c r="A266" s="350"/>
      <c r="B266" s="128"/>
      <c r="H266" s="128"/>
      <c r="J266" s="128"/>
    </row>
    <row r="267" spans="1:10" x14ac:dyDescent="0.25">
      <c r="A267" s="350"/>
      <c r="B267" s="128"/>
      <c r="H267" s="128"/>
      <c r="J267" s="128"/>
    </row>
    <row r="268" spans="1:10" x14ac:dyDescent="0.25">
      <c r="A268" s="350"/>
      <c r="B268" s="128"/>
      <c r="H268" s="128"/>
      <c r="J268" s="128"/>
    </row>
    <row r="269" spans="1:10" x14ac:dyDescent="0.25">
      <c r="A269" s="350"/>
      <c r="B269" s="128"/>
      <c r="H269" s="128"/>
      <c r="J269" s="128"/>
    </row>
    <row r="270" spans="1:10" x14ac:dyDescent="0.25">
      <c r="A270" s="350"/>
      <c r="B270" s="128"/>
      <c r="H270" s="128"/>
      <c r="J270" s="128"/>
    </row>
    <row r="271" spans="1:10" x14ac:dyDescent="0.25">
      <c r="A271" s="350"/>
      <c r="B271" s="128"/>
      <c r="H271" s="128"/>
      <c r="J271" s="128"/>
    </row>
    <row r="272" spans="1:10" x14ac:dyDescent="0.25">
      <c r="A272" s="350"/>
      <c r="B272" s="128"/>
      <c r="H272" s="128"/>
      <c r="J272" s="128"/>
    </row>
    <row r="273" spans="1:10" x14ac:dyDescent="0.25">
      <c r="A273" s="350"/>
      <c r="B273" s="128"/>
      <c r="H273" s="128"/>
      <c r="J273" s="128"/>
    </row>
    <row r="274" spans="1:10" x14ac:dyDescent="0.25">
      <c r="A274" s="350"/>
      <c r="B274" s="128"/>
      <c r="H274" s="128"/>
      <c r="J274" s="128"/>
    </row>
    <row r="275" spans="1:10" x14ac:dyDescent="0.25">
      <c r="A275" s="350"/>
      <c r="B275" s="128"/>
      <c r="H275" s="128"/>
      <c r="J275" s="128"/>
    </row>
    <row r="276" spans="1:10" x14ac:dyDescent="0.25">
      <c r="A276" s="350"/>
      <c r="B276" s="128"/>
      <c r="H276" s="128"/>
      <c r="J276" s="128"/>
    </row>
    <row r="277" spans="1:10" x14ac:dyDescent="0.25">
      <c r="A277" s="350"/>
      <c r="B277" s="128"/>
      <c r="H277" s="128"/>
      <c r="J277" s="128"/>
    </row>
    <row r="278" spans="1:10" x14ac:dyDescent="0.25">
      <c r="A278" s="350"/>
      <c r="B278" s="128"/>
      <c r="H278" s="128"/>
      <c r="J278" s="128"/>
    </row>
    <row r="279" spans="1:10" x14ac:dyDescent="0.25">
      <c r="A279" s="350"/>
      <c r="B279" s="128"/>
      <c r="H279" s="128"/>
      <c r="J279" s="128"/>
    </row>
    <row r="280" spans="1:10" x14ac:dyDescent="0.25">
      <c r="A280" s="350"/>
      <c r="B280" s="128"/>
      <c r="H280" s="128"/>
      <c r="J280" s="128"/>
    </row>
    <row r="281" spans="1:10" x14ac:dyDescent="0.25">
      <c r="A281" s="350"/>
      <c r="B281" s="128"/>
      <c r="H281" s="128"/>
      <c r="J281" s="128"/>
    </row>
    <row r="282" spans="1:10" x14ac:dyDescent="0.25">
      <c r="A282" s="350"/>
      <c r="B282" s="128"/>
      <c r="H282" s="128"/>
      <c r="J282" s="128"/>
    </row>
    <row r="283" spans="1:10" x14ac:dyDescent="0.25">
      <c r="A283" s="350"/>
      <c r="B283" s="128"/>
      <c r="H283" s="128"/>
      <c r="J283" s="128"/>
    </row>
    <row r="284" spans="1:10" x14ac:dyDescent="0.25">
      <c r="A284" s="350"/>
      <c r="B284" s="128"/>
      <c r="H284" s="128"/>
      <c r="J284" s="128"/>
    </row>
    <row r="285" spans="1:10" x14ac:dyDescent="0.25">
      <c r="A285" s="350"/>
      <c r="B285" s="128"/>
      <c r="H285" s="128"/>
      <c r="J285" s="128"/>
    </row>
    <row r="286" spans="1:10" x14ac:dyDescent="0.25">
      <c r="A286" s="350"/>
      <c r="B286" s="128"/>
      <c r="H286" s="128"/>
      <c r="J286" s="128"/>
    </row>
    <row r="287" spans="1:10" x14ac:dyDescent="0.25">
      <c r="A287" s="350"/>
      <c r="B287" s="128"/>
      <c r="H287" s="128"/>
      <c r="J287" s="128"/>
    </row>
    <row r="288" spans="1:10" x14ac:dyDescent="0.25">
      <c r="A288" s="350"/>
      <c r="B288" s="128"/>
      <c r="H288" s="128"/>
      <c r="J288" s="128"/>
    </row>
    <row r="289" spans="1:10" x14ac:dyDescent="0.25">
      <c r="A289" s="350"/>
      <c r="B289" s="128"/>
      <c r="H289" s="128"/>
      <c r="J289" s="128"/>
    </row>
    <row r="290" spans="1:10" x14ac:dyDescent="0.25">
      <c r="A290" s="350"/>
      <c r="B290" s="128"/>
      <c r="H290" s="128"/>
      <c r="J290" s="128"/>
    </row>
    <row r="291" spans="1:10" x14ac:dyDescent="0.25">
      <c r="A291" s="350"/>
      <c r="B291" s="128"/>
      <c r="H291" s="128"/>
      <c r="J291" s="128"/>
    </row>
    <row r="292" spans="1:10" x14ac:dyDescent="0.25">
      <c r="A292" s="350"/>
      <c r="B292" s="128"/>
      <c r="H292" s="128"/>
      <c r="J292" s="128"/>
    </row>
    <row r="293" spans="1:10" x14ac:dyDescent="0.25">
      <c r="A293" s="350"/>
      <c r="B293" s="128"/>
      <c r="H293" s="128"/>
      <c r="J293" s="128"/>
    </row>
    <row r="294" spans="1:10" x14ac:dyDescent="0.25">
      <c r="A294" s="350"/>
      <c r="B294" s="128"/>
      <c r="H294" s="128"/>
      <c r="J294" s="128"/>
    </row>
    <row r="295" spans="1:10" x14ac:dyDescent="0.25">
      <c r="A295" s="350"/>
      <c r="B295" s="128"/>
      <c r="H295" s="128"/>
      <c r="J295" s="128"/>
    </row>
    <row r="296" spans="1:10" x14ac:dyDescent="0.25">
      <c r="A296" s="350"/>
      <c r="B296" s="128"/>
      <c r="H296" s="128"/>
      <c r="J296" s="128"/>
    </row>
    <row r="297" spans="1:10" x14ac:dyDescent="0.25">
      <c r="A297" s="350"/>
      <c r="B297" s="128"/>
      <c r="H297" s="128"/>
      <c r="J297" s="128"/>
    </row>
    <row r="298" spans="1:10" x14ac:dyDescent="0.25">
      <c r="A298" s="350"/>
      <c r="B298" s="128"/>
      <c r="H298" s="128"/>
      <c r="J298" s="128"/>
    </row>
    <row r="299" spans="1:10" x14ac:dyDescent="0.25">
      <c r="A299" s="350"/>
      <c r="B299" s="128"/>
      <c r="H299" s="128"/>
      <c r="J299" s="128"/>
    </row>
    <row r="300" spans="1:10" x14ac:dyDescent="0.25">
      <c r="A300" s="350"/>
      <c r="B300" s="128"/>
      <c r="H300" s="128"/>
      <c r="J300" s="128"/>
    </row>
    <row r="301" spans="1:10" x14ac:dyDescent="0.25">
      <c r="A301" s="350"/>
      <c r="B301" s="128"/>
      <c r="H301" s="128"/>
      <c r="J301" s="128"/>
    </row>
    <row r="302" spans="1:10" x14ac:dyDescent="0.25">
      <c r="A302" s="350"/>
      <c r="B302" s="128"/>
      <c r="H302" s="128"/>
      <c r="J302" s="128"/>
    </row>
    <row r="303" spans="1:10" x14ac:dyDescent="0.25">
      <c r="A303" s="350"/>
      <c r="B303" s="128"/>
      <c r="H303" s="128"/>
      <c r="J303" s="128"/>
    </row>
    <row r="304" spans="1:10" x14ac:dyDescent="0.25">
      <c r="A304" s="350"/>
      <c r="B304" s="128"/>
      <c r="H304" s="128"/>
      <c r="J304" s="128"/>
    </row>
    <row r="305" spans="1:10" x14ac:dyDescent="0.25">
      <c r="A305" s="350"/>
      <c r="B305" s="128"/>
      <c r="H305" s="128"/>
      <c r="J305" s="128"/>
    </row>
    <row r="306" spans="1:10" x14ac:dyDescent="0.25">
      <c r="A306" s="350"/>
      <c r="B306" s="128"/>
      <c r="H306" s="128"/>
      <c r="J306" s="128"/>
    </row>
    <row r="307" spans="1:10" x14ac:dyDescent="0.25">
      <c r="A307" s="350"/>
      <c r="B307" s="128"/>
      <c r="H307" s="128"/>
      <c r="J307" s="128"/>
    </row>
    <row r="308" spans="1:10" x14ac:dyDescent="0.25">
      <c r="A308" s="350"/>
      <c r="B308" s="128"/>
      <c r="H308" s="128"/>
      <c r="J308" s="128"/>
    </row>
    <row r="309" spans="1:10" x14ac:dyDescent="0.25">
      <c r="A309" s="350"/>
      <c r="B309" s="128"/>
      <c r="H309" s="128"/>
      <c r="J309" s="128"/>
    </row>
    <row r="310" spans="1:10" x14ac:dyDescent="0.25">
      <c r="A310" s="350"/>
      <c r="B310" s="128"/>
      <c r="H310" s="128"/>
      <c r="J310" s="128"/>
    </row>
    <row r="311" spans="1:10" x14ac:dyDescent="0.25">
      <c r="A311" s="350"/>
      <c r="B311" s="128"/>
      <c r="H311" s="128"/>
      <c r="J311" s="128"/>
    </row>
    <row r="312" spans="1:10" x14ac:dyDescent="0.25">
      <c r="A312" s="350"/>
      <c r="B312" s="128"/>
      <c r="H312" s="128"/>
      <c r="J312" s="128"/>
    </row>
    <row r="313" spans="1:10" x14ac:dyDescent="0.25">
      <c r="A313" s="350"/>
      <c r="B313" s="128"/>
      <c r="H313" s="128"/>
      <c r="J313" s="128"/>
    </row>
    <row r="314" spans="1:10" x14ac:dyDescent="0.25">
      <c r="A314" s="350"/>
      <c r="B314" s="128"/>
      <c r="H314" s="128"/>
      <c r="J314" s="128"/>
    </row>
    <row r="315" spans="1:10" x14ac:dyDescent="0.25">
      <c r="A315" s="350"/>
      <c r="B315" s="128"/>
      <c r="H315" s="128"/>
      <c r="J315" s="128"/>
    </row>
    <row r="316" spans="1:10" x14ac:dyDescent="0.25">
      <c r="A316" s="350"/>
      <c r="B316" s="128"/>
      <c r="H316" s="128"/>
      <c r="J316" s="128"/>
    </row>
    <row r="317" spans="1:10" x14ac:dyDescent="0.25">
      <c r="A317" s="350"/>
      <c r="B317" s="128"/>
      <c r="H317" s="128"/>
      <c r="J317" s="128"/>
    </row>
    <row r="318" spans="1:10" x14ac:dyDescent="0.25">
      <c r="A318" s="350"/>
      <c r="B318" s="128"/>
      <c r="H318" s="128"/>
      <c r="J318" s="128"/>
    </row>
    <row r="319" spans="1:10" x14ac:dyDescent="0.25">
      <c r="A319" s="350"/>
      <c r="B319" s="128"/>
      <c r="H319" s="128"/>
      <c r="J319" s="128"/>
    </row>
    <row r="320" spans="1:10" x14ac:dyDescent="0.25">
      <c r="A320" s="350"/>
      <c r="B320" s="128"/>
      <c r="H320" s="128"/>
      <c r="J320" s="128"/>
    </row>
    <row r="321" spans="1:10" x14ac:dyDescent="0.25">
      <c r="A321" s="350"/>
      <c r="B321" s="128"/>
      <c r="H321" s="128"/>
      <c r="J321" s="128"/>
    </row>
    <row r="322" spans="1:10" x14ac:dyDescent="0.25">
      <c r="A322" s="350"/>
      <c r="B322" s="128"/>
      <c r="H322" s="128"/>
      <c r="J322" s="128"/>
    </row>
    <row r="323" spans="1:10" x14ac:dyDescent="0.25">
      <c r="A323" s="350"/>
      <c r="B323" s="128"/>
      <c r="H323" s="128"/>
      <c r="J323" s="128"/>
    </row>
    <row r="324" spans="1:10" x14ac:dyDescent="0.25">
      <c r="A324" s="350"/>
      <c r="B324" s="128"/>
      <c r="H324" s="128"/>
      <c r="J324" s="128"/>
    </row>
    <row r="325" spans="1:10" x14ac:dyDescent="0.25">
      <c r="A325" s="350"/>
      <c r="B325" s="128"/>
      <c r="H325" s="128"/>
      <c r="J325" s="128"/>
    </row>
    <row r="326" spans="1:10" x14ac:dyDescent="0.25">
      <c r="A326" s="350"/>
      <c r="B326" s="128"/>
      <c r="H326" s="128"/>
      <c r="J326" s="128"/>
    </row>
    <row r="327" spans="1:10" x14ac:dyDescent="0.25">
      <c r="A327" s="350"/>
      <c r="B327" s="128"/>
      <c r="H327" s="128"/>
      <c r="J327" s="128"/>
    </row>
    <row r="328" spans="1:10" x14ac:dyDescent="0.25">
      <c r="A328" s="350"/>
      <c r="B328" s="128"/>
      <c r="H328" s="128"/>
      <c r="J328" s="128"/>
    </row>
    <row r="329" spans="1:10" x14ac:dyDescent="0.25">
      <c r="A329" s="350"/>
      <c r="B329" s="128"/>
      <c r="H329" s="128"/>
      <c r="J329" s="128"/>
    </row>
    <row r="330" spans="1:10" x14ac:dyDescent="0.25">
      <c r="A330" s="350"/>
      <c r="B330" s="128"/>
      <c r="H330" s="128"/>
      <c r="J330" s="128"/>
    </row>
    <row r="331" spans="1:10" x14ac:dyDescent="0.25">
      <c r="A331" s="350"/>
      <c r="B331" s="128"/>
      <c r="H331" s="128"/>
      <c r="J331" s="128"/>
    </row>
    <row r="332" spans="1:10" x14ac:dyDescent="0.25">
      <c r="A332" s="350"/>
      <c r="B332" s="128"/>
      <c r="H332" s="128"/>
      <c r="J332" s="128"/>
    </row>
    <row r="333" spans="1:10" x14ac:dyDescent="0.25">
      <c r="A333" s="350"/>
      <c r="B333" s="128"/>
      <c r="H333" s="128"/>
      <c r="J333" s="128"/>
    </row>
    <row r="334" spans="1:10" x14ac:dyDescent="0.25">
      <c r="A334" s="350"/>
      <c r="B334" s="128"/>
      <c r="H334" s="128"/>
      <c r="J334" s="128"/>
    </row>
    <row r="335" spans="1:10" x14ac:dyDescent="0.25">
      <c r="A335" s="350"/>
      <c r="B335" s="128"/>
      <c r="H335" s="128"/>
      <c r="J335" s="128"/>
    </row>
    <row r="336" spans="1:10" x14ac:dyDescent="0.25">
      <c r="A336" s="350"/>
      <c r="B336" s="128"/>
      <c r="H336" s="128"/>
      <c r="J336" s="128"/>
    </row>
    <row r="337" spans="1:10" x14ac:dyDescent="0.25">
      <c r="A337" s="350"/>
      <c r="B337" s="128"/>
      <c r="H337" s="128"/>
      <c r="J337" s="128"/>
    </row>
    <row r="338" spans="1:10" x14ac:dyDescent="0.25">
      <c r="A338" s="350"/>
      <c r="B338" s="128"/>
      <c r="H338" s="128"/>
      <c r="J338" s="128"/>
    </row>
    <row r="339" spans="1:10" x14ac:dyDescent="0.25">
      <c r="A339" s="350"/>
      <c r="B339" s="128"/>
      <c r="H339" s="128"/>
      <c r="J339" s="128"/>
    </row>
    <row r="340" spans="1:10" x14ac:dyDescent="0.25">
      <c r="A340" s="350"/>
      <c r="B340" s="128"/>
      <c r="H340" s="128"/>
      <c r="J340" s="128"/>
    </row>
    <row r="341" spans="1:10" x14ac:dyDescent="0.25">
      <c r="A341" s="350"/>
      <c r="B341" s="128"/>
      <c r="H341" s="128"/>
      <c r="J341" s="128"/>
    </row>
    <row r="342" spans="1:10" x14ac:dyDescent="0.25">
      <c r="A342" s="350"/>
      <c r="B342" s="128"/>
      <c r="H342" s="128"/>
      <c r="J342" s="128"/>
    </row>
    <row r="343" spans="1:10" x14ac:dyDescent="0.25">
      <c r="A343" s="350"/>
      <c r="B343" s="128"/>
      <c r="H343" s="128"/>
      <c r="J343" s="128"/>
    </row>
    <row r="344" spans="1:10" x14ac:dyDescent="0.25">
      <c r="A344" s="350"/>
      <c r="B344" s="128"/>
      <c r="H344" s="128"/>
      <c r="J344" s="128"/>
    </row>
    <row r="345" spans="1:10" x14ac:dyDescent="0.25">
      <c r="A345" s="350"/>
      <c r="B345" s="128"/>
      <c r="H345" s="128"/>
      <c r="J345" s="128"/>
    </row>
    <row r="346" spans="1:10" x14ac:dyDescent="0.25">
      <c r="A346" s="350"/>
      <c r="B346" s="128"/>
      <c r="H346" s="128"/>
      <c r="J346" s="128"/>
    </row>
    <row r="347" spans="1:10" x14ac:dyDescent="0.25">
      <c r="A347" s="350"/>
      <c r="B347" s="128"/>
      <c r="H347" s="128"/>
      <c r="J347" s="128"/>
    </row>
    <row r="348" spans="1:10" x14ac:dyDescent="0.25">
      <c r="A348" s="350"/>
      <c r="B348" s="128"/>
      <c r="H348" s="128"/>
      <c r="J348" s="128"/>
    </row>
    <row r="349" spans="1:10" x14ac:dyDescent="0.25">
      <c r="A349" s="350"/>
      <c r="B349" s="128"/>
      <c r="H349" s="128"/>
      <c r="J349" s="128"/>
    </row>
    <row r="350" spans="1:10" x14ac:dyDescent="0.25">
      <c r="A350" s="350"/>
      <c r="B350" s="128"/>
      <c r="H350" s="128"/>
      <c r="J350" s="128"/>
    </row>
    <row r="351" spans="1:10" x14ac:dyDescent="0.25">
      <c r="A351" s="350"/>
      <c r="B351" s="128"/>
      <c r="H351" s="128"/>
      <c r="J351" s="128"/>
    </row>
    <row r="352" spans="1:10" x14ac:dyDescent="0.25">
      <c r="A352" s="350"/>
      <c r="B352" s="128"/>
      <c r="H352" s="128"/>
      <c r="J352" s="128"/>
    </row>
    <row r="353" spans="1:10" x14ac:dyDescent="0.25">
      <c r="A353" s="350"/>
      <c r="B353" s="128"/>
      <c r="H353" s="128"/>
      <c r="J353" s="128"/>
    </row>
    <row r="354" spans="1:10" x14ac:dyDescent="0.25">
      <c r="A354" s="350"/>
      <c r="B354" s="128"/>
      <c r="H354" s="128"/>
      <c r="J354" s="128"/>
    </row>
    <row r="355" spans="1:10" x14ac:dyDescent="0.25">
      <c r="A355" s="350"/>
      <c r="B355" s="128"/>
      <c r="H355" s="128"/>
      <c r="J355" s="128"/>
    </row>
    <row r="356" spans="1:10" x14ac:dyDescent="0.25">
      <c r="A356" s="350"/>
      <c r="B356" s="128"/>
      <c r="H356" s="128"/>
      <c r="J356" s="128"/>
    </row>
    <row r="357" spans="1:10" x14ac:dyDescent="0.25">
      <c r="A357" s="350"/>
      <c r="B357" s="128"/>
      <c r="H357" s="128"/>
      <c r="J357" s="128"/>
    </row>
    <row r="358" spans="1:10" x14ac:dyDescent="0.25">
      <c r="A358" s="350"/>
      <c r="B358" s="128"/>
      <c r="H358" s="128"/>
      <c r="J358" s="128"/>
    </row>
    <row r="359" spans="1:10" x14ac:dyDescent="0.25">
      <c r="A359" s="350"/>
      <c r="B359" s="128"/>
      <c r="H359" s="128"/>
      <c r="J359" s="128"/>
    </row>
    <row r="360" spans="1:10" x14ac:dyDescent="0.25">
      <c r="A360" s="350"/>
      <c r="B360" s="128"/>
      <c r="H360" s="128"/>
      <c r="J360" s="128"/>
    </row>
    <row r="361" spans="1:10" x14ac:dyDescent="0.25">
      <c r="A361" s="350"/>
      <c r="B361" s="128"/>
      <c r="H361" s="128"/>
      <c r="J361" s="128"/>
    </row>
    <row r="362" spans="1:10" x14ac:dyDescent="0.25">
      <c r="A362" s="350"/>
      <c r="B362" s="128"/>
      <c r="H362" s="128"/>
      <c r="J362" s="128"/>
    </row>
    <row r="363" spans="1:10" x14ac:dyDescent="0.25">
      <c r="A363" s="350"/>
      <c r="B363" s="128"/>
      <c r="H363" s="128"/>
      <c r="J363" s="128"/>
    </row>
    <row r="364" spans="1:10" x14ac:dyDescent="0.25">
      <c r="A364" s="350"/>
      <c r="B364" s="128"/>
      <c r="H364" s="128"/>
      <c r="J364" s="128"/>
    </row>
    <row r="365" spans="1:10" x14ac:dyDescent="0.25">
      <c r="A365" s="350"/>
      <c r="B365" s="128"/>
      <c r="H365" s="128"/>
      <c r="J365" s="128"/>
    </row>
    <row r="366" spans="1:10" x14ac:dyDescent="0.25">
      <c r="A366" s="350"/>
      <c r="B366" s="128"/>
      <c r="H366" s="128"/>
      <c r="J366" s="128"/>
    </row>
    <row r="367" spans="1:10" x14ac:dyDescent="0.25">
      <c r="A367" s="350"/>
      <c r="B367" s="128"/>
      <c r="H367" s="128"/>
      <c r="J367" s="128"/>
    </row>
    <row r="368" spans="1:10" x14ac:dyDescent="0.25">
      <c r="A368" s="350"/>
      <c r="B368" s="128"/>
      <c r="H368" s="128"/>
      <c r="J368" s="128"/>
    </row>
    <row r="369" spans="1:10" x14ac:dyDescent="0.25">
      <c r="A369" s="350"/>
      <c r="B369" s="128"/>
      <c r="H369" s="128"/>
      <c r="J369" s="128"/>
    </row>
    <row r="370" spans="1:10" x14ac:dyDescent="0.25">
      <c r="A370" s="350"/>
      <c r="B370" s="128"/>
      <c r="H370" s="128"/>
      <c r="J370" s="128"/>
    </row>
    <row r="371" spans="1:10" x14ac:dyDescent="0.25">
      <c r="A371" s="350"/>
      <c r="B371" s="128"/>
      <c r="H371" s="128"/>
      <c r="J371" s="128"/>
    </row>
    <row r="372" spans="1:10" x14ac:dyDescent="0.25">
      <c r="A372" s="350"/>
      <c r="B372" s="128"/>
      <c r="H372" s="128"/>
      <c r="J372" s="128"/>
    </row>
    <row r="373" spans="1:10" x14ac:dyDescent="0.25">
      <c r="A373" s="350"/>
      <c r="B373" s="128"/>
      <c r="H373" s="128"/>
      <c r="J373" s="128"/>
    </row>
    <row r="374" spans="1:10" x14ac:dyDescent="0.25">
      <c r="A374" s="350"/>
      <c r="B374" s="128"/>
      <c r="H374" s="128"/>
      <c r="J374" s="128"/>
    </row>
    <row r="375" spans="1:10" x14ac:dyDescent="0.25">
      <c r="A375" s="350"/>
      <c r="B375" s="128"/>
      <c r="H375" s="128"/>
      <c r="J375" s="128"/>
    </row>
    <row r="376" spans="1:10" x14ac:dyDescent="0.25">
      <c r="A376" s="350"/>
      <c r="B376" s="128"/>
      <c r="H376" s="128"/>
      <c r="J376" s="128"/>
    </row>
    <row r="377" spans="1:10" x14ac:dyDescent="0.25">
      <c r="A377" s="350"/>
      <c r="B377" s="128"/>
      <c r="H377" s="128"/>
      <c r="J377" s="128"/>
    </row>
    <row r="378" spans="1:10" x14ac:dyDescent="0.25">
      <c r="A378" s="350"/>
      <c r="B378" s="128"/>
      <c r="H378" s="128"/>
      <c r="J378" s="128"/>
    </row>
    <row r="379" spans="1:10" x14ac:dyDescent="0.25">
      <c r="A379" s="350"/>
      <c r="B379" s="128"/>
      <c r="H379" s="128"/>
      <c r="J379" s="128"/>
    </row>
    <row r="380" spans="1:10" x14ac:dyDescent="0.25">
      <c r="A380" s="350"/>
      <c r="B380" s="128"/>
      <c r="H380" s="128"/>
      <c r="J380" s="128"/>
    </row>
    <row r="381" spans="1:10" x14ac:dyDescent="0.25">
      <c r="A381" s="350"/>
      <c r="B381" s="128"/>
      <c r="H381" s="128"/>
      <c r="J381" s="128"/>
    </row>
    <row r="382" spans="1:10" x14ac:dyDescent="0.25">
      <c r="A382" s="350"/>
      <c r="B382" s="128"/>
      <c r="H382" s="128"/>
      <c r="J382" s="128"/>
    </row>
    <row r="383" spans="1:10" x14ac:dyDescent="0.25">
      <c r="A383" s="350"/>
      <c r="B383" s="128"/>
      <c r="H383" s="128"/>
      <c r="J383" s="128"/>
    </row>
    <row r="384" spans="1:10" x14ac:dyDescent="0.25">
      <c r="A384" s="350"/>
      <c r="B384" s="128"/>
      <c r="H384" s="128"/>
      <c r="J384" s="128"/>
    </row>
    <row r="385" spans="1:10" x14ac:dyDescent="0.25">
      <c r="A385" s="350"/>
      <c r="B385" s="128"/>
      <c r="H385" s="128"/>
      <c r="J385" s="128"/>
    </row>
    <row r="386" spans="1:10" x14ac:dyDescent="0.25">
      <c r="A386" s="350"/>
      <c r="B386" s="128"/>
      <c r="H386" s="128"/>
      <c r="J386" s="128"/>
    </row>
    <row r="387" spans="1:10" x14ac:dyDescent="0.25">
      <c r="A387" s="350"/>
      <c r="B387" s="128"/>
      <c r="H387" s="128"/>
      <c r="J387" s="128"/>
    </row>
    <row r="388" spans="1:10" x14ac:dyDescent="0.25">
      <c r="A388" s="350"/>
      <c r="B388" s="128"/>
      <c r="H388" s="128"/>
      <c r="J388" s="128"/>
    </row>
    <row r="389" spans="1:10" x14ac:dyDescent="0.25">
      <c r="A389" s="350"/>
      <c r="B389" s="128"/>
      <c r="H389" s="128"/>
      <c r="J389" s="128"/>
    </row>
    <row r="390" spans="1:10" x14ac:dyDescent="0.25">
      <c r="A390" s="350"/>
      <c r="B390" s="128"/>
      <c r="H390" s="128"/>
      <c r="J390" s="128"/>
    </row>
    <row r="391" spans="1:10" x14ac:dyDescent="0.25">
      <c r="A391" s="350"/>
      <c r="B391" s="128"/>
      <c r="H391" s="128"/>
      <c r="J391" s="128"/>
    </row>
    <row r="392" spans="1:10" x14ac:dyDescent="0.25">
      <c r="A392" s="350"/>
      <c r="B392" s="128"/>
      <c r="H392" s="128"/>
      <c r="J392" s="128"/>
    </row>
    <row r="393" spans="1:10" x14ac:dyDescent="0.25">
      <c r="A393" s="350"/>
      <c r="B393" s="128"/>
      <c r="H393" s="128"/>
      <c r="J393" s="128"/>
    </row>
    <row r="394" spans="1:10" x14ac:dyDescent="0.25">
      <c r="A394" s="350"/>
      <c r="B394" s="128"/>
      <c r="H394" s="128"/>
      <c r="J394" s="128"/>
    </row>
    <row r="395" spans="1:10" x14ac:dyDescent="0.25">
      <c r="A395" s="350"/>
      <c r="B395" s="128"/>
      <c r="H395" s="128"/>
      <c r="J395" s="128"/>
    </row>
    <row r="396" spans="1:10" x14ac:dyDescent="0.25">
      <c r="A396" s="350"/>
      <c r="B396" s="128"/>
      <c r="H396" s="128"/>
      <c r="J396" s="128"/>
    </row>
    <row r="397" spans="1:10" x14ac:dyDescent="0.25">
      <c r="A397" s="350"/>
      <c r="B397" s="128"/>
      <c r="H397" s="128"/>
      <c r="J397" s="128"/>
    </row>
    <row r="398" spans="1:10" x14ac:dyDescent="0.25">
      <c r="A398" s="350"/>
      <c r="B398" s="128"/>
      <c r="H398" s="128"/>
      <c r="J398" s="128"/>
    </row>
    <row r="399" spans="1:10" x14ac:dyDescent="0.25">
      <c r="A399" s="350"/>
      <c r="B399" s="128"/>
      <c r="H399" s="128"/>
      <c r="J399" s="128"/>
    </row>
    <row r="400" spans="1:10" x14ac:dyDescent="0.25">
      <c r="A400" s="350"/>
      <c r="B400" s="128"/>
      <c r="H400" s="128"/>
      <c r="J400" s="128"/>
    </row>
    <row r="401" spans="1:10" x14ac:dyDescent="0.25">
      <c r="A401" s="350"/>
      <c r="B401" s="128"/>
      <c r="H401" s="128"/>
      <c r="J401" s="128"/>
    </row>
    <row r="402" spans="1:10" x14ac:dyDescent="0.25">
      <c r="A402" s="350"/>
      <c r="B402" s="128"/>
      <c r="H402" s="128"/>
      <c r="J402" s="128"/>
    </row>
    <row r="403" spans="1:10" x14ac:dyDescent="0.25">
      <c r="A403" s="350"/>
      <c r="B403" s="128"/>
      <c r="H403" s="128"/>
      <c r="J403" s="128"/>
    </row>
    <row r="404" spans="1:10" x14ac:dyDescent="0.25">
      <c r="A404" s="350"/>
      <c r="B404" s="128"/>
      <c r="H404" s="128"/>
      <c r="J404" s="128"/>
    </row>
    <row r="405" spans="1:10" x14ac:dyDescent="0.25">
      <c r="A405" s="350"/>
      <c r="B405" s="128"/>
      <c r="H405" s="128"/>
      <c r="J405" s="128"/>
    </row>
    <row r="406" spans="1:10" x14ac:dyDescent="0.25">
      <c r="A406" s="350"/>
      <c r="B406" s="128"/>
      <c r="H406" s="128"/>
      <c r="J406" s="128"/>
    </row>
    <row r="407" spans="1:10" x14ac:dyDescent="0.25">
      <c r="A407" s="350"/>
      <c r="B407" s="128"/>
      <c r="H407" s="128"/>
      <c r="J407" s="128"/>
    </row>
    <row r="408" spans="1:10" x14ac:dyDescent="0.25">
      <c r="A408" s="350"/>
      <c r="B408" s="128"/>
      <c r="H408" s="128"/>
      <c r="J408" s="128"/>
    </row>
    <row r="409" spans="1:10" x14ac:dyDescent="0.25">
      <c r="A409" s="350"/>
      <c r="B409" s="128"/>
      <c r="H409" s="128"/>
      <c r="J409" s="128"/>
    </row>
    <row r="410" spans="1:10" x14ac:dyDescent="0.25">
      <c r="A410" s="350"/>
      <c r="B410" s="128"/>
      <c r="H410" s="128"/>
      <c r="J410" s="128"/>
    </row>
    <row r="411" spans="1:10" x14ac:dyDescent="0.25">
      <c r="A411" s="350"/>
      <c r="B411" s="128"/>
      <c r="H411" s="128"/>
      <c r="J411" s="128"/>
    </row>
    <row r="412" spans="1:10" x14ac:dyDescent="0.25">
      <c r="A412" s="350"/>
      <c r="B412" s="128"/>
      <c r="H412" s="128"/>
      <c r="J412" s="128"/>
    </row>
    <row r="413" spans="1:10" x14ac:dyDescent="0.25">
      <c r="A413" s="350"/>
      <c r="B413" s="128"/>
      <c r="H413" s="128"/>
      <c r="J413" s="128"/>
    </row>
    <row r="414" spans="1:10" x14ac:dyDescent="0.25">
      <c r="A414" s="350"/>
      <c r="B414" s="128"/>
      <c r="H414" s="128"/>
      <c r="J414" s="128"/>
    </row>
    <row r="415" spans="1:10" x14ac:dyDescent="0.25">
      <c r="A415" s="350"/>
      <c r="B415" s="128"/>
      <c r="H415" s="128"/>
      <c r="J415" s="128"/>
    </row>
    <row r="416" spans="1:10" x14ac:dyDescent="0.25">
      <c r="A416" s="350"/>
      <c r="B416" s="128"/>
      <c r="H416" s="128"/>
      <c r="J416" s="128"/>
    </row>
    <row r="417" spans="1:10" x14ac:dyDescent="0.25">
      <c r="A417" s="350"/>
      <c r="B417" s="128"/>
      <c r="H417" s="128"/>
      <c r="J417" s="128"/>
    </row>
    <row r="418" spans="1:10" x14ac:dyDescent="0.25">
      <c r="A418" s="350"/>
      <c r="B418" s="128"/>
      <c r="H418" s="128"/>
      <c r="J418" s="128"/>
    </row>
    <row r="419" spans="1:10" x14ac:dyDescent="0.25">
      <c r="A419" s="350"/>
      <c r="B419" s="128"/>
      <c r="H419" s="128"/>
      <c r="J419" s="128"/>
    </row>
    <row r="420" spans="1:10" x14ac:dyDescent="0.25">
      <c r="A420" s="350"/>
      <c r="B420" s="128"/>
      <c r="H420" s="128"/>
      <c r="J420" s="128"/>
    </row>
    <row r="421" spans="1:10" x14ac:dyDescent="0.25">
      <c r="A421" s="350"/>
      <c r="B421" s="128"/>
      <c r="H421" s="128"/>
      <c r="J421" s="128"/>
    </row>
    <row r="422" spans="1:10" x14ac:dyDescent="0.25">
      <c r="A422" s="350"/>
      <c r="B422" s="128"/>
      <c r="H422" s="128"/>
      <c r="J422" s="128"/>
    </row>
    <row r="423" spans="1:10" x14ac:dyDescent="0.25">
      <c r="A423" s="350"/>
      <c r="B423" s="128"/>
      <c r="H423" s="128"/>
      <c r="J423" s="128"/>
    </row>
    <row r="424" spans="1:10" x14ac:dyDescent="0.25">
      <c r="A424" s="350"/>
      <c r="B424" s="128"/>
      <c r="H424" s="128"/>
      <c r="J424" s="128"/>
    </row>
    <row r="425" spans="1:10" x14ac:dyDescent="0.25">
      <c r="A425" s="350"/>
      <c r="B425" s="128"/>
      <c r="H425" s="128"/>
      <c r="J425" s="128"/>
    </row>
    <row r="426" spans="1:10" x14ac:dyDescent="0.25">
      <c r="A426" s="350"/>
      <c r="B426" s="128"/>
      <c r="H426" s="128"/>
      <c r="J426" s="128"/>
    </row>
    <row r="427" spans="1:10" x14ac:dyDescent="0.25">
      <c r="A427" s="350"/>
      <c r="B427" s="128"/>
      <c r="H427" s="128"/>
      <c r="J427" s="128"/>
    </row>
    <row r="428" spans="1:10" x14ac:dyDescent="0.25">
      <c r="A428" s="350"/>
      <c r="B428" s="128"/>
      <c r="H428" s="128"/>
      <c r="J428" s="128"/>
    </row>
    <row r="429" spans="1:10" x14ac:dyDescent="0.25">
      <c r="A429" s="350"/>
      <c r="B429" s="128"/>
      <c r="H429" s="128"/>
      <c r="J429" s="128"/>
    </row>
    <row r="430" spans="1:10" x14ac:dyDescent="0.25">
      <c r="A430" s="350"/>
      <c r="B430" s="128"/>
      <c r="H430" s="128"/>
      <c r="J430" s="128"/>
    </row>
    <row r="431" spans="1:10" x14ac:dyDescent="0.25">
      <c r="A431" s="350"/>
      <c r="B431" s="128"/>
      <c r="H431" s="128"/>
      <c r="J431" s="128"/>
    </row>
    <row r="432" spans="1:10" x14ac:dyDescent="0.25">
      <c r="A432" s="350"/>
      <c r="B432" s="128"/>
      <c r="H432" s="128"/>
      <c r="J432" s="128"/>
    </row>
    <row r="433" spans="1:10" x14ac:dyDescent="0.25">
      <c r="A433" s="350"/>
      <c r="B433" s="128"/>
      <c r="H433" s="128"/>
      <c r="J433" s="128"/>
    </row>
    <row r="434" spans="1:10" x14ac:dyDescent="0.25">
      <c r="A434" s="350"/>
      <c r="B434" s="128"/>
      <c r="H434" s="128"/>
      <c r="J434" s="128"/>
    </row>
    <row r="435" spans="1:10" x14ac:dyDescent="0.25">
      <c r="A435" s="350"/>
      <c r="B435" s="128"/>
      <c r="H435" s="128"/>
      <c r="J435" s="128"/>
    </row>
    <row r="436" spans="1:10" x14ac:dyDescent="0.25">
      <c r="A436" s="350"/>
      <c r="B436" s="128"/>
      <c r="H436" s="128"/>
      <c r="J436" s="128"/>
    </row>
    <row r="437" spans="1:10" x14ac:dyDescent="0.25">
      <c r="A437" s="350"/>
      <c r="B437" s="128"/>
      <c r="H437" s="128"/>
      <c r="J437" s="128"/>
    </row>
    <row r="438" spans="1:10" x14ac:dyDescent="0.25">
      <c r="A438" s="350"/>
      <c r="B438" s="128"/>
      <c r="H438" s="128"/>
      <c r="J438" s="128"/>
    </row>
    <row r="439" spans="1:10" x14ac:dyDescent="0.25">
      <c r="A439" s="350"/>
      <c r="B439" s="128"/>
      <c r="H439" s="128"/>
      <c r="J439" s="128"/>
    </row>
    <row r="440" spans="1:10" x14ac:dyDescent="0.25">
      <c r="A440" s="350"/>
      <c r="B440" s="128"/>
      <c r="H440" s="128"/>
      <c r="J440" s="128"/>
    </row>
    <row r="441" spans="1:10" x14ac:dyDescent="0.25">
      <c r="A441" s="350"/>
      <c r="B441" s="128"/>
      <c r="H441" s="128"/>
      <c r="J441" s="128"/>
    </row>
    <row r="442" spans="1:10" x14ac:dyDescent="0.25">
      <c r="A442" s="350"/>
      <c r="B442" s="128"/>
      <c r="H442" s="128"/>
      <c r="J442" s="128"/>
    </row>
    <row r="443" spans="1:10" x14ac:dyDescent="0.25">
      <c r="A443" s="350"/>
      <c r="B443" s="128"/>
      <c r="H443" s="128"/>
      <c r="J443" s="128"/>
    </row>
    <row r="444" spans="1:10" x14ac:dyDescent="0.25">
      <c r="A444" s="350"/>
      <c r="B444" s="128"/>
      <c r="H444" s="128"/>
      <c r="J444" s="128"/>
    </row>
    <row r="445" spans="1:10" x14ac:dyDescent="0.25">
      <c r="A445" s="350"/>
      <c r="B445" s="128"/>
      <c r="H445" s="128"/>
      <c r="J445" s="128"/>
    </row>
    <row r="446" spans="1:10" x14ac:dyDescent="0.25">
      <c r="A446" s="350"/>
      <c r="B446" s="128"/>
      <c r="H446" s="128"/>
      <c r="J446" s="128"/>
    </row>
    <row r="447" spans="1:10" x14ac:dyDescent="0.25">
      <c r="A447" s="350"/>
      <c r="B447" s="128"/>
      <c r="H447" s="128"/>
      <c r="J447" s="128"/>
    </row>
    <row r="448" spans="1:10" x14ac:dyDescent="0.25">
      <c r="A448" s="350"/>
      <c r="B448" s="128"/>
      <c r="H448" s="128"/>
      <c r="J448" s="128"/>
    </row>
    <row r="449" spans="1:10" x14ac:dyDescent="0.25">
      <c r="A449" s="350"/>
      <c r="B449" s="128"/>
      <c r="H449" s="128"/>
      <c r="J449" s="128"/>
    </row>
    <row r="450" spans="1:10" x14ac:dyDescent="0.25">
      <c r="A450" s="350"/>
      <c r="B450" s="128"/>
      <c r="H450" s="128"/>
      <c r="J450" s="128"/>
    </row>
    <row r="451" spans="1:10" x14ac:dyDescent="0.25">
      <c r="A451" s="350"/>
      <c r="B451" s="128"/>
      <c r="H451" s="128"/>
      <c r="J451" s="128"/>
    </row>
    <row r="452" spans="1:10" x14ac:dyDescent="0.25">
      <c r="A452" s="350"/>
      <c r="B452" s="128"/>
      <c r="H452" s="128"/>
      <c r="J452" s="128"/>
    </row>
    <row r="453" spans="1:10" x14ac:dyDescent="0.25">
      <c r="A453" s="350"/>
      <c r="B453" s="128"/>
      <c r="H453" s="128"/>
      <c r="J453" s="128"/>
    </row>
    <row r="454" spans="1:10" x14ac:dyDescent="0.25">
      <c r="A454" s="350"/>
      <c r="B454" s="128"/>
      <c r="H454" s="128"/>
      <c r="J454" s="128"/>
    </row>
    <row r="455" spans="1:10" x14ac:dyDescent="0.25">
      <c r="A455" s="350"/>
      <c r="B455" s="128"/>
      <c r="H455" s="128"/>
      <c r="J455" s="128"/>
    </row>
    <row r="456" spans="1:10" x14ac:dyDescent="0.25">
      <c r="A456" s="350"/>
      <c r="B456" s="128"/>
      <c r="H456" s="128"/>
      <c r="J456" s="128"/>
    </row>
    <row r="457" spans="1:10" x14ac:dyDescent="0.25">
      <c r="A457" s="350"/>
      <c r="B457" s="128"/>
      <c r="H457" s="128"/>
      <c r="J457" s="128"/>
    </row>
    <row r="458" spans="1:10" x14ac:dyDescent="0.25">
      <c r="A458" s="350"/>
      <c r="B458" s="128"/>
      <c r="H458" s="128"/>
      <c r="J458" s="128"/>
    </row>
    <row r="459" spans="1:10" x14ac:dyDescent="0.25">
      <c r="A459" s="350"/>
      <c r="B459" s="128"/>
      <c r="H459" s="128"/>
      <c r="J459" s="128"/>
    </row>
    <row r="460" spans="1:10" x14ac:dyDescent="0.25">
      <c r="A460" s="350"/>
      <c r="B460" s="128"/>
      <c r="H460" s="128"/>
      <c r="J460" s="128"/>
    </row>
    <row r="461" spans="1:10" x14ac:dyDescent="0.25">
      <c r="A461" s="350"/>
      <c r="B461" s="128"/>
      <c r="H461" s="128"/>
      <c r="J461" s="128"/>
    </row>
    <row r="462" spans="1:10" x14ac:dyDescent="0.25">
      <c r="A462" s="350"/>
      <c r="B462" s="128"/>
      <c r="H462" s="128"/>
      <c r="J462" s="128"/>
    </row>
    <row r="463" spans="1:10" x14ac:dyDescent="0.25">
      <c r="A463" s="350"/>
      <c r="B463" s="128"/>
      <c r="H463" s="128"/>
      <c r="J463" s="128"/>
    </row>
    <row r="464" spans="1:10" x14ac:dyDescent="0.25">
      <c r="A464" s="350"/>
      <c r="B464" s="128"/>
      <c r="H464" s="128"/>
      <c r="J464" s="128"/>
    </row>
    <row r="465" spans="1:10" x14ac:dyDescent="0.25">
      <c r="A465" s="350"/>
      <c r="B465" s="128"/>
      <c r="H465" s="128"/>
      <c r="J465" s="128"/>
    </row>
    <row r="466" spans="1:10" x14ac:dyDescent="0.25">
      <c r="A466" s="350"/>
      <c r="B466" s="128"/>
      <c r="H466" s="128"/>
      <c r="J466" s="128"/>
    </row>
    <row r="467" spans="1:10" x14ac:dyDescent="0.25">
      <c r="A467" s="350"/>
      <c r="B467" s="128"/>
      <c r="H467" s="128"/>
      <c r="J467" s="128"/>
    </row>
    <row r="468" spans="1:10" x14ac:dyDescent="0.25">
      <c r="A468" s="350"/>
      <c r="B468" s="128"/>
      <c r="H468" s="128"/>
      <c r="J468" s="128"/>
    </row>
    <row r="469" spans="1:10" x14ac:dyDescent="0.25">
      <c r="A469" s="350"/>
      <c r="B469" s="128"/>
      <c r="H469" s="128"/>
      <c r="J469" s="128"/>
    </row>
    <row r="470" spans="1:10" x14ac:dyDescent="0.25">
      <c r="A470" s="350"/>
      <c r="B470" s="128"/>
      <c r="H470" s="128"/>
      <c r="J470" s="128"/>
    </row>
    <row r="471" spans="1:10" x14ac:dyDescent="0.25">
      <c r="A471" s="350"/>
      <c r="B471" s="128"/>
      <c r="H471" s="128"/>
      <c r="J471" s="128"/>
    </row>
    <row r="472" spans="1:10" x14ac:dyDescent="0.25">
      <c r="A472" s="350"/>
      <c r="B472" s="128"/>
      <c r="H472" s="128"/>
      <c r="J472" s="128"/>
    </row>
    <row r="473" spans="1:10" x14ac:dyDescent="0.25">
      <c r="A473" s="350"/>
      <c r="B473" s="128"/>
      <c r="H473" s="128"/>
      <c r="J473" s="128"/>
    </row>
    <row r="474" spans="1:10" x14ac:dyDescent="0.25">
      <c r="A474" s="350"/>
      <c r="B474" s="128"/>
      <c r="H474" s="128"/>
      <c r="J474" s="128"/>
    </row>
    <row r="475" spans="1:10" x14ac:dyDescent="0.25">
      <c r="A475" s="350"/>
      <c r="B475" s="128"/>
      <c r="H475" s="128"/>
      <c r="J475" s="128"/>
    </row>
    <row r="476" spans="1:10" x14ac:dyDescent="0.25">
      <c r="A476" s="350"/>
      <c r="B476" s="128"/>
      <c r="H476" s="128"/>
      <c r="J476" s="128"/>
    </row>
    <row r="477" spans="1:10" x14ac:dyDescent="0.25">
      <c r="A477" s="350"/>
      <c r="B477" s="128"/>
      <c r="H477" s="128"/>
      <c r="J477" s="128"/>
    </row>
    <row r="478" spans="1:10" x14ac:dyDescent="0.25">
      <c r="A478" s="350"/>
      <c r="B478" s="128"/>
      <c r="H478" s="128"/>
      <c r="J478" s="128"/>
    </row>
    <row r="479" spans="1:10" x14ac:dyDescent="0.25">
      <c r="A479" s="350"/>
      <c r="B479" s="128"/>
      <c r="H479" s="128"/>
      <c r="J479" s="128"/>
    </row>
    <row r="480" spans="1:10" x14ac:dyDescent="0.25">
      <c r="A480" s="350"/>
      <c r="B480" s="128"/>
      <c r="H480" s="128"/>
      <c r="J480" s="128"/>
    </row>
    <row r="481" spans="1:10" x14ac:dyDescent="0.25">
      <c r="A481" s="350"/>
      <c r="B481" s="128"/>
      <c r="H481" s="128"/>
      <c r="J481" s="128"/>
    </row>
    <row r="482" spans="1:10" x14ac:dyDescent="0.25">
      <c r="A482" s="350"/>
      <c r="B482" s="128"/>
      <c r="H482" s="128"/>
      <c r="J482" s="128"/>
    </row>
    <row r="483" spans="1:10" x14ac:dyDescent="0.25">
      <c r="A483" s="350"/>
      <c r="B483" s="128"/>
      <c r="H483" s="128"/>
      <c r="J483" s="128"/>
    </row>
    <row r="484" spans="1:10" x14ac:dyDescent="0.25">
      <c r="A484" s="350"/>
      <c r="B484" s="128"/>
      <c r="H484" s="128"/>
      <c r="J484" s="128"/>
    </row>
    <row r="485" spans="1:10" x14ac:dyDescent="0.25">
      <c r="A485" s="350"/>
      <c r="B485" s="128"/>
      <c r="H485" s="128"/>
      <c r="J485" s="128"/>
    </row>
    <row r="486" spans="1:10" x14ac:dyDescent="0.25">
      <c r="A486" s="350"/>
      <c r="B486" s="128"/>
      <c r="H486" s="128"/>
      <c r="J486" s="128"/>
    </row>
    <row r="487" spans="1:10" x14ac:dyDescent="0.25">
      <c r="A487" s="350"/>
      <c r="B487" s="128"/>
      <c r="H487" s="128"/>
      <c r="J487" s="128"/>
    </row>
    <row r="488" spans="1:10" x14ac:dyDescent="0.25">
      <c r="A488" s="350"/>
      <c r="B488" s="128"/>
      <c r="H488" s="128"/>
      <c r="J488" s="128"/>
    </row>
    <row r="489" spans="1:10" x14ac:dyDescent="0.25">
      <c r="A489" s="350"/>
      <c r="B489" s="128"/>
      <c r="H489" s="128"/>
      <c r="J489" s="128"/>
    </row>
    <row r="490" spans="1:10" x14ac:dyDescent="0.25">
      <c r="A490" s="350"/>
      <c r="B490" s="128"/>
      <c r="H490" s="128"/>
      <c r="J490" s="128"/>
    </row>
    <row r="491" spans="1:10" x14ac:dyDescent="0.25">
      <c r="A491" s="350"/>
      <c r="B491" s="128"/>
      <c r="H491" s="128"/>
      <c r="J491" s="128"/>
    </row>
    <row r="492" spans="1:10" x14ac:dyDescent="0.25">
      <c r="A492" s="350"/>
      <c r="B492" s="128"/>
      <c r="H492" s="128"/>
      <c r="J492" s="128"/>
    </row>
    <row r="493" spans="1:10" x14ac:dyDescent="0.25">
      <c r="A493" s="350"/>
      <c r="B493" s="128"/>
      <c r="H493" s="128"/>
      <c r="J493" s="128"/>
    </row>
    <row r="494" spans="1:10" x14ac:dyDescent="0.25">
      <c r="A494" s="350"/>
      <c r="B494" s="128"/>
      <c r="H494" s="128"/>
      <c r="J494" s="128"/>
    </row>
    <row r="495" spans="1:10" x14ac:dyDescent="0.25">
      <c r="A495" s="350"/>
      <c r="B495" s="128"/>
      <c r="H495" s="128"/>
      <c r="J495" s="128"/>
    </row>
    <row r="496" spans="1:10" x14ac:dyDescent="0.25">
      <c r="A496" s="350"/>
      <c r="B496" s="128"/>
      <c r="H496" s="128"/>
      <c r="J496" s="128"/>
    </row>
    <row r="497" spans="1:10" x14ac:dyDescent="0.25">
      <c r="A497" s="350"/>
      <c r="B497" s="128"/>
      <c r="H497" s="128"/>
      <c r="J497" s="128"/>
    </row>
    <row r="498" spans="1:10" x14ac:dyDescent="0.25">
      <c r="A498" s="350"/>
      <c r="B498" s="128"/>
      <c r="H498" s="128"/>
      <c r="J498" s="128"/>
    </row>
    <row r="499" spans="1:10" x14ac:dyDescent="0.25">
      <c r="A499" s="350"/>
      <c r="B499" s="128"/>
      <c r="H499" s="128"/>
      <c r="J499" s="128"/>
    </row>
    <row r="500" spans="1:10" x14ac:dyDescent="0.25">
      <c r="A500" s="350"/>
      <c r="B500" s="128"/>
      <c r="H500" s="128"/>
      <c r="J500" s="128"/>
    </row>
    <row r="501" spans="1:10" x14ac:dyDescent="0.25">
      <c r="A501" s="350"/>
      <c r="B501" s="128"/>
      <c r="H501" s="128"/>
      <c r="J501" s="128"/>
    </row>
    <row r="502" spans="1:10" x14ac:dyDescent="0.25">
      <c r="A502" s="350"/>
      <c r="B502" s="128"/>
      <c r="H502" s="128"/>
      <c r="J502" s="128"/>
    </row>
    <row r="503" spans="1:10" x14ac:dyDescent="0.25">
      <c r="A503" s="350"/>
      <c r="B503" s="128"/>
      <c r="H503" s="128"/>
      <c r="J503" s="128"/>
    </row>
    <row r="504" spans="1:10" x14ac:dyDescent="0.25">
      <c r="A504" s="350"/>
      <c r="B504" s="128"/>
      <c r="H504" s="128"/>
      <c r="J504" s="128"/>
    </row>
    <row r="505" spans="1:10" x14ac:dyDescent="0.25">
      <c r="A505" s="350"/>
      <c r="B505" s="128"/>
      <c r="H505" s="128"/>
      <c r="J505" s="128"/>
    </row>
    <row r="506" spans="1:10" x14ac:dyDescent="0.25">
      <c r="A506" s="350"/>
      <c r="B506" s="128"/>
      <c r="H506" s="128"/>
      <c r="J506" s="128"/>
    </row>
    <row r="507" spans="1:10" x14ac:dyDescent="0.25">
      <c r="A507" s="350"/>
      <c r="B507" s="128"/>
      <c r="H507" s="128"/>
      <c r="J507" s="128"/>
    </row>
    <row r="508" spans="1:10" x14ac:dyDescent="0.25">
      <c r="A508" s="350"/>
      <c r="B508" s="128"/>
      <c r="H508" s="128"/>
      <c r="J508" s="128"/>
    </row>
    <row r="509" spans="1:10" x14ac:dyDescent="0.25">
      <c r="A509" s="350"/>
      <c r="B509" s="128"/>
      <c r="H509" s="128"/>
      <c r="J509" s="128"/>
    </row>
    <row r="510" spans="1:10" x14ac:dyDescent="0.25">
      <c r="A510" s="350"/>
      <c r="B510" s="128"/>
      <c r="H510" s="128"/>
      <c r="J510" s="128"/>
    </row>
    <row r="511" spans="1:10" x14ac:dyDescent="0.25">
      <c r="A511" s="350"/>
      <c r="B511" s="128"/>
      <c r="H511" s="128"/>
      <c r="J511" s="128"/>
    </row>
    <row r="512" spans="1:10" x14ac:dyDescent="0.25">
      <c r="A512" s="350"/>
      <c r="B512" s="128"/>
      <c r="H512" s="128"/>
      <c r="J512" s="128"/>
    </row>
    <row r="513" spans="1:10" x14ac:dyDescent="0.25">
      <c r="A513" s="350"/>
      <c r="B513" s="128"/>
      <c r="H513" s="128"/>
      <c r="J513" s="128"/>
    </row>
    <row r="514" spans="1:10" x14ac:dyDescent="0.25">
      <c r="A514" s="350"/>
      <c r="B514" s="128"/>
      <c r="H514" s="128"/>
      <c r="J514" s="128"/>
    </row>
    <row r="515" spans="1:10" x14ac:dyDescent="0.25">
      <c r="A515" s="350"/>
      <c r="B515" s="128"/>
      <c r="H515" s="128"/>
      <c r="J515" s="128"/>
    </row>
    <row r="516" spans="1:10" x14ac:dyDescent="0.25">
      <c r="A516" s="350"/>
      <c r="B516" s="128"/>
      <c r="H516" s="128"/>
      <c r="J516" s="128"/>
    </row>
    <row r="517" spans="1:10" x14ac:dyDescent="0.25">
      <c r="A517" s="350"/>
      <c r="B517" s="128"/>
      <c r="H517" s="128"/>
      <c r="J517" s="128"/>
    </row>
    <row r="518" spans="1:10" x14ac:dyDescent="0.25">
      <c r="A518" s="350"/>
      <c r="B518" s="128"/>
      <c r="H518" s="128"/>
      <c r="J518" s="128"/>
    </row>
    <row r="519" spans="1:10" x14ac:dyDescent="0.25">
      <c r="A519" s="350"/>
      <c r="B519" s="128"/>
      <c r="H519" s="128"/>
      <c r="J519" s="128"/>
    </row>
    <row r="520" spans="1:10" x14ac:dyDescent="0.25">
      <c r="A520" s="350"/>
      <c r="B520" s="128"/>
      <c r="H520" s="128"/>
      <c r="J520" s="128"/>
    </row>
    <row r="521" spans="1:10" x14ac:dyDescent="0.25">
      <c r="A521" s="350"/>
      <c r="B521" s="128"/>
      <c r="H521" s="128"/>
      <c r="J521" s="128"/>
    </row>
    <row r="522" spans="1:10" x14ac:dyDescent="0.25">
      <c r="A522" s="350"/>
      <c r="B522" s="128"/>
      <c r="H522" s="128"/>
      <c r="J522" s="128"/>
    </row>
    <row r="523" spans="1:10" x14ac:dyDescent="0.25">
      <c r="A523" s="350"/>
      <c r="B523" s="128"/>
      <c r="H523" s="128"/>
      <c r="J523" s="128"/>
    </row>
    <row r="524" spans="1:10" x14ac:dyDescent="0.25">
      <c r="A524" s="350"/>
      <c r="B524" s="128"/>
      <c r="H524" s="128"/>
      <c r="J524" s="128"/>
    </row>
    <row r="525" spans="1:10" x14ac:dyDescent="0.25">
      <c r="A525" s="350"/>
      <c r="B525" s="128"/>
      <c r="H525" s="128"/>
      <c r="J525" s="128"/>
    </row>
    <row r="526" spans="1:10" x14ac:dyDescent="0.25">
      <c r="A526" s="350"/>
      <c r="B526" s="128"/>
      <c r="H526" s="128"/>
      <c r="J526" s="128"/>
    </row>
    <row r="527" spans="1:10" x14ac:dyDescent="0.25">
      <c r="A527" s="350"/>
      <c r="B527" s="128"/>
      <c r="H527" s="128"/>
      <c r="J527" s="128"/>
    </row>
    <row r="528" spans="1:10" x14ac:dyDescent="0.25">
      <c r="A528" s="350"/>
      <c r="B528" s="128"/>
      <c r="H528" s="128"/>
      <c r="J528" s="128"/>
    </row>
    <row r="529" spans="1:10" x14ac:dyDescent="0.25">
      <c r="A529" s="350"/>
      <c r="B529" s="128"/>
      <c r="H529" s="128"/>
      <c r="J529" s="128"/>
    </row>
    <row r="530" spans="1:10" x14ac:dyDescent="0.25">
      <c r="A530" s="350"/>
      <c r="B530" s="128"/>
      <c r="H530" s="128"/>
      <c r="J530" s="128"/>
    </row>
    <row r="531" spans="1:10" x14ac:dyDescent="0.25">
      <c r="A531" s="350"/>
      <c r="B531" s="128"/>
      <c r="H531" s="128"/>
      <c r="J531" s="128"/>
    </row>
    <row r="532" spans="1:10" x14ac:dyDescent="0.25">
      <c r="A532" s="350"/>
      <c r="B532" s="128"/>
      <c r="H532" s="128"/>
      <c r="J532" s="128"/>
    </row>
    <row r="533" spans="1:10" x14ac:dyDescent="0.25">
      <c r="A533" s="350"/>
      <c r="B533" s="128"/>
      <c r="H533" s="128"/>
      <c r="J533" s="128"/>
    </row>
    <row r="534" spans="1:10" x14ac:dyDescent="0.25">
      <c r="A534" s="350"/>
      <c r="B534" s="128"/>
      <c r="H534" s="128"/>
      <c r="J534" s="128"/>
    </row>
    <row r="535" spans="1:10" x14ac:dyDescent="0.25">
      <c r="A535" s="350"/>
      <c r="B535" s="128"/>
      <c r="H535" s="128"/>
      <c r="J535" s="128"/>
    </row>
    <row r="536" spans="1:10" x14ac:dyDescent="0.25">
      <c r="A536" s="350"/>
      <c r="B536" s="128"/>
      <c r="H536" s="128"/>
      <c r="J536" s="128"/>
    </row>
    <row r="537" spans="1:10" x14ac:dyDescent="0.25">
      <c r="A537" s="350"/>
      <c r="B537" s="128"/>
      <c r="H537" s="128"/>
      <c r="J537" s="128"/>
    </row>
    <row r="538" spans="1:10" x14ac:dyDescent="0.25">
      <c r="A538" s="350"/>
      <c r="B538" s="128"/>
      <c r="H538" s="128"/>
      <c r="J538" s="128"/>
    </row>
    <row r="539" spans="1:10" x14ac:dyDescent="0.25">
      <c r="A539" s="350"/>
      <c r="B539" s="128"/>
      <c r="H539" s="128"/>
      <c r="J539" s="128"/>
    </row>
    <row r="540" spans="1:10" x14ac:dyDescent="0.25">
      <c r="A540" s="350"/>
      <c r="B540" s="128"/>
      <c r="H540" s="128"/>
      <c r="J540" s="128"/>
    </row>
    <row r="541" spans="1:10" x14ac:dyDescent="0.25">
      <c r="A541" s="350"/>
      <c r="B541" s="128"/>
      <c r="H541" s="128"/>
      <c r="J541" s="128"/>
    </row>
    <row r="542" spans="1:10" x14ac:dyDescent="0.25">
      <c r="A542" s="350"/>
      <c r="B542" s="128"/>
      <c r="H542" s="128"/>
      <c r="J542" s="128"/>
    </row>
    <row r="543" spans="1:10" x14ac:dyDescent="0.25">
      <c r="A543" s="350"/>
      <c r="B543" s="128"/>
      <c r="H543" s="128"/>
      <c r="J543" s="128"/>
    </row>
    <row r="544" spans="1:10" x14ac:dyDescent="0.25">
      <c r="A544" s="350"/>
      <c r="B544" s="128"/>
      <c r="H544" s="128"/>
      <c r="J544" s="128"/>
    </row>
    <row r="545" spans="1:10" x14ac:dyDescent="0.25">
      <c r="A545" s="350"/>
      <c r="B545" s="128"/>
      <c r="H545" s="128"/>
      <c r="J545" s="128"/>
    </row>
    <row r="546" spans="1:10" x14ac:dyDescent="0.25">
      <c r="A546" s="350"/>
      <c r="B546" s="128"/>
      <c r="H546" s="128"/>
      <c r="J546" s="128"/>
    </row>
    <row r="547" spans="1:10" x14ac:dyDescent="0.25">
      <c r="A547" s="350"/>
      <c r="B547" s="128"/>
      <c r="H547" s="128"/>
      <c r="J547" s="128"/>
    </row>
    <row r="548" spans="1:10" x14ac:dyDescent="0.25">
      <c r="A548" s="350"/>
      <c r="B548" s="128"/>
      <c r="H548" s="128"/>
      <c r="J548" s="128"/>
    </row>
    <row r="549" spans="1:10" x14ac:dyDescent="0.25">
      <c r="A549" s="350"/>
      <c r="B549" s="128"/>
      <c r="H549" s="128"/>
      <c r="J549" s="128"/>
    </row>
    <row r="550" spans="1:10" x14ac:dyDescent="0.25">
      <c r="A550" s="350"/>
      <c r="B550" s="128"/>
      <c r="H550" s="128"/>
      <c r="J550" s="128"/>
    </row>
    <row r="551" spans="1:10" x14ac:dyDescent="0.25">
      <c r="A551" s="350"/>
      <c r="B551" s="128"/>
      <c r="H551" s="128"/>
      <c r="J551" s="128"/>
    </row>
    <row r="552" spans="1:10" x14ac:dyDescent="0.25">
      <c r="A552" s="350"/>
      <c r="B552" s="128"/>
      <c r="H552" s="128"/>
      <c r="J552" s="128"/>
    </row>
    <row r="553" spans="1:10" x14ac:dyDescent="0.25">
      <c r="A553" s="350"/>
      <c r="B553" s="128"/>
      <c r="H553" s="128"/>
      <c r="J553" s="128"/>
    </row>
    <row r="554" spans="1:10" x14ac:dyDescent="0.25">
      <c r="A554" s="350"/>
      <c r="B554" s="128"/>
      <c r="H554" s="128"/>
      <c r="J554" s="128"/>
    </row>
    <row r="555" spans="1:10" x14ac:dyDescent="0.25">
      <c r="A555" s="350"/>
      <c r="B555" s="128"/>
      <c r="H555" s="128"/>
      <c r="J555" s="128"/>
    </row>
    <row r="556" spans="1:10" x14ac:dyDescent="0.25">
      <c r="A556" s="350"/>
      <c r="B556" s="128"/>
      <c r="H556" s="128"/>
      <c r="J556" s="128"/>
    </row>
    <row r="557" spans="1:10" x14ac:dyDescent="0.25">
      <c r="A557" s="350"/>
      <c r="B557" s="128"/>
      <c r="H557" s="128"/>
      <c r="J557" s="128"/>
    </row>
    <row r="558" spans="1:10" x14ac:dyDescent="0.25">
      <c r="A558" s="350"/>
      <c r="B558" s="128"/>
      <c r="H558" s="128"/>
      <c r="J558" s="128"/>
    </row>
    <row r="559" spans="1:10" x14ac:dyDescent="0.25">
      <c r="A559" s="350"/>
      <c r="B559" s="128"/>
      <c r="H559" s="128"/>
      <c r="J559" s="128"/>
    </row>
    <row r="560" spans="1:10" x14ac:dyDescent="0.25">
      <c r="A560" s="350"/>
      <c r="B560" s="128"/>
      <c r="H560" s="128"/>
      <c r="J560" s="128"/>
    </row>
    <row r="561" spans="1:10" x14ac:dyDescent="0.25">
      <c r="A561" s="350"/>
      <c r="B561" s="128"/>
      <c r="H561" s="128"/>
      <c r="J561" s="128"/>
    </row>
    <row r="562" spans="1:10" x14ac:dyDescent="0.25">
      <c r="A562" s="350"/>
      <c r="B562" s="128"/>
      <c r="H562" s="128"/>
      <c r="J562" s="128"/>
    </row>
    <row r="563" spans="1:10" x14ac:dyDescent="0.25">
      <c r="A563" s="350"/>
      <c r="B563" s="128"/>
      <c r="H563" s="128"/>
      <c r="J563" s="128"/>
    </row>
    <row r="564" spans="1:10" x14ac:dyDescent="0.25">
      <c r="A564" s="350"/>
      <c r="B564" s="128"/>
      <c r="H564" s="128"/>
      <c r="J564" s="128"/>
    </row>
    <row r="565" spans="1:10" x14ac:dyDescent="0.25">
      <c r="A565" s="350"/>
      <c r="B565" s="128"/>
      <c r="H565" s="128"/>
      <c r="J565" s="128"/>
    </row>
    <row r="566" spans="1:10" x14ac:dyDescent="0.25">
      <c r="A566" s="350"/>
      <c r="B566" s="128"/>
      <c r="H566" s="128"/>
      <c r="J566" s="128"/>
    </row>
    <row r="567" spans="1:10" x14ac:dyDescent="0.25">
      <c r="A567" s="350"/>
      <c r="B567" s="128"/>
      <c r="H567" s="128"/>
      <c r="J567" s="128"/>
    </row>
    <row r="568" spans="1:10" x14ac:dyDescent="0.25">
      <c r="A568" s="350"/>
      <c r="B568" s="128"/>
      <c r="H568" s="128"/>
      <c r="J568" s="128"/>
    </row>
    <row r="569" spans="1:10" x14ac:dyDescent="0.25">
      <c r="A569" s="350"/>
      <c r="B569" s="128"/>
      <c r="H569" s="128"/>
      <c r="J569" s="128"/>
    </row>
    <row r="570" spans="1:10" x14ac:dyDescent="0.25">
      <c r="A570" s="350"/>
      <c r="B570" s="128"/>
      <c r="H570" s="128"/>
      <c r="J570" s="128"/>
    </row>
    <row r="571" spans="1:10" x14ac:dyDescent="0.25">
      <c r="A571" s="350"/>
      <c r="B571" s="128"/>
      <c r="H571" s="128"/>
      <c r="J571" s="128"/>
    </row>
    <row r="572" spans="1:10" x14ac:dyDescent="0.25">
      <c r="A572" s="350"/>
      <c r="B572" s="128"/>
      <c r="H572" s="128"/>
      <c r="J572" s="128"/>
    </row>
    <row r="573" spans="1:10" x14ac:dyDescent="0.25">
      <c r="A573" s="350"/>
      <c r="B573" s="128"/>
      <c r="H573" s="128"/>
      <c r="J573" s="128"/>
    </row>
    <row r="574" spans="1:10" x14ac:dyDescent="0.25">
      <c r="A574" s="350"/>
      <c r="B574" s="128"/>
      <c r="H574" s="128"/>
      <c r="J574" s="128"/>
    </row>
    <row r="575" spans="1:10" x14ac:dyDescent="0.25">
      <c r="A575" s="350"/>
      <c r="B575" s="128"/>
      <c r="H575" s="128"/>
      <c r="J575" s="128"/>
    </row>
    <row r="576" spans="1:10" x14ac:dyDescent="0.25">
      <c r="A576" s="350"/>
      <c r="B576" s="128"/>
      <c r="H576" s="128"/>
      <c r="J576" s="128"/>
    </row>
    <row r="577" spans="1:10" x14ac:dyDescent="0.25">
      <c r="A577" s="350"/>
      <c r="B577" s="128"/>
      <c r="H577" s="128"/>
      <c r="J577" s="128"/>
    </row>
    <row r="578" spans="1:10" x14ac:dyDescent="0.25">
      <c r="A578" s="350"/>
      <c r="B578" s="128"/>
      <c r="H578" s="128"/>
      <c r="J578" s="128"/>
    </row>
    <row r="579" spans="1:10" x14ac:dyDescent="0.25">
      <c r="A579" s="350"/>
      <c r="B579" s="128"/>
      <c r="H579" s="128"/>
      <c r="J579" s="128"/>
    </row>
    <row r="580" spans="1:10" x14ac:dyDescent="0.25">
      <c r="A580" s="350"/>
      <c r="B580" s="128"/>
      <c r="H580" s="128"/>
      <c r="J580" s="128"/>
    </row>
    <row r="581" spans="1:10" x14ac:dyDescent="0.25">
      <c r="A581" s="350"/>
      <c r="B581" s="128"/>
      <c r="H581" s="128"/>
      <c r="J581" s="128"/>
    </row>
    <row r="582" spans="1:10" x14ac:dyDescent="0.25">
      <c r="A582" s="350"/>
      <c r="B582" s="128"/>
      <c r="H582" s="128"/>
      <c r="J582" s="128"/>
    </row>
    <row r="583" spans="1:10" x14ac:dyDescent="0.25">
      <c r="A583" s="350"/>
      <c r="B583" s="128"/>
      <c r="H583" s="128"/>
      <c r="J583" s="128"/>
    </row>
    <row r="584" spans="1:10" x14ac:dyDescent="0.25">
      <c r="A584" s="350"/>
      <c r="B584" s="128"/>
      <c r="H584" s="128"/>
      <c r="J584" s="128"/>
    </row>
    <row r="585" spans="1:10" x14ac:dyDescent="0.25">
      <c r="A585" s="350"/>
      <c r="B585" s="128"/>
      <c r="H585" s="128"/>
      <c r="J585" s="128"/>
    </row>
    <row r="586" spans="1:10" x14ac:dyDescent="0.25">
      <c r="A586" s="350"/>
      <c r="B586" s="128"/>
      <c r="H586" s="128"/>
      <c r="J586" s="128"/>
    </row>
    <row r="587" spans="1:10" x14ac:dyDescent="0.25">
      <c r="A587" s="350"/>
      <c r="B587" s="128"/>
      <c r="H587" s="128"/>
      <c r="J587" s="128"/>
    </row>
    <row r="588" spans="1:10" x14ac:dyDescent="0.25">
      <c r="A588" s="350"/>
      <c r="B588" s="128"/>
      <c r="H588" s="128"/>
      <c r="J588" s="128"/>
    </row>
    <row r="589" spans="1:10" x14ac:dyDescent="0.25">
      <c r="A589" s="350"/>
      <c r="B589" s="128"/>
      <c r="H589" s="128"/>
      <c r="J589" s="128"/>
    </row>
    <row r="590" spans="1:10" x14ac:dyDescent="0.25">
      <c r="A590" s="350"/>
      <c r="B590" s="128"/>
      <c r="H590" s="128"/>
      <c r="J590" s="128"/>
    </row>
    <row r="591" spans="1:10" x14ac:dyDescent="0.25">
      <c r="A591" s="350"/>
      <c r="B591" s="128"/>
      <c r="H591" s="128"/>
      <c r="J591" s="128"/>
    </row>
    <row r="592" spans="1:10" x14ac:dyDescent="0.25">
      <c r="A592" s="350"/>
      <c r="B592" s="128"/>
      <c r="H592" s="128"/>
      <c r="J592" s="128"/>
    </row>
    <row r="593" spans="1:10" x14ac:dyDescent="0.25">
      <c r="A593" s="350"/>
      <c r="B593" s="128"/>
      <c r="H593" s="128"/>
      <c r="J593" s="128"/>
    </row>
    <row r="594" spans="1:10" x14ac:dyDescent="0.25">
      <c r="A594" s="350"/>
      <c r="B594" s="128"/>
      <c r="H594" s="128"/>
      <c r="J594" s="128"/>
    </row>
    <row r="595" spans="1:10" x14ac:dyDescent="0.25">
      <c r="A595" s="350"/>
      <c r="B595" s="128"/>
      <c r="H595" s="128"/>
      <c r="J595" s="128"/>
    </row>
    <row r="596" spans="1:10" x14ac:dyDescent="0.25">
      <c r="A596" s="350"/>
      <c r="B596" s="128"/>
      <c r="H596" s="128"/>
      <c r="J596" s="128"/>
    </row>
    <row r="597" spans="1:10" x14ac:dyDescent="0.25">
      <c r="A597" s="350"/>
      <c r="B597" s="128"/>
      <c r="H597" s="128"/>
      <c r="J597" s="128"/>
    </row>
    <row r="598" spans="1:10" x14ac:dyDescent="0.25">
      <c r="A598" s="350"/>
      <c r="B598" s="128"/>
      <c r="H598" s="128"/>
      <c r="J598" s="128"/>
    </row>
    <row r="599" spans="1:10" x14ac:dyDescent="0.25">
      <c r="A599" s="350"/>
      <c r="B599" s="128"/>
      <c r="H599" s="128"/>
      <c r="J599" s="128"/>
    </row>
    <row r="600" spans="1:10" x14ac:dyDescent="0.25">
      <c r="A600" s="350"/>
      <c r="B600" s="128"/>
      <c r="H600" s="128"/>
      <c r="J600" s="128"/>
    </row>
    <row r="601" spans="1:10" x14ac:dyDescent="0.25">
      <c r="A601" s="350"/>
      <c r="B601" s="128"/>
      <c r="H601" s="128"/>
      <c r="J601" s="128"/>
    </row>
    <row r="602" spans="1:10" x14ac:dyDescent="0.25">
      <c r="A602" s="350"/>
      <c r="B602" s="128"/>
      <c r="H602" s="128"/>
      <c r="J602" s="128"/>
    </row>
    <row r="603" spans="1:10" x14ac:dyDescent="0.25">
      <c r="A603" s="350"/>
      <c r="B603" s="128"/>
      <c r="H603" s="128"/>
      <c r="J603" s="128"/>
    </row>
    <row r="604" spans="1:10" x14ac:dyDescent="0.25">
      <c r="A604" s="350"/>
      <c r="B604" s="128"/>
      <c r="H604" s="128"/>
      <c r="J604" s="128"/>
    </row>
    <row r="605" spans="1:10" x14ac:dyDescent="0.25">
      <c r="A605" s="350"/>
      <c r="B605" s="128"/>
      <c r="H605" s="128"/>
      <c r="J605" s="128"/>
    </row>
    <row r="606" spans="1:10" x14ac:dyDescent="0.25">
      <c r="A606" s="350"/>
      <c r="B606" s="128"/>
      <c r="H606" s="128"/>
      <c r="J606" s="128"/>
    </row>
    <row r="607" spans="1:10" x14ac:dyDescent="0.25">
      <c r="A607" s="350"/>
      <c r="B607" s="128"/>
      <c r="H607" s="128"/>
      <c r="J607" s="128"/>
    </row>
    <row r="608" spans="1:10" x14ac:dyDescent="0.25">
      <c r="A608" s="350"/>
      <c r="B608" s="128"/>
      <c r="H608" s="128"/>
      <c r="J608" s="128"/>
    </row>
    <row r="609" spans="1:10" x14ac:dyDescent="0.25">
      <c r="A609" s="350"/>
      <c r="B609" s="128"/>
      <c r="H609" s="128"/>
      <c r="J609" s="128"/>
    </row>
    <row r="610" spans="1:10" x14ac:dyDescent="0.25">
      <c r="A610" s="350"/>
      <c r="B610" s="128"/>
      <c r="H610" s="128"/>
      <c r="J610" s="128"/>
    </row>
    <row r="611" spans="1:10" x14ac:dyDescent="0.25">
      <c r="A611" s="350"/>
      <c r="B611" s="128"/>
      <c r="H611" s="128"/>
      <c r="J611" s="128"/>
    </row>
    <row r="612" spans="1:10" x14ac:dyDescent="0.25">
      <c r="A612" s="350"/>
      <c r="B612" s="128"/>
      <c r="H612" s="128"/>
      <c r="J612" s="128"/>
    </row>
    <row r="613" spans="1:10" x14ac:dyDescent="0.25">
      <c r="A613" s="350"/>
      <c r="B613" s="128"/>
      <c r="H613" s="128"/>
      <c r="J613" s="128"/>
    </row>
    <row r="614" spans="1:10" x14ac:dyDescent="0.25">
      <c r="A614" s="350"/>
      <c r="B614" s="128"/>
      <c r="H614" s="128"/>
      <c r="J614" s="128"/>
    </row>
    <row r="615" spans="1:10" x14ac:dyDescent="0.25">
      <c r="A615" s="350"/>
      <c r="B615" s="128"/>
      <c r="H615" s="128"/>
      <c r="J615" s="128"/>
    </row>
    <row r="616" spans="1:10" x14ac:dyDescent="0.25">
      <c r="A616" s="350"/>
      <c r="B616" s="128"/>
      <c r="H616" s="128"/>
      <c r="J616" s="128"/>
    </row>
    <row r="617" spans="1:10" x14ac:dyDescent="0.25">
      <c r="A617" s="350"/>
      <c r="B617" s="128"/>
      <c r="H617" s="128"/>
      <c r="J617" s="128"/>
    </row>
    <row r="618" spans="1:10" x14ac:dyDescent="0.25">
      <c r="A618" s="350"/>
      <c r="B618" s="128"/>
      <c r="H618" s="128"/>
      <c r="J618" s="128"/>
    </row>
    <row r="619" spans="1:10" x14ac:dyDescent="0.25">
      <c r="A619" s="350"/>
      <c r="B619" s="128"/>
      <c r="H619" s="128"/>
      <c r="J619" s="128"/>
    </row>
    <row r="620" spans="1:10" x14ac:dyDescent="0.25">
      <c r="A620" s="350"/>
      <c r="B620" s="128"/>
      <c r="H620" s="128"/>
      <c r="J620" s="128"/>
    </row>
    <row r="621" spans="1:10" x14ac:dyDescent="0.25">
      <c r="A621" s="350"/>
      <c r="B621" s="128"/>
      <c r="H621" s="128"/>
      <c r="J621" s="128"/>
    </row>
    <row r="622" spans="1:10" x14ac:dyDescent="0.25">
      <c r="A622" s="350"/>
      <c r="B622" s="128"/>
      <c r="H622" s="128"/>
      <c r="J622" s="128"/>
    </row>
    <row r="623" spans="1:10" x14ac:dyDescent="0.25">
      <c r="A623" s="350"/>
      <c r="B623" s="128"/>
      <c r="H623" s="128"/>
      <c r="J623" s="128"/>
    </row>
    <row r="624" spans="1:10" x14ac:dyDescent="0.25">
      <c r="A624" s="350"/>
      <c r="B624" s="128"/>
      <c r="H624" s="128"/>
      <c r="J624" s="128"/>
    </row>
    <row r="625" spans="1:10" x14ac:dyDescent="0.25">
      <c r="A625" s="350"/>
      <c r="B625" s="128"/>
      <c r="H625" s="128"/>
      <c r="J625" s="128"/>
    </row>
    <row r="626" spans="1:10" x14ac:dyDescent="0.25">
      <c r="A626" s="350"/>
      <c r="B626" s="128"/>
      <c r="H626" s="128"/>
      <c r="J626" s="128"/>
    </row>
    <row r="627" spans="1:10" x14ac:dyDescent="0.25">
      <c r="A627" s="350"/>
      <c r="B627" s="128"/>
      <c r="H627" s="128"/>
      <c r="J627" s="128"/>
    </row>
    <row r="628" spans="1:10" x14ac:dyDescent="0.25">
      <c r="A628" s="350"/>
      <c r="B628" s="128"/>
      <c r="H628" s="128"/>
      <c r="J628" s="128"/>
    </row>
    <row r="629" spans="1:10" x14ac:dyDescent="0.25">
      <c r="A629" s="350"/>
      <c r="B629" s="128"/>
      <c r="H629" s="128"/>
      <c r="J629" s="128"/>
    </row>
    <row r="630" spans="1:10" x14ac:dyDescent="0.25">
      <c r="A630" s="350"/>
      <c r="B630" s="128"/>
      <c r="H630" s="128"/>
      <c r="J630" s="128"/>
    </row>
    <row r="631" spans="1:10" x14ac:dyDescent="0.25">
      <c r="A631" s="350"/>
      <c r="B631" s="128"/>
      <c r="H631" s="128"/>
      <c r="J631" s="128"/>
    </row>
    <row r="632" spans="1:10" x14ac:dyDescent="0.25">
      <c r="A632" s="350"/>
      <c r="B632" s="128"/>
      <c r="H632" s="128"/>
      <c r="J632" s="128"/>
    </row>
    <row r="633" spans="1:10" x14ac:dyDescent="0.25">
      <c r="A633" s="350"/>
      <c r="B633" s="128"/>
      <c r="H633" s="128"/>
      <c r="J633" s="128"/>
    </row>
    <row r="634" spans="1:10" x14ac:dyDescent="0.25">
      <c r="A634" s="350"/>
      <c r="B634" s="128"/>
      <c r="H634" s="128"/>
      <c r="J634" s="128"/>
    </row>
    <row r="635" spans="1:10" x14ac:dyDescent="0.25">
      <c r="A635" s="350"/>
      <c r="B635" s="128"/>
      <c r="H635" s="128"/>
      <c r="J635" s="128"/>
    </row>
    <row r="636" spans="1:10" x14ac:dyDescent="0.25">
      <c r="A636" s="350"/>
      <c r="B636" s="128"/>
      <c r="H636" s="128"/>
      <c r="J636" s="128"/>
    </row>
    <row r="637" spans="1:10" x14ac:dyDescent="0.25">
      <c r="A637" s="350"/>
      <c r="B637" s="128"/>
      <c r="H637" s="128"/>
      <c r="J637" s="128"/>
    </row>
    <row r="638" spans="1:10" x14ac:dyDescent="0.25">
      <c r="A638" s="350"/>
      <c r="B638" s="128"/>
      <c r="H638" s="128"/>
      <c r="J638" s="128"/>
    </row>
    <row r="639" spans="1:10" x14ac:dyDescent="0.25">
      <c r="A639" s="350"/>
      <c r="B639" s="128"/>
      <c r="H639" s="128"/>
      <c r="J639" s="128"/>
    </row>
    <row r="640" spans="1:10" x14ac:dyDescent="0.25">
      <c r="A640" s="350"/>
      <c r="B640" s="128"/>
      <c r="H640" s="128"/>
      <c r="J640" s="128"/>
    </row>
    <row r="641" spans="1:10" x14ac:dyDescent="0.25">
      <c r="A641" s="350"/>
      <c r="B641" s="128"/>
      <c r="H641" s="128"/>
      <c r="J641" s="128"/>
    </row>
    <row r="642" spans="1:10" x14ac:dyDescent="0.25">
      <c r="A642" s="350"/>
      <c r="B642" s="128"/>
      <c r="H642" s="128"/>
      <c r="J642" s="128"/>
    </row>
    <row r="643" spans="1:10" x14ac:dyDescent="0.25">
      <c r="A643" s="350"/>
      <c r="B643" s="128"/>
      <c r="H643" s="128"/>
      <c r="J643" s="128"/>
    </row>
    <row r="644" spans="1:10" x14ac:dyDescent="0.25">
      <c r="A644" s="350"/>
      <c r="B644" s="128"/>
      <c r="H644" s="128"/>
      <c r="J644" s="128"/>
    </row>
    <row r="645" spans="1:10" x14ac:dyDescent="0.25">
      <c r="A645" s="350"/>
      <c r="B645" s="128"/>
      <c r="H645" s="128"/>
      <c r="J645" s="128"/>
    </row>
    <row r="646" spans="1:10" x14ac:dyDescent="0.25">
      <c r="A646" s="350"/>
      <c r="B646" s="128"/>
      <c r="H646" s="128"/>
      <c r="J646" s="128"/>
    </row>
    <row r="647" spans="1:10" x14ac:dyDescent="0.25">
      <c r="A647" s="350"/>
      <c r="B647" s="128"/>
      <c r="H647" s="128"/>
      <c r="J647" s="128"/>
    </row>
    <row r="648" spans="1:10" x14ac:dyDescent="0.25">
      <c r="A648" s="350"/>
      <c r="B648" s="128"/>
      <c r="H648" s="128"/>
      <c r="J648" s="128"/>
    </row>
    <row r="649" spans="1:10" x14ac:dyDescent="0.25">
      <c r="A649" s="350"/>
      <c r="B649" s="128"/>
      <c r="H649" s="128"/>
      <c r="J649" s="128"/>
    </row>
    <row r="650" spans="1:10" x14ac:dyDescent="0.25">
      <c r="A650" s="350"/>
      <c r="B650" s="128"/>
      <c r="H650" s="128"/>
      <c r="J650" s="128"/>
    </row>
    <row r="651" spans="1:10" x14ac:dyDescent="0.25">
      <c r="A651" s="350"/>
      <c r="B651" s="128"/>
      <c r="H651" s="128"/>
      <c r="J651" s="128"/>
    </row>
    <row r="652" spans="1:10" x14ac:dyDescent="0.25">
      <c r="A652" s="350"/>
      <c r="B652" s="128"/>
      <c r="H652" s="128"/>
      <c r="J652" s="128"/>
    </row>
    <row r="653" spans="1:10" x14ac:dyDescent="0.25">
      <c r="A653" s="350"/>
      <c r="B653" s="128"/>
      <c r="H653" s="128"/>
      <c r="J653" s="128"/>
    </row>
    <row r="654" spans="1:10" x14ac:dyDescent="0.25">
      <c r="A654" s="350"/>
      <c r="B654" s="128"/>
      <c r="H654" s="128"/>
      <c r="J654" s="128"/>
    </row>
    <row r="655" spans="1:10" x14ac:dyDescent="0.25">
      <c r="A655" s="350"/>
      <c r="B655" s="128"/>
      <c r="H655" s="128"/>
      <c r="J655" s="128"/>
    </row>
    <row r="656" spans="1:10" x14ac:dyDescent="0.25">
      <c r="A656" s="350"/>
      <c r="B656" s="128"/>
      <c r="H656" s="128"/>
      <c r="J656" s="128"/>
    </row>
    <row r="657" spans="1:10" x14ac:dyDescent="0.25">
      <c r="A657" s="350"/>
      <c r="B657" s="128"/>
      <c r="H657" s="128"/>
      <c r="J657" s="128"/>
    </row>
    <row r="658" spans="1:10" x14ac:dyDescent="0.25">
      <c r="A658" s="350"/>
      <c r="B658" s="128"/>
      <c r="H658" s="128"/>
      <c r="J658" s="128"/>
    </row>
    <row r="659" spans="1:10" x14ac:dyDescent="0.25">
      <c r="A659" s="350"/>
      <c r="B659" s="128"/>
      <c r="H659" s="128"/>
      <c r="J659" s="128"/>
    </row>
    <row r="660" spans="1:10" x14ac:dyDescent="0.25">
      <c r="A660" s="350"/>
      <c r="B660" s="128"/>
      <c r="H660" s="128"/>
      <c r="J660" s="128"/>
    </row>
    <row r="661" spans="1:10" x14ac:dyDescent="0.25">
      <c r="A661" s="350"/>
      <c r="B661" s="128"/>
      <c r="H661" s="128"/>
      <c r="J661" s="128"/>
    </row>
    <row r="662" spans="1:10" x14ac:dyDescent="0.25">
      <c r="A662" s="350"/>
      <c r="B662" s="128"/>
      <c r="H662" s="128"/>
      <c r="J662" s="128"/>
    </row>
    <row r="663" spans="1:10" x14ac:dyDescent="0.25">
      <c r="A663" s="350"/>
      <c r="B663" s="128"/>
      <c r="H663" s="128"/>
      <c r="J663" s="128"/>
    </row>
    <row r="664" spans="1:10" x14ac:dyDescent="0.25">
      <c r="A664" s="350"/>
      <c r="B664" s="128"/>
      <c r="H664" s="128"/>
      <c r="J664" s="128"/>
    </row>
    <row r="665" spans="1:10" x14ac:dyDescent="0.25">
      <c r="A665" s="350"/>
      <c r="B665" s="128"/>
      <c r="H665" s="128"/>
      <c r="J665" s="128"/>
    </row>
    <row r="666" spans="1:10" x14ac:dyDescent="0.25">
      <c r="A666" s="350"/>
      <c r="B666" s="128"/>
      <c r="H666" s="128"/>
      <c r="J666" s="128"/>
    </row>
    <row r="667" spans="1:10" x14ac:dyDescent="0.25">
      <c r="A667" s="350"/>
      <c r="B667" s="128"/>
      <c r="H667" s="128"/>
      <c r="J667" s="128"/>
    </row>
    <row r="668" spans="1:10" x14ac:dyDescent="0.25">
      <c r="A668" s="350"/>
      <c r="B668" s="128"/>
      <c r="H668" s="128"/>
      <c r="J668" s="128"/>
    </row>
    <row r="669" spans="1:10" x14ac:dyDescent="0.25">
      <c r="A669" s="350"/>
      <c r="B669" s="128"/>
      <c r="H669" s="128"/>
      <c r="J669" s="128"/>
    </row>
    <row r="670" spans="1:10" x14ac:dyDescent="0.25">
      <c r="A670" s="350"/>
      <c r="B670" s="128"/>
      <c r="H670" s="128"/>
      <c r="J670" s="128"/>
    </row>
    <row r="671" spans="1:10" x14ac:dyDescent="0.25">
      <c r="A671" s="350"/>
      <c r="B671" s="128"/>
      <c r="H671" s="128"/>
      <c r="J671" s="128"/>
    </row>
    <row r="672" spans="1:10" x14ac:dyDescent="0.25">
      <c r="A672" s="350"/>
      <c r="B672" s="128"/>
      <c r="H672" s="128"/>
      <c r="J672" s="128"/>
    </row>
    <row r="673" spans="1:10" x14ac:dyDescent="0.25">
      <c r="A673" s="350"/>
      <c r="B673" s="128"/>
      <c r="H673" s="128"/>
      <c r="J673" s="128"/>
    </row>
    <row r="674" spans="1:10" x14ac:dyDescent="0.25">
      <c r="A674" s="350"/>
      <c r="B674" s="128"/>
      <c r="H674" s="128"/>
      <c r="J674" s="128"/>
    </row>
    <row r="675" spans="1:10" x14ac:dyDescent="0.25">
      <c r="A675" s="350"/>
      <c r="B675" s="128"/>
      <c r="H675" s="128"/>
      <c r="J675" s="128"/>
    </row>
    <row r="676" spans="1:10" x14ac:dyDescent="0.25">
      <c r="A676" s="350"/>
      <c r="B676" s="128"/>
      <c r="H676" s="128"/>
      <c r="J676" s="128"/>
    </row>
    <row r="677" spans="1:10" x14ac:dyDescent="0.25">
      <c r="A677" s="350"/>
      <c r="B677" s="128"/>
      <c r="H677" s="128"/>
      <c r="J677" s="128"/>
    </row>
    <row r="678" spans="1:10" x14ac:dyDescent="0.25">
      <c r="A678" s="350"/>
      <c r="B678" s="128"/>
      <c r="H678" s="128"/>
      <c r="J678" s="128"/>
    </row>
    <row r="679" spans="1:10" x14ac:dyDescent="0.25">
      <c r="A679" s="350"/>
      <c r="B679" s="128"/>
      <c r="H679" s="128"/>
      <c r="J679" s="128"/>
    </row>
    <row r="680" spans="1:10" x14ac:dyDescent="0.25">
      <c r="A680" s="350"/>
      <c r="B680" s="128"/>
      <c r="H680" s="128"/>
      <c r="J680" s="128"/>
    </row>
    <row r="681" spans="1:10" x14ac:dyDescent="0.25">
      <c r="A681" s="350"/>
      <c r="B681" s="128"/>
      <c r="H681" s="128"/>
      <c r="J681" s="128"/>
    </row>
    <row r="682" spans="1:10" x14ac:dyDescent="0.25">
      <c r="A682" s="350"/>
      <c r="B682" s="128"/>
      <c r="H682" s="128"/>
      <c r="J682" s="128"/>
    </row>
    <row r="683" spans="1:10" x14ac:dyDescent="0.25">
      <c r="A683" s="350"/>
      <c r="B683" s="128"/>
      <c r="H683" s="128"/>
      <c r="J683" s="128"/>
    </row>
    <row r="684" spans="1:10" x14ac:dyDescent="0.25">
      <c r="A684" s="350"/>
      <c r="B684" s="128"/>
      <c r="H684" s="128"/>
      <c r="J684" s="128"/>
    </row>
    <row r="685" spans="1:10" x14ac:dyDescent="0.25">
      <c r="A685" s="350"/>
      <c r="B685" s="128"/>
      <c r="H685" s="128"/>
      <c r="J685" s="128"/>
    </row>
    <row r="686" spans="1:10" x14ac:dyDescent="0.25">
      <c r="A686" s="350"/>
      <c r="B686" s="128"/>
      <c r="H686" s="128"/>
      <c r="J686" s="128"/>
    </row>
    <row r="687" spans="1:10" x14ac:dyDescent="0.25">
      <c r="A687" s="350"/>
      <c r="B687" s="128"/>
      <c r="H687" s="128"/>
      <c r="J687" s="128"/>
    </row>
    <row r="688" spans="1:10" x14ac:dyDescent="0.25">
      <c r="A688" s="350"/>
      <c r="B688" s="128"/>
      <c r="H688" s="128"/>
      <c r="J688" s="128"/>
    </row>
    <row r="689" spans="1:10" x14ac:dyDescent="0.25">
      <c r="A689" s="350"/>
      <c r="B689" s="128"/>
      <c r="H689" s="128"/>
      <c r="J689" s="128"/>
    </row>
    <row r="690" spans="1:10" x14ac:dyDescent="0.25">
      <c r="A690" s="350"/>
      <c r="B690" s="128"/>
      <c r="H690" s="128"/>
      <c r="J690" s="128"/>
    </row>
    <row r="691" spans="1:10" x14ac:dyDescent="0.25">
      <c r="A691" s="350"/>
      <c r="B691" s="128"/>
      <c r="H691" s="128"/>
      <c r="J691" s="128"/>
    </row>
    <row r="692" spans="1:10" x14ac:dyDescent="0.25">
      <c r="A692" s="350"/>
      <c r="B692" s="128"/>
      <c r="H692" s="128"/>
      <c r="J692" s="128"/>
    </row>
    <row r="693" spans="1:10" x14ac:dyDescent="0.25">
      <c r="A693" s="350"/>
      <c r="B693" s="128"/>
      <c r="H693" s="128"/>
      <c r="J693" s="128"/>
    </row>
    <row r="694" spans="1:10" x14ac:dyDescent="0.25">
      <c r="A694" s="350"/>
      <c r="B694" s="128"/>
      <c r="H694" s="128"/>
      <c r="J694" s="128"/>
    </row>
    <row r="695" spans="1:10" x14ac:dyDescent="0.25">
      <c r="A695" s="350"/>
      <c r="B695" s="128"/>
      <c r="H695" s="128"/>
      <c r="J695" s="128"/>
    </row>
    <row r="696" spans="1:10" x14ac:dyDescent="0.25">
      <c r="A696" s="350"/>
      <c r="B696" s="128"/>
      <c r="H696" s="128"/>
      <c r="J696" s="128"/>
    </row>
    <row r="697" spans="1:10" x14ac:dyDescent="0.25">
      <c r="A697" s="350"/>
      <c r="B697" s="128"/>
      <c r="H697" s="128"/>
      <c r="J697" s="128"/>
    </row>
    <row r="698" spans="1:10" x14ac:dyDescent="0.25">
      <c r="A698" s="350"/>
      <c r="B698" s="128"/>
      <c r="H698" s="128"/>
      <c r="J698" s="128"/>
    </row>
    <row r="699" spans="1:10" x14ac:dyDescent="0.25">
      <c r="A699" s="350"/>
      <c r="B699" s="128"/>
      <c r="H699" s="128"/>
      <c r="J699" s="128"/>
    </row>
    <row r="700" spans="1:10" x14ac:dyDescent="0.25">
      <c r="A700" s="350"/>
      <c r="B700" s="128"/>
      <c r="H700" s="128"/>
      <c r="J700" s="128"/>
    </row>
    <row r="701" spans="1:10" x14ac:dyDescent="0.25">
      <c r="A701" s="350"/>
      <c r="B701" s="128"/>
      <c r="H701" s="128"/>
      <c r="J701" s="128"/>
    </row>
    <row r="702" spans="1:10" x14ac:dyDescent="0.25">
      <c r="A702" s="350"/>
      <c r="B702" s="128"/>
      <c r="H702" s="128"/>
      <c r="J702" s="128"/>
    </row>
    <row r="703" spans="1:10" x14ac:dyDescent="0.25">
      <c r="A703" s="350"/>
      <c r="B703" s="128"/>
      <c r="H703" s="128"/>
      <c r="J703" s="128"/>
    </row>
    <row r="704" spans="1:10" x14ac:dyDescent="0.25">
      <c r="A704" s="350"/>
      <c r="B704" s="128"/>
      <c r="H704" s="128"/>
      <c r="J704" s="128"/>
    </row>
    <row r="705" spans="1:10" x14ac:dyDescent="0.25">
      <c r="A705" s="350"/>
      <c r="B705" s="128"/>
      <c r="H705" s="128"/>
      <c r="J705" s="128"/>
    </row>
    <row r="706" spans="1:10" x14ac:dyDescent="0.25">
      <c r="A706" s="350"/>
      <c r="B706" s="128"/>
      <c r="H706" s="128"/>
      <c r="J706" s="128"/>
    </row>
    <row r="707" spans="1:10" x14ac:dyDescent="0.25">
      <c r="A707" s="350"/>
      <c r="B707" s="128"/>
      <c r="H707" s="128"/>
      <c r="J707" s="128"/>
    </row>
    <row r="708" spans="1:10" x14ac:dyDescent="0.25">
      <c r="A708" s="350"/>
      <c r="B708" s="128"/>
      <c r="H708" s="128"/>
      <c r="J708" s="128"/>
    </row>
    <row r="709" spans="1:10" x14ac:dyDescent="0.25">
      <c r="A709" s="350"/>
      <c r="B709" s="128"/>
      <c r="H709" s="128"/>
      <c r="J709" s="128"/>
    </row>
    <row r="710" spans="1:10" x14ac:dyDescent="0.25">
      <c r="A710" s="350"/>
      <c r="B710" s="128"/>
      <c r="H710" s="128"/>
      <c r="J710" s="128"/>
    </row>
    <row r="711" spans="1:10" x14ac:dyDescent="0.25">
      <c r="A711" s="350"/>
      <c r="B711" s="128"/>
      <c r="H711" s="128"/>
      <c r="J711" s="128"/>
    </row>
    <row r="712" spans="1:10" x14ac:dyDescent="0.25">
      <c r="A712" s="350"/>
      <c r="B712" s="128"/>
      <c r="H712" s="128"/>
      <c r="J712" s="128"/>
    </row>
    <row r="713" spans="1:10" x14ac:dyDescent="0.25">
      <c r="A713" s="350"/>
      <c r="B713" s="128"/>
      <c r="H713" s="128"/>
      <c r="J713" s="128"/>
    </row>
    <row r="714" spans="1:10" x14ac:dyDescent="0.25">
      <c r="A714" s="350"/>
      <c r="B714" s="128"/>
      <c r="H714" s="128"/>
      <c r="J714" s="128"/>
    </row>
    <row r="715" spans="1:10" x14ac:dyDescent="0.25">
      <c r="A715" s="350"/>
      <c r="B715" s="128"/>
      <c r="H715" s="128"/>
      <c r="J715" s="128"/>
    </row>
    <row r="716" spans="1:10" x14ac:dyDescent="0.25">
      <c r="A716" s="350"/>
      <c r="B716" s="128"/>
      <c r="H716" s="128"/>
      <c r="J716" s="128"/>
    </row>
    <row r="717" spans="1:10" x14ac:dyDescent="0.25">
      <c r="A717" s="350"/>
      <c r="B717" s="128"/>
      <c r="H717" s="128"/>
      <c r="J717" s="128"/>
    </row>
    <row r="718" spans="1:10" x14ac:dyDescent="0.25">
      <c r="A718" s="350"/>
      <c r="B718" s="128"/>
      <c r="H718" s="128"/>
      <c r="J718" s="128"/>
    </row>
    <row r="719" spans="1:10" x14ac:dyDescent="0.25">
      <c r="A719" s="350"/>
      <c r="B719" s="128"/>
      <c r="H719" s="128"/>
      <c r="J719" s="128"/>
    </row>
    <row r="720" spans="1:10" x14ac:dyDescent="0.25">
      <c r="A720" s="350"/>
      <c r="B720" s="128"/>
      <c r="H720" s="128"/>
      <c r="J720" s="128"/>
    </row>
    <row r="721" spans="1:10" x14ac:dyDescent="0.25">
      <c r="A721" s="350"/>
      <c r="B721" s="128"/>
      <c r="H721" s="128"/>
      <c r="J721" s="128"/>
    </row>
    <row r="722" spans="1:10" x14ac:dyDescent="0.25">
      <c r="A722" s="350"/>
      <c r="B722" s="128"/>
      <c r="H722" s="128"/>
      <c r="J722" s="128"/>
    </row>
    <row r="723" spans="1:10" x14ac:dyDescent="0.25">
      <c r="A723" s="350"/>
      <c r="B723" s="128"/>
      <c r="H723" s="128"/>
      <c r="J723" s="128"/>
    </row>
    <row r="724" spans="1:10" x14ac:dyDescent="0.25">
      <c r="A724" s="350"/>
      <c r="B724" s="128"/>
      <c r="H724" s="128"/>
      <c r="J724" s="128"/>
    </row>
    <row r="725" spans="1:10" x14ac:dyDescent="0.25">
      <c r="A725" s="350"/>
      <c r="B725" s="128"/>
      <c r="H725" s="128"/>
      <c r="J725" s="128"/>
    </row>
    <row r="726" spans="1:10" x14ac:dyDescent="0.25">
      <c r="A726" s="350"/>
      <c r="B726" s="128"/>
      <c r="H726" s="128"/>
      <c r="J726" s="128"/>
    </row>
    <row r="727" spans="1:10" x14ac:dyDescent="0.25">
      <c r="A727" s="350"/>
      <c r="B727" s="128"/>
      <c r="H727" s="128"/>
      <c r="J727" s="128"/>
    </row>
    <row r="728" spans="1:10" x14ac:dyDescent="0.25">
      <c r="A728" s="350"/>
      <c r="B728" s="128"/>
      <c r="H728" s="128"/>
      <c r="J728" s="128"/>
    </row>
    <row r="729" spans="1:10" x14ac:dyDescent="0.25">
      <c r="A729" s="350"/>
      <c r="B729" s="128"/>
      <c r="H729" s="128"/>
      <c r="J729" s="128"/>
    </row>
    <row r="730" spans="1:10" x14ac:dyDescent="0.25">
      <c r="A730" s="350"/>
      <c r="B730" s="128"/>
      <c r="H730" s="128"/>
      <c r="J730" s="128"/>
    </row>
    <row r="731" spans="1:10" x14ac:dyDescent="0.25">
      <c r="A731" s="350"/>
      <c r="B731" s="128"/>
      <c r="H731" s="128"/>
      <c r="J731" s="128"/>
    </row>
    <row r="732" spans="1:10" x14ac:dyDescent="0.25">
      <c r="A732" s="350"/>
      <c r="B732" s="128"/>
      <c r="H732" s="128"/>
      <c r="J732" s="128"/>
    </row>
    <row r="733" spans="1:10" x14ac:dyDescent="0.25">
      <c r="A733" s="350"/>
      <c r="B733" s="128"/>
      <c r="H733" s="128"/>
      <c r="J733" s="128"/>
    </row>
    <row r="734" spans="1:10" x14ac:dyDescent="0.25">
      <c r="A734" s="350"/>
      <c r="B734" s="128"/>
      <c r="H734" s="128"/>
      <c r="J734" s="128"/>
    </row>
    <row r="735" spans="1:10" x14ac:dyDescent="0.25">
      <c r="A735" s="350"/>
      <c r="B735" s="128"/>
      <c r="H735" s="128"/>
      <c r="J735" s="128"/>
    </row>
    <row r="736" spans="1:10" x14ac:dyDescent="0.25">
      <c r="A736" s="350"/>
      <c r="B736" s="128"/>
      <c r="H736" s="128"/>
      <c r="J736" s="128"/>
    </row>
    <row r="737" spans="1:10" x14ac:dyDescent="0.25">
      <c r="A737" s="350"/>
      <c r="B737" s="128"/>
      <c r="H737" s="128"/>
      <c r="J737" s="128"/>
    </row>
    <row r="738" spans="1:10" x14ac:dyDescent="0.25">
      <c r="A738" s="350"/>
      <c r="B738" s="128"/>
      <c r="H738" s="128"/>
      <c r="J738" s="128"/>
    </row>
    <row r="739" spans="1:10" x14ac:dyDescent="0.25">
      <c r="A739" s="350"/>
      <c r="B739" s="128"/>
      <c r="H739" s="128"/>
      <c r="J739" s="128"/>
    </row>
    <row r="740" spans="1:10" x14ac:dyDescent="0.25">
      <c r="A740" s="350"/>
      <c r="B740" s="128"/>
      <c r="H740" s="128"/>
      <c r="J740" s="128"/>
    </row>
    <row r="741" spans="1:10" x14ac:dyDescent="0.25">
      <c r="A741" s="350"/>
      <c r="B741" s="128"/>
      <c r="H741" s="128"/>
      <c r="J741" s="128"/>
    </row>
    <row r="742" spans="1:10" x14ac:dyDescent="0.25">
      <c r="A742" s="350"/>
      <c r="B742" s="128"/>
      <c r="H742" s="128"/>
      <c r="J742" s="128"/>
    </row>
    <row r="743" spans="1:10" x14ac:dyDescent="0.25">
      <c r="A743" s="350"/>
      <c r="B743" s="128"/>
      <c r="H743" s="128"/>
      <c r="J743" s="128"/>
    </row>
    <row r="744" spans="1:10" x14ac:dyDescent="0.25">
      <c r="A744" s="350"/>
      <c r="B744" s="128"/>
      <c r="H744" s="128"/>
      <c r="J744" s="128"/>
    </row>
    <row r="745" spans="1:10" x14ac:dyDescent="0.25">
      <c r="A745" s="350"/>
      <c r="B745" s="128"/>
      <c r="H745" s="128"/>
      <c r="J745" s="128"/>
    </row>
    <row r="746" spans="1:10" x14ac:dyDescent="0.25">
      <c r="A746" s="350"/>
      <c r="B746" s="128"/>
      <c r="H746" s="128"/>
      <c r="J746" s="128"/>
    </row>
    <row r="747" spans="1:10" x14ac:dyDescent="0.25">
      <c r="A747" s="350"/>
      <c r="B747" s="128"/>
      <c r="H747" s="128"/>
      <c r="J747" s="128"/>
    </row>
    <row r="748" spans="1:10" x14ac:dyDescent="0.25">
      <c r="A748" s="350"/>
      <c r="B748" s="128"/>
      <c r="H748" s="128"/>
      <c r="J748" s="128"/>
    </row>
    <row r="749" spans="1:10" x14ac:dyDescent="0.25">
      <c r="A749" s="350"/>
      <c r="B749" s="128"/>
      <c r="H749" s="128"/>
      <c r="J749" s="128"/>
    </row>
    <row r="750" spans="1:10" x14ac:dyDescent="0.25">
      <c r="A750" s="350"/>
      <c r="B750" s="128"/>
      <c r="H750" s="128"/>
      <c r="J750" s="128"/>
    </row>
    <row r="751" spans="1:10" x14ac:dyDescent="0.25">
      <c r="A751" s="350"/>
      <c r="B751" s="128"/>
      <c r="H751" s="128"/>
      <c r="J751" s="128"/>
    </row>
    <row r="752" spans="1:10" x14ac:dyDescent="0.25">
      <c r="A752" s="350"/>
      <c r="B752" s="128"/>
      <c r="H752" s="128"/>
      <c r="J752" s="128"/>
    </row>
    <row r="753" spans="1:10" x14ac:dyDescent="0.25">
      <c r="A753" s="350"/>
      <c r="B753" s="128"/>
      <c r="H753" s="128"/>
      <c r="J753" s="128"/>
    </row>
    <row r="754" spans="1:10" x14ac:dyDescent="0.25">
      <c r="A754" s="350"/>
      <c r="B754" s="128"/>
      <c r="H754" s="128"/>
      <c r="J754" s="128"/>
    </row>
    <row r="755" spans="1:10" x14ac:dyDescent="0.25">
      <c r="A755" s="350"/>
      <c r="B755" s="128"/>
      <c r="H755" s="128"/>
      <c r="J755" s="128"/>
    </row>
    <row r="756" spans="1:10" x14ac:dyDescent="0.25">
      <c r="A756" s="350"/>
      <c r="B756" s="128"/>
      <c r="H756" s="128"/>
      <c r="J756" s="128"/>
    </row>
    <row r="757" spans="1:10" x14ac:dyDescent="0.25">
      <c r="A757" s="350"/>
      <c r="B757" s="128"/>
      <c r="H757" s="128"/>
      <c r="J757" s="128"/>
    </row>
    <row r="758" spans="1:10" x14ac:dyDescent="0.25">
      <c r="A758" s="350"/>
      <c r="B758" s="128"/>
      <c r="H758" s="128"/>
      <c r="J758" s="128"/>
    </row>
    <row r="759" spans="1:10" x14ac:dyDescent="0.25">
      <c r="A759" s="350"/>
      <c r="B759" s="128"/>
      <c r="H759" s="128"/>
      <c r="J759" s="128"/>
    </row>
    <row r="760" spans="1:10" x14ac:dyDescent="0.25">
      <c r="A760" s="350"/>
      <c r="B760" s="128"/>
      <c r="H760" s="128"/>
      <c r="J760" s="128"/>
    </row>
    <row r="761" spans="1:10" x14ac:dyDescent="0.25">
      <c r="A761" s="350"/>
      <c r="B761" s="128"/>
      <c r="H761" s="128"/>
      <c r="J761" s="128"/>
    </row>
    <row r="762" spans="1:10" x14ac:dyDescent="0.25">
      <c r="A762" s="350"/>
      <c r="B762" s="128"/>
      <c r="H762" s="128"/>
      <c r="J762" s="128"/>
    </row>
    <row r="763" spans="1:10" x14ac:dyDescent="0.25">
      <c r="A763" s="350"/>
      <c r="B763" s="128"/>
      <c r="H763" s="128"/>
      <c r="J763" s="128"/>
    </row>
    <row r="764" spans="1:10" x14ac:dyDescent="0.25">
      <c r="A764" s="350"/>
      <c r="B764" s="128"/>
      <c r="H764" s="128"/>
      <c r="J764" s="128"/>
    </row>
    <row r="765" spans="1:10" x14ac:dyDescent="0.25">
      <c r="A765" s="350"/>
      <c r="B765" s="128"/>
      <c r="H765" s="128"/>
      <c r="J765" s="128"/>
    </row>
    <row r="766" spans="1:10" x14ac:dyDescent="0.25">
      <c r="A766" s="350"/>
      <c r="B766" s="128"/>
      <c r="H766" s="128"/>
      <c r="J766" s="128"/>
    </row>
    <row r="767" spans="1:10" x14ac:dyDescent="0.25">
      <c r="A767" s="350"/>
      <c r="B767" s="128"/>
      <c r="H767" s="128"/>
      <c r="J767" s="128"/>
    </row>
    <row r="768" spans="1:10" x14ac:dyDescent="0.25">
      <c r="A768" s="350"/>
      <c r="B768" s="128"/>
      <c r="H768" s="128"/>
      <c r="J768" s="128"/>
    </row>
    <row r="769" spans="1:10" x14ac:dyDescent="0.25">
      <c r="A769" s="350"/>
      <c r="B769" s="128"/>
      <c r="H769" s="128"/>
      <c r="J769" s="128"/>
    </row>
    <row r="770" spans="1:10" x14ac:dyDescent="0.25">
      <c r="A770" s="350"/>
      <c r="B770" s="128"/>
      <c r="H770" s="128"/>
      <c r="J770" s="128"/>
    </row>
    <row r="771" spans="1:10" x14ac:dyDescent="0.25">
      <c r="A771" s="350"/>
      <c r="B771" s="128"/>
      <c r="H771" s="128"/>
      <c r="J771" s="128"/>
    </row>
    <row r="772" spans="1:10" x14ac:dyDescent="0.25">
      <c r="A772" s="350"/>
      <c r="B772" s="128"/>
      <c r="H772" s="128"/>
      <c r="J772" s="128"/>
    </row>
    <row r="773" spans="1:10" x14ac:dyDescent="0.25">
      <c r="A773" s="350"/>
      <c r="B773" s="128"/>
      <c r="H773" s="128"/>
      <c r="J773" s="128"/>
    </row>
    <row r="774" spans="1:10" x14ac:dyDescent="0.25">
      <c r="A774" s="350"/>
      <c r="B774" s="128"/>
      <c r="H774" s="128"/>
      <c r="J774" s="128"/>
    </row>
    <row r="775" spans="1:10" x14ac:dyDescent="0.25">
      <c r="A775" s="350"/>
      <c r="B775" s="128"/>
      <c r="H775" s="128"/>
      <c r="J775" s="128"/>
    </row>
    <row r="776" spans="1:10" x14ac:dyDescent="0.25">
      <c r="A776" s="350"/>
      <c r="B776" s="128"/>
      <c r="H776" s="128"/>
      <c r="J776" s="128"/>
    </row>
    <row r="777" spans="1:10" x14ac:dyDescent="0.25">
      <c r="A777" s="350"/>
      <c r="B777" s="128"/>
      <c r="H777" s="128"/>
      <c r="J777" s="128"/>
    </row>
    <row r="778" spans="1:10" x14ac:dyDescent="0.25">
      <c r="A778" s="350"/>
      <c r="B778" s="128"/>
      <c r="H778" s="128"/>
      <c r="J778" s="128"/>
    </row>
    <row r="779" spans="1:10" x14ac:dyDescent="0.25">
      <c r="A779" s="350"/>
      <c r="B779" s="128"/>
      <c r="H779" s="128"/>
      <c r="J779" s="128"/>
    </row>
    <row r="780" spans="1:10" x14ac:dyDescent="0.25">
      <c r="A780" s="350"/>
      <c r="B780" s="128"/>
      <c r="H780" s="128"/>
      <c r="J780" s="128"/>
    </row>
    <row r="781" spans="1:10" x14ac:dyDescent="0.25">
      <c r="A781" s="350"/>
      <c r="B781" s="128"/>
      <c r="H781" s="128"/>
      <c r="J781" s="128"/>
    </row>
    <row r="782" spans="1:10" x14ac:dyDescent="0.25">
      <c r="A782" s="350"/>
      <c r="B782" s="128"/>
      <c r="H782" s="128"/>
      <c r="J782" s="128"/>
    </row>
    <row r="783" spans="1:10" x14ac:dyDescent="0.25">
      <c r="A783" s="350"/>
      <c r="B783" s="128"/>
      <c r="H783" s="128"/>
      <c r="J783" s="128"/>
    </row>
    <row r="784" spans="1:10" x14ac:dyDescent="0.25">
      <c r="A784" s="350"/>
      <c r="B784" s="128"/>
      <c r="H784" s="128"/>
      <c r="J784" s="128"/>
    </row>
    <row r="785" spans="1:10" x14ac:dyDescent="0.25">
      <c r="A785" s="350"/>
      <c r="B785" s="128"/>
      <c r="H785" s="128"/>
      <c r="J785" s="128"/>
    </row>
    <row r="786" spans="1:10" x14ac:dyDescent="0.25">
      <c r="A786" s="350"/>
      <c r="B786" s="128"/>
      <c r="H786" s="128"/>
      <c r="J786" s="128"/>
    </row>
    <row r="787" spans="1:10" x14ac:dyDescent="0.25">
      <c r="A787" s="350"/>
      <c r="B787" s="128"/>
      <c r="H787" s="128"/>
      <c r="J787" s="128"/>
    </row>
    <row r="788" spans="1:10" x14ac:dyDescent="0.25">
      <c r="A788" s="350"/>
      <c r="B788" s="128"/>
      <c r="H788" s="128"/>
      <c r="J788" s="128"/>
    </row>
    <row r="789" spans="1:10" x14ac:dyDescent="0.25">
      <c r="A789" s="350"/>
      <c r="B789" s="128"/>
      <c r="H789" s="128"/>
      <c r="J789" s="128"/>
    </row>
    <row r="790" spans="1:10" x14ac:dyDescent="0.25">
      <c r="A790" s="350"/>
      <c r="B790" s="128"/>
      <c r="H790" s="128"/>
      <c r="J790" s="128"/>
    </row>
    <row r="791" spans="1:10" x14ac:dyDescent="0.25">
      <c r="A791" s="350"/>
      <c r="B791" s="128"/>
      <c r="H791" s="128"/>
      <c r="J791" s="128"/>
    </row>
    <row r="792" spans="1:10" x14ac:dyDescent="0.25">
      <c r="A792" s="350"/>
      <c r="B792" s="128"/>
      <c r="H792" s="128"/>
      <c r="J792" s="128"/>
    </row>
    <row r="793" spans="1:10" x14ac:dyDescent="0.25">
      <c r="A793" s="350"/>
      <c r="B793" s="128"/>
      <c r="H793" s="128"/>
      <c r="J793" s="128"/>
    </row>
    <row r="794" spans="1:10" x14ac:dyDescent="0.25">
      <c r="A794" s="350"/>
      <c r="B794" s="128"/>
      <c r="H794" s="128"/>
      <c r="J794" s="128"/>
    </row>
    <row r="795" spans="1:10" x14ac:dyDescent="0.25">
      <c r="A795" s="350"/>
      <c r="B795" s="128"/>
      <c r="H795" s="128"/>
      <c r="J795" s="128"/>
    </row>
    <row r="796" spans="1:10" x14ac:dyDescent="0.25">
      <c r="A796" s="350"/>
      <c r="B796" s="128"/>
      <c r="H796" s="128"/>
      <c r="J796" s="128"/>
    </row>
    <row r="797" spans="1:10" x14ac:dyDescent="0.25">
      <c r="A797" s="350"/>
      <c r="B797" s="128"/>
      <c r="H797" s="128"/>
      <c r="J797" s="128"/>
    </row>
    <row r="798" spans="1:10" x14ac:dyDescent="0.25">
      <c r="A798" s="350"/>
      <c r="B798" s="128"/>
      <c r="H798" s="128"/>
      <c r="J798" s="128"/>
    </row>
    <row r="799" spans="1:10" x14ac:dyDescent="0.25">
      <c r="A799" s="350"/>
      <c r="B799" s="128"/>
      <c r="H799" s="128"/>
      <c r="J799" s="128"/>
    </row>
    <row r="800" spans="1:10" x14ac:dyDescent="0.25">
      <c r="A800" s="350"/>
      <c r="B800" s="128"/>
      <c r="H800" s="128"/>
      <c r="J800" s="128"/>
    </row>
    <row r="801" spans="1:10" x14ac:dyDescent="0.25">
      <c r="A801" s="350"/>
      <c r="B801" s="128"/>
      <c r="H801" s="128"/>
      <c r="J801" s="128"/>
    </row>
    <row r="802" spans="1:10" x14ac:dyDescent="0.25">
      <c r="A802" s="350"/>
      <c r="B802" s="128"/>
      <c r="H802" s="128"/>
      <c r="J802" s="128"/>
    </row>
    <row r="803" spans="1:10" x14ac:dyDescent="0.25">
      <c r="A803" s="350"/>
      <c r="B803" s="128"/>
      <c r="H803" s="128"/>
      <c r="J803" s="128"/>
    </row>
    <row r="804" spans="1:10" x14ac:dyDescent="0.25">
      <c r="A804" s="350"/>
      <c r="B804" s="128"/>
      <c r="H804" s="128"/>
      <c r="J804" s="128"/>
    </row>
    <row r="805" spans="1:10" x14ac:dyDescent="0.25">
      <c r="A805" s="350"/>
      <c r="B805" s="128"/>
      <c r="H805" s="128"/>
      <c r="J805" s="128"/>
    </row>
    <row r="806" spans="1:10" x14ac:dyDescent="0.25">
      <c r="A806" s="350"/>
      <c r="B806" s="128"/>
      <c r="H806" s="128"/>
      <c r="J806" s="128"/>
    </row>
    <row r="807" spans="1:10" x14ac:dyDescent="0.25">
      <c r="A807" s="350"/>
      <c r="B807" s="128"/>
      <c r="H807" s="128"/>
      <c r="J807" s="128"/>
    </row>
    <row r="808" spans="1:10" x14ac:dyDescent="0.25">
      <c r="A808" s="350"/>
      <c r="B808" s="128"/>
      <c r="H808" s="128"/>
      <c r="J808" s="128"/>
    </row>
    <row r="809" spans="1:10" x14ac:dyDescent="0.25">
      <c r="A809" s="350"/>
      <c r="B809" s="128"/>
      <c r="H809" s="128"/>
      <c r="J809" s="128"/>
    </row>
    <row r="810" spans="1:10" x14ac:dyDescent="0.25">
      <c r="A810" s="350"/>
      <c r="B810" s="128"/>
      <c r="H810" s="128"/>
      <c r="J810" s="128"/>
    </row>
    <row r="811" spans="1:10" x14ac:dyDescent="0.25">
      <c r="A811" s="350"/>
      <c r="B811" s="128"/>
      <c r="H811" s="128"/>
      <c r="J811" s="128"/>
    </row>
    <row r="812" spans="1:10" x14ac:dyDescent="0.25">
      <c r="A812" s="350"/>
      <c r="B812" s="128"/>
      <c r="H812" s="128"/>
      <c r="J812" s="128"/>
    </row>
    <row r="813" spans="1:10" x14ac:dyDescent="0.25">
      <c r="A813" s="350"/>
      <c r="B813" s="128"/>
      <c r="H813" s="128"/>
      <c r="J813" s="128"/>
    </row>
    <row r="814" spans="1:10" x14ac:dyDescent="0.25">
      <c r="A814" s="350"/>
      <c r="B814" s="128"/>
      <c r="H814" s="128"/>
      <c r="J814" s="128"/>
    </row>
    <row r="815" spans="1:10" x14ac:dyDescent="0.25">
      <c r="A815" s="350"/>
      <c r="B815" s="128"/>
      <c r="H815" s="128"/>
      <c r="J815" s="128"/>
    </row>
    <row r="816" spans="1:10" x14ac:dyDescent="0.25">
      <c r="A816" s="350"/>
      <c r="B816" s="128"/>
      <c r="H816" s="128"/>
      <c r="J816" s="128"/>
    </row>
    <row r="817" spans="1:10" x14ac:dyDescent="0.25">
      <c r="A817" s="350"/>
      <c r="B817" s="128"/>
      <c r="H817" s="128"/>
      <c r="J817" s="128"/>
    </row>
    <row r="818" spans="1:10" x14ac:dyDescent="0.25">
      <c r="A818" s="350"/>
      <c r="B818" s="128"/>
      <c r="H818" s="128"/>
      <c r="J818" s="128"/>
    </row>
    <row r="819" spans="1:10" x14ac:dyDescent="0.25">
      <c r="A819" s="350"/>
      <c r="B819" s="128"/>
      <c r="H819" s="128"/>
      <c r="J819" s="128"/>
    </row>
    <row r="820" spans="1:10" x14ac:dyDescent="0.25">
      <c r="A820" s="350"/>
      <c r="B820" s="128"/>
      <c r="H820" s="128"/>
      <c r="J820" s="128"/>
    </row>
    <row r="821" spans="1:10" x14ac:dyDescent="0.25">
      <c r="A821" s="350"/>
      <c r="B821" s="128"/>
      <c r="H821" s="128"/>
      <c r="J821" s="128"/>
    </row>
    <row r="822" spans="1:10" x14ac:dyDescent="0.25">
      <c r="A822" s="350"/>
      <c r="B822" s="128"/>
      <c r="H822" s="128"/>
      <c r="J822" s="128"/>
    </row>
    <row r="823" spans="1:10" x14ac:dyDescent="0.25">
      <c r="A823" s="350"/>
      <c r="B823" s="128"/>
      <c r="H823" s="128"/>
      <c r="J823" s="128"/>
    </row>
    <row r="824" spans="1:10" x14ac:dyDescent="0.25">
      <c r="A824" s="350"/>
      <c r="B824" s="128"/>
      <c r="H824" s="128"/>
      <c r="J824" s="128"/>
    </row>
    <row r="825" spans="1:10" x14ac:dyDescent="0.25">
      <c r="A825" s="350"/>
      <c r="B825" s="128"/>
      <c r="H825" s="128"/>
      <c r="J825" s="128"/>
    </row>
    <row r="826" spans="1:10" x14ac:dyDescent="0.25">
      <c r="A826" s="350"/>
      <c r="B826" s="128"/>
      <c r="H826" s="128"/>
      <c r="J826" s="128"/>
    </row>
    <row r="827" spans="1:10" x14ac:dyDescent="0.25">
      <c r="A827" s="350"/>
      <c r="B827" s="128"/>
      <c r="H827" s="128"/>
      <c r="J827" s="128"/>
    </row>
    <row r="828" spans="1:10" x14ac:dyDescent="0.25">
      <c r="A828" s="350"/>
      <c r="B828" s="128"/>
      <c r="H828" s="128"/>
      <c r="J828" s="128"/>
    </row>
    <row r="829" spans="1:10" x14ac:dyDescent="0.25">
      <c r="A829" s="350"/>
      <c r="B829" s="128"/>
      <c r="H829" s="128"/>
      <c r="J829" s="128"/>
    </row>
    <row r="830" spans="1:10" x14ac:dyDescent="0.25">
      <c r="A830" s="350"/>
      <c r="B830" s="128"/>
      <c r="H830" s="128"/>
      <c r="J830" s="128"/>
    </row>
    <row r="831" spans="1:10" x14ac:dyDescent="0.25">
      <c r="A831" s="350"/>
      <c r="B831" s="128"/>
      <c r="H831" s="128"/>
      <c r="J831" s="128"/>
    </row>
    <row r="832" spans="1:10" x14ac:dyDescent="0.25">
      <c r="A832" s="350"/>
      <c r="B832" s="128"/>
      <c r="H832" s="128"/>
      <c r="J832" s="128"/>
    </row>
    <row r="833" spans="1:10" x14ac:dyDescent="0.25">
      <c r="A833" s="350"/>
      <c r="B833" s="128"/>
      <c r="H833" s="128"/>
      <c r="J833" s="128"/>
    </row>
    <row r="834" spans="1:10" x14ac:dyDescent="0.25">
      <c r="A834" s="350"/>
      <c r="B834" s="128"/>
      <c r="H834" s="128"/>
      <c r="J834" s="128"/>
    </row>
    <row r="835" spans="1:10" x14ac:dyDescent="0.25">
      <c r="A835" s="350"/>
      <c r="B835" s="128"/>
      <c r="H835" s="128"/>
      <c r="J835" s="128"/>
    </row>
    <row r="836" spans="1:10" x14ac:dyDescent="0.25">
      <c r="A836" s="350"/>
      <c r="B836" s="128"/>
      <c r="H836" s="128"/>
      <c r="J836" s="128"/>
    </row>
    <row r="837" spans="1:10" x14ac:dyDescent="0.25">
      <c r="A837" s="350"/>
      <c r="B837" s="128"/>
      <c r="H837" s="128"/>
      <c r="J837" s="128"/>
    </row>
    <row r="838" spans="1:10" x14ac:dyDescent="0.25">
      <c r="A838" s="350"/>
      <c r="B838" s="128"/>
      <c r="H838" s="128"/>
      <c r="J838" s="128"/>
    </row>
    <row r="839" spans="1:10" x14ac:dyDescent="0.25">
      <c r="A839" s="350"/>
      <c r="B839" s="128"/>
      <c r="H839" s="128"/>
      <c r="J839" s="128"/>
    </row>
    <row r="840" spans="1:10" x14ac:dyDescent="0.25">
      <c r="A840" s="350"/>
      <c r="B840" s="128"/>
      <c r="H840" s="128"/>
      <c r="J840" s="128"/>
    </row>
    <row r="841" spans="1:10" x14ac:dyDescent="0.25">
      <c r="A841" s="350"/>
      <c r="B841" s="128"/>
      <c r="H841" s="128"/>
      <c r="J841" s="128"/>
    </row>
    <row r="842" spans="1:10" x14ac:dyDescent="0.25">
      <c r="A842" s="350"/>
      <c r="B842" s="128"/>
      <c r="H842" s="128"/>
      <c r="J842" s="128"/>
    </row>
    <row r="843" spans="1:10" x14ac:dyDescent="0.25">
      <c r="A843" s="350"/>
      <c r="B843" s="128"/>
      <c r="H843" s="128"/>
      <c r="J843" s="128"/>
    </row>
    <row r="844" spans="1:10" x14ac:dyDescent="0.25">
      <c r="A844" s="350"/>
      <c r="B844" s="128"/>
      <c r="H844" s="128"/>
      <c r="J844" s="128"/>
    </row>
    <row r="845" spans="1:10" x14ac:dyDescent="0.25">
      <c r="A845" s="350"/>
      <c r="B845" s="128"/>
      <c r="H845" s="128"/>
      <c r="J845" s="128"/>
    </row>
    <row r="846" spans="1:10" x14ac:dyDescent="0.25">
      <c r="A846" s="350"/>
      <c r="B846" s="128"/>
      <c r="H846" s="128"/>
      <c r="J846" s="128"/>
    </row>
    <row r="847" spans="1:10" x14ac:dyDescent="0.25">
      <c r="A847" s="350"/>
      <c r="B847" s="128"/>
      <c r="H847" s="128"/>
      <c r="J847" s="128"/>
    </row>
    <row r="848" spans="1:10" x14ac:dyDescent="0.25">
      <c r="A848" s="350"/>
      <c r="B848" s="128"/>
      <c r="H848" s="128"/>
      <c r="J848" s="128"/>
    </row>
    <row r="849" spans="1:10" x14ac:dyDescent="0.25">
      <c r="A849" s="350"/>
      <c r="B849" s="128"/>
      <c r="H849" s="128"/>
      <c r="J849" s="128"/>
    </row>
    <row r="850" spans="1:10" x14ac:dyDescent="0.25">
      <c r="A850" s="350"/>
      <c r="B850" s="128"/>
      <c r="H850" s="128"/>
      <c r="J850" s="128"/>
    </row>
    <row r="851" spans="1:10" x14ac:dyDescent="0.25">
      <c r="A851" s="350"/>
      <c r="B851" s="128"/>
      <c r="H851" s="128"/>
      <c r="J851" s="128"/>
    </row>
    <row r="852" spans="1:10" x14ac:dyDescent="0.25">
      <c r="A852" s="350"/>
      <c r="B852" s="128"/>
      <c r="H852" s="128"/>
      <c r="J852" s="128"/>
    </row>
    <row r="853" spans="1:10" x14ac:dyDescent="0.25">
      <c r="A853" s="350"/>
      <c r="B853" s="128"/>
      <c r="H853" s="128"/>
      <c r="J853" s="128"/>
    </row>
    <row r="854" spans="1:10" x14ac:dyDescent="0.25">
      <c r="A854" s="350"/>
      <c r="B854" s="128"/>
      <c r="H854" s="128"/>
      <c r="J854" s="128"/>
    </row>
    <row r="855" spans="1:10" x14ac:dyDescent="0.25">
      <c r="A855" s="350"/>
      <c r="B855" s="128"/>
      <c r="H855" s="128"/>
      <c r="J855" s="128"/>
    </row>
    <row r="856" spans="1:10" x14ac:dyDescent="0.25">
      <c r="A856" s="350"/>
      <c r="B856" s="128"/>
      <c r="H856" s="128"/>
      <c r="J856" s="128"/>
    </row>
    <row r="857" spans="1:10" x14ac:dyDescent="0.25">
      <c r="A857" s="350"/>
      <c r="B857" s="128"/>
      <c r="H857" s="128"/>
      <c r="J857" s="128"/>
    </row>
    <row r="858" spans="1:10" x14ac:dyDescent="0.25">
      <c r="A858" s="350"/>
      <c r="B858" s="128"/>
      <c r="H858" s="128"/>
      <c r="J858" s="128"/>
    </row>
    <row r="859" spans="1:10" x14ac:dyDescent="0.25">
      <c r="A859" s="350"/>
      <c r="B859" s="128"/>
      <c r="H859" s="128"/>
      <c r="J859" s="128"/>
    </row>
    <row r="860" spans="1:10" x14ac:dyDescent="0.25">
      <c r="A860" s="350"/>
      <c r="B860" s="128"/>
      <c r="H860" s="128"/>
      <c r="J860" s="128"/>
    </row>
    <row r="861" spans="1:10" x14ac:dyDescent="0.25">
      <c r="A861" s="350"/>
      <c r="B861" s="128"/>
      <c r="H861" s="128"/>
      <c r="J861" s="128"/>
    </row>
    <row r="862" spans="1:10" x14ac:dyDescent="0.25">
      <c r="A862" s="350"/>
      <c r="B862" s="128"/>
      <c r="H862" s="128"/>
      <c r="J862" s="128"/>
    </row>
    <row r="863" spans="1:10" x14ac:dyDescent="0.25">
      <c r="A863" s="350"/>
      <c r="B863" s="128"/>
      <c r="H863" s="128"/>
      <c r="J863" s="128"/>
    </row>
    <row r="864" spans="1:10" x14ac:dyDescent="0.25">
      <c r="A864" s="350"/>
      <c r="B864" s="128"/>
      <c r="H864" s="128"/>
      <c r="J864" s="128"/>
    </row>
    <row r="865" spans="1:10" x14ac:dyDescent="0.25">
      <c r="A865" s="350"/>
      <c r="B865" s="128"/>
      <c r="H865" s="128"/>
      <c r="J865" s="128"/>
    </row>
    <row r="866" spans="1:10" x14ac:dyDescent="0.25">
      <c r="A866" s="350"/>
      <c r="B866" s="128"/>
      <c r="H866" s="128"/>
      <c r="J866" s="128"/>
    </row>
    <row r="867" spans="1:10" x14ac:dyDescent="0.25">
      <c r="A867" s="350"/>
      <c r="B867" s="128"/>
      <c r="H867" s="128"/>
      <c r="J867" s="128"/>
    </row>
    <row r="868" spans="1:10" x14ac:dyDescent="0.25">
      <c r="A868" s="350"/>
      <c r="B868" s="128"/>
      <c r="H868" s="128"/>
      <c r="J868" s="128"/>
    </row>
    <row r="869" spans="1:10" x14ac:dyDescent="0.25">
      <c r="A869" s="350"/>
      <c r="B869" s="128"/>
      <c r="H869" s="128"/>
      <c r="J869" s="128"/>
    </row>
    <row r="870" spans="1:10" x14ac:dyDescent="0.25">
      <c r="A870" s="350"/>
      <c r="B870" s="128"/>
      <c r="H870" s="128"/>
      <c r="J870" s="128"/>
    </row>
    <row r="871" spans="1:10" x14ac:dyDescent="0.25">
      <c r="A871" s="350"/>
      <c r="B871" s="128"/>
      <c r="H871" s="128"/>
      <c r="J871" s="128"/>
    </row>
    <row r="872" spans="1:10" x14ac:dyDescent="0.25">
      <c r="A872" s="350"/>
      <c r="B872" s="128"/>
      <c r="H872" s="128"/>
      <c r="J872" s="128"/>
    </row>
    <row r="873" spans="1:10" x14ac:dyDescent="0.25">
      <c r="A873" s="350"/>
      <c r="B873" s="128"/>
      <c r="H873" s="128"/>
      <c r="J873" s="128"/>
    </row>
    <row r="874" spans="1:10" x14ac:dyDescent="0.25">
      <c r="A874" s="350"/>
      <c r="B874" s="128"/>
      <c r="H874" s="128"/>
      <c r="J874" s="128"/>
    </row>
    <row r="875" spans="1:10" x14ac:dyDescent="0.25">
      <c r="A875" s="350"/>
      <c r="B875" s="128"/>
      <c r="H875" s="128"/>
      <c r="J875" s="128"/>
    </row>
    <row r="876" spans="1:10" x14ac:dyDescent="0.25">
      <c r="A876" s="350"/>
      <c r="B876" s="128"/>
      <c r="H876" s="128"/>
      <c r="J876" s="128"/>
    </row>
    <row r="877" spans="1:10" x14ac:dyDescent="0.25">
      <c r="A877" s="350"/>
      <c r="B877" s="128"/>
      <c r="H877" s="128"/>
      <c r="J877" s="128"/>
    </row>
    <row r="878" spans="1:10" x14ac:dyDescent="0.25">
      <c r="A878" s="350"/>
      <c r="B878" s="128"/>
      <c r="H878" s="128"/>
      <c r="J878" s="128"/>
    </row>
    <row r="879" spans="1:10" x14ac:dyDescent="0.25">
      <c r="A879" s="350"/>
      <c r="B879" s="128"/>
      <c r="H879" s="128"/>
      <c r="J879" s="128"/>
    </row>
    <row r="880" spans="1:10" x14ac:dyDescent="0.25">
      <c r="A880" s="350"/>
      <c r="B880" s="128"/>
      <c r="H880" s="128"/>
      <c r="J880" s="128"/>
    </row>
    <row r="881" spans="1:10" x14ac:dyDescent="0.25">
      <c r="A881" s="350"/>
      <c r="B881" s="128"/>
      <c r="H881" s="128"/>
      <c r="J881" s="128"/>
    </row>
    <row r="882" spans="1:10" x14ac:dyDescent="0.25">
      <c r="A882" s="350"/>
      <c r="B882" s="128"/>
      <c r="H882" s="128"/>
      <c r="J882" s="128"/>
    </row>
    <row r="883" spans="1:10" x14ac:dyDescent="0.25">
      <c r="A883" s="350"/>
      <c r="B883" s="128"/>
      <c r="H883" s="128"/>
      <c r="J883" s="128"/>
    </row>
    <row r="884" spans="1:10" x14ac:dyDescent="0.25">
      <c r="A884" s="350"/>
      <c r="B884" s="128"/>
      <c r="H884" s="128"/>
      <c r="J884" s="128"/>
    </row>
    <row r="885" spans="1:10" x14ac:dyDescent="0.25">
      <c r="A885" s="350"/>
      <c r="B885" s="128"/>
      <c r="H885" s="128"/>
      <c r="J885" s="128"/>
    </row>
    <row r="886" spans="1:10" x14ac:dyDescent="0.25">
      <c r="A886" s="350"/>
      <c r="B886" s="128"/>
      <c r="H886" s="128"/>
      <c r="J886" s="128"/>
    </row>
    <row r="887" spans="1:10" x14ac:dyDescent="0.25">
      <c r="A887" s="350"/>
      <c r="B887" s="128"/>
      <c r="H887" s="128"/>
      <c r="J887" s="128"/>
    </row>
    <row r="888" spans="1:10" x14ac:dyDescent="0.25">
      <c r="A888" s="350"/>
      <c r="B888" s="128"/>
      <c r="H888" s="128"/>
      <c r="J888" s="128"/>
    </row>
    <row r="889" spans="1:10" x14ac:dyDescent="0.25">
      <c r="A889" s="350"/>
      <c r="B889" s="128"/>
      <c r="H889" s="128"/>
      <c r="J889" s="128"/>
    </row>
    <row r="890" spans="1:10" x14ac:dyDescent="0.25">
      <c r="A890" s="350"/>
      <c r="B890" s="128"/>
      <c r="H890" s="128"/>
      <c r="J890" s="128"/>
    </row>
    <row r="891" spans="1:10" x14ac:dyDescent="0.25">
      <c r="A891" s="350"/>
      <c r="B891" s="128"/>
      <c r="H891" s="128"/>
      <c r="J891" s="128"/>
    </row>
    <row r="892" spans="1:10" x14ac:dyDescent="0.25">
      <c r="A892" s="350"/>
      <c r="B892" s="128"/>
      <c r="H892" s="128"/>
      <c r="J892" s="128"/>
    </row>
    <row r="893" spans="1:10" x14ac:dyDescent="0.25">
      <c r="A893" s="350"/>
      <c r="B893" s="128"/>
      <c r="H893" s="128"/>
      <c r="J893" s="128"/>
    </row>
    <row r="894" spans="1:10" x14ac:dyDescent="0.25">
      <c r="A894" s="350"/>
      <c r="B894" s="128"/>
      <c r="H894" s="128"/>
      <c r="J894" s="128"/>
    </row>
    <row r="895" spans="1:10" x14ac:dyDescent="0.25">
      <c r="A895" s="350"/>
      <c r="B895" s="128"/>
      <c r="H895" s="128"/>
      <c r="J895" s="128"/>
    </row>
    <row r="896" spans="1:10" x14ac:dyDescent="0.25">
      <c r="A896" s="350"/>
      <c r="B896" s="128"/>
      <c r="H896" s="128"/>
      <c r="J896" s="128"/>
    </row>
    <row r="897" spans="1:10" x14ac:dyDescent="0.25">
      <c r="A897" s="350"/>
      <c r="B897" s="128"/>
      <c r="H897" s="128"/>
      <c r="J897" s="128"/>
    </row>
    <row r="898" spans="1:10" x14ac:dyDescent="0.25">
      <c r="A898" s="350"/>
      <c r="B898" s="128"/>
      <c r="H898" s="128"/>
      <c r="J898" s="128"/>
    </row>
    <row r="899" spans="1:10" x14ac:dyDescent="0.25">
      <c r="A899" s="350"/>
      <c r="B899" s="128"/>
      <c r="H899" s="128"/>
      <c r="J899" s="128"/>
    </row>
    <row r="900" spans="1:10" x14ac:dyDescent="0.25">
      <c r="A900" s="350"/>
      <c r="B900" s="128"/>
      <c r="H900" s="128"/>
      <c r="J900" s="128"/>
    </row>
    <row r="901" spans="1:10" x14ac:dyDescent="0.25">
      <c r="A901" s="350"/>
      <c r="B901" s="128"/>
      <c r="H901" s="128"/>
      <c r="J901" s="128"/>
    </row>
    <row r="902" spans="1:10" x14ac:dyDescent="0.25">
      <c r="A902" s="350"/>
      <c r="B902" s="128"/>
      <c r="H902" s="128"/>
      <c r="J902" s="128"/>
    </row>
    <row r="903" spans="1:10" x14ac:dyDescent="0.25">
      <c r="A903" s="350"/>
      <c r="B903" s="128"/>
      <c r="H903" s="128"/>
      <c r="J903" s="128"/>
    </row>
    <row r="904" spans="1:10" x14ac:dyDescent="0.25">
      <c r="A904" s="350"/>
      <c r="B904" s="128"/>
      <c r="H904" s="128"/>
      <c r="J904" s="128"/>
    </row>
    <row r="905" spans="1:10" x14ac:dyDescent="0.25">
      <c r="A905" s="350"/>
      <c r="B905" s="128"/>
      <c r="H905" s="128"/>
      <c r="J905" s="128"/>
    </row>
    <row r="906" spans="1:10" x14ac:dyDescent="0.25">
      <c r="A906" s="350"/>
      <c r="B906" s="128"/>
      <c r="H906" s="128"/>
      <c r="J906" s="128"/>
    </row>
    <row r="907" spans="1:10" x14ac:dyDescent="0.25">
      <c r="A907" s="350"/>
      <c r="B907" s="128"/>
      <c r="H907" s="128"/>
      <c r="J907" s="128"/>
    </row>
    <row r="908" spans="1:10" x14ac:dyDescent="0.25">
      <c r="A908" s="350"/>
      <c r="B908" s="128"/>
      <c r="H908" s="128"/>
      <c r="J908" s="128"/>
    </row>
    <row r="909" spans="1:10" x14ac:dyDescent="0.25">
      <c r="A909" s="350"/>
      <c r="B909" s="128"/>
      <c r="H909" s="128"/>
      <c r="J909" s="128"/>
    </row>
    <row r="910" spans="1:10" x14ac:dyDescent="0.25">
      <c r="A910" s="350"/>
      <c r="B910" s="128"/>
      <c r="H910" s="128"/>
      <c r="J910" s="128"/>
    </row>
    <row r="911" spans="1:10" x14ac:dyDescent="0.25">
      <c r="A911" s="350"/>
      <c r="B911" s="128"/>
      <c r="H911" s="128"/>
      <c r="J911" s="128"/>
    </row>
    <row r="912" spans="1:10" x14ac:dyDescent="0.25">
      <c r="A912" s="350"/>
      <c r="B912" s="128"/>
      <c r="H912" s="128"/>
      <c r="J912" s="128"/>
    </row>
    <row r="913" spans="1:10" x14ac:dyDescent="0.25">
      <c r="A913" s="350"/>
      <c r="B913" s="128"/>
      <c r="H913" s="128"/>
      <c r="J913" s="128"/>
    </row>
    <row r="914" spans="1:10" x14ac:dyDescent="0.25">
      <c r="A914" s="350"/>
      <c r="B914" s="128"/>
      <c r="H914" s="128"/>
      <c r="J914" s="128"/>
    </row>
    <row r="915" spans="1:10" x14ac:dyDescent="0.25">
      <c r="A915" s="350"/>
      <c r="B915" s="128"/>
      <c r="H915" s="128"/>
      <c r="J915" s="128"/>
    </row>
    <row r="916" spans="1:10" x14ac:dyDescent="0.25">
      <c r="A916" s="350"/>
      <c r="B916" s="128"/>
      <c r="H916" s="128"/>
      <c r="J916" s="128"/>
    </row>
    <row r="917" spans="1:10" x14ac:dyDescent="0.25">
      <c r="A917" s="350"/>
      <c r="B917" s="128"/>
      <c r="H917" s="128"/>
      <c r="J917" s="128"/>
    </row>
    <row r="918" spans="1:10" x14ac:dyDescent="0.25">
      <c r="A918" s="350"/>
      <c r="B918" s="128"/>
      <c r="H918" s="128"/>
      <c r="J918" s="128"/>
    </row>
    <row r="919" spans="1:10" x14ac:dyDescent="0.25">
      <c r="A919" s="350"/>
      <c r="B919" s="128"/>
      <c r="H919" s="128"/>
      <c r="J919" s="128"/>
    </row>
    <row r="920" spans="1:10" x14ac:dyDescent="0.25">
      <c r="A920" s="350"/>
      <c r="B920" s="128"/>
      <c r="H920" s="128"/>
      <c r="J920" s="128"/>
    </row>
    <row r="921" spans="1:10" x14ac:dyDescent="0.25">
      <c r="A921" s="350"/>
      <c r="B921" s="128"/>
      <c r="H921" s="128"/>
      <c r="J921" s="128"/>
    </row>
    <row r="922" spans="1:10" x14ac:dyDescent="0.25">
      <c r="A922" s="350"/>
      <c r="B922" s="128"/>
      <c r="H922" s="128"/>
      <c r="J922" s="128"/>
    </row>
    <row r="923" spans="1:10" x14ac:dyDescent="0.25">
      <c r="A923" s="350"/>
      <c r="B923" s="128"/>
      <c r="H923" s="128"/>
      <c r="J923" s="128"/>
    </row>
    <row r="924" spans="1:10" x14ac:dyDescent="0.25">
      <c r="A924" s="350"/>
      <c r="B924" s="128"/>
      <c r="H924" s="128"/>
      <c r="J924" s="128"/>
    </row>
    <row r="925" spans="1:10" x14ac:dyDescent="0.25">
      <c r="A925" s="350"/>
      <c r="B925" s="128"/>
      <c r="H925" s="128"/>
      <c r="J925" s="128"/>
    </row>
    <row r="926" spans="1:10" x14ac:dyDescent="0.25">
      <c r="A926" s="350"/>
      <c r="B926" s="128"/>
      <c r="H926" s="128"/>
      <c r="J926" s="128"/>
    </row>
    <row r="927" spans="1:10" x14ac:dyDescent="0.25">
      <c r="A927" s="350"/>
      <c r="B927" s="128"/>
      <c r="H927" s="128"/>
      <c r="J927" s="128"/>
    </row>
    <row r="928" spans="1:10" x14ac:dyDescent="0.25">
      <c r="A928" s="350"/>
      <c r="B928" s="128"/>
      <c r="H928" s="128"/>
      <c r="J928" s="128"/>
    </row>
    <row r="929" spans="1:10" x14ac:dyDescent="0.25">
      <c r="A929" s="350"/>
      <c r="B929" s="128"/>
      <c r="H929" s="128"/>
      <c r="J929" s="128"/>
    </row>
    <row r="930" spans="1:10" x14ac:dyDescent="0.25">
      <c r="A930" s="350"/>
      <c r="B930" s="128"/>
      <c r="H930" s="128"/>
      <c r="J930" s="128"/>
    </row>
    <row r="931" spans="1:10" x14ac:dyDescent="0.25">
      <c r="A931" s="350"/>
      <c r="B931" s="128"/>
      <c r="H931" s="128"/>
      <c r="J931" s="128"/>
    </row>
    <row r="932" spans="1:10" x14ac:dyDescent="0.25">
      <c r="A932" s="350"/>
      <c r="B932" s="128"/>
      <c r="H932" s="128"/>
      <c r="J932" s="128"/>
    </row>
    <row r="933" spans="1:10" x14ac:dyDescent="0.25">
      <c r="A933" s="350"/>
      <c r="B933" s="128"/>
      <c r="H933" s="128"/>
      <c r="J933" s="128"/>
    </row>
    <row r="934" spans="1:10" x14ac:dyDescent="0.25">
      <c r="A934" s="350"/>
      <c r="B934" s="128"/>
      <c r="H934" s="128"/>
      <c r="J934" s="128"/>
    </row>
    <row r="935" spans="1:10" x14ac:dyDescent="0.25">
      <c r="A935" s="350"/>
      <c r="B935" s="128"/>
      <c r="H935" s="128"/>
      <c r="J935" s="128"/>
    </row>
    <row r="936" spans="1:10" x14ac:dyDescent="0.25">
      <c r="A936" s="350"/>
      <c r="B936" s="128"/>
      <c r="H936" s="128"/>
      <c r="J936" s="128"/>
    </row>
    <row r="937" spans="1:10" x14ac:dyDescent="0.25">
      <c r="A937" s="350"/>
      <c r="B937" s="128"/>
      <c r="H937" s="128"/>
      <c r="J937" s="128"/>
    </row>
    <row r="938" spans="1:10" x14ac:dyDescent="0.25">
      <c r="A938" s="350"/>
      <c r="B938" s="128"/>
      <c r="H938" s="128"/>
      <c r="J938" s="128"/>
    </row>
    <row r="939" spans="1:10" x14ac:dyDescent="0.25">
      <c r="A939" s="350"/>
      <c r="B939" s="128"/>
      <c r="H939" s="128"/>
      <c r="J939" s="128"/>
    </row>
    <row r="940" spans="1:10" x14ac:dyDescent="0.25">
      <c r="A940" s="350"/>
      <c r="B940" s="128"/>
      <c r="H940" s="128"/>
      <c r="J940" s="128"/>
    </row>
    <row r="941" spans="1:10" x14ac:dyDescent="0.25">
      <c r="A941" s="350"/>
      <c r="B941" s="128"/>
      <c r="H941" s="128"/>
      <c r="J941" s="128"/>
    </row>
    <row r="942" spans="1:10" x14ac:dyDescent="0.25">
      <c r="A942" s="350"/>
      <c r="B942" s="128"/>
      <c r="H942" s="128"/>
      <c r="J942" s="128"/>
    </row>
    <row r="943" spans="1:10" x14ac:dyDescent="0.25">
      <c r="A943" s="350"/>
      <c r="B943" s="128"/>
      <c r="H943" s="128"/>
      <c r="J943" s="128"/>
    </row>
    <row r="944" spans="1:10" x14ac:dyDescent="0.25">
      <c r="A944" s="350"/>
      <c r="B944" s="128"/>
      <c r="H944" s="128"/>
      <c r="J944" s="128"/>
    </row>
    <row r="945" spans="1:10" x14ac:dyDescent="0.25">
      <c r="A945" s="350"/>
      <c r="B945" s="128"/>
      <c r="H945" s="128"/>
      <c r="J945" s="128"/>
    </row>
    <row r="946" spans="1:10" x14ac:dyDescent="0.25">
      <c r="A946" s="350"/>
      <c r="B946" s="128"/>
      <c r="H946" s="128"/>
      <c r="J946" s="128"/>
    </row>
    <row r="947" spans="1:10" x14ac:dyDescent="0.25">
      <c r="A947" s="350"/>
      <c r="B947" s="128"/>
      <c r="H947" s="128"/>
      <c r="J947" s="128"/>
    </row>
    <row r="948" spans="1:10" x14ac:dyDescent="0.25">
      <c r="A948" s="350"/>
      <c r="B948" s="128"/>
      <c r="H948" s="128"/>
      <c r="J948" s="128"/>
    </row>
    <row r="949" spans="1:10" x14ac:dyDescent="0.25">
      <c r="A949" s="350"/>
      <c r="B949" s="128"/>
      <c r="H949" s="128"/>
      <c r="J949" s="128"/>
    </row>
    <row r="950" spans="1:10" x14ac:dyDescent="0.25">
      <c r="A950" s="350"/>
      <c r="B950" s="128"/>
      <c r="H950" s="128"/>
      <c r="J950" s="128"/>
    </row>
    <row r="951" spans="1:10" x14ac:dyDescent="0.25">
      <c r="A951" s="350"/>
      <c r="B951" s="128"/>
      <c r="H951" s="128"/>
      <c r="J951" s="128"/>
    </row>
    <row r="952" spans="1:10" x14ac:dyDescent="0.25">
      <c r="A952" s="350"/>
      <c r="B952" s="128"/>
      <c r="H952" s="128"/>
      <c r="J952" s="128"/>
    </row>
    <row r="953" spans="1:10" x14ac:dyDescent="0.25">
      <c r="A953" s="350"/>
      <c r="B953" s="128"/>
      <c r="H953" s="128"/>
      <c r="J953" s="128"/>
    </row>
    <row r="954" spans="1:10" x14ac:dyDescent="0.25">
      <c r="A954" s="350"/>
      <c r="B954" s="128"/>
      <c r="H954" s="128"/>
      <c r="J954" s="128"/>
    </row>
    <row r="955" spans="1:10" x14ac:dyDescent="0.25">
      <c r="A955" s="350"/>
      <c r="B955" s="128"/>
      <c r="H955" s="128"/>
      <c r="J955" s="128"/>
    </row>
    <row r="956" spans="1:10" x14ac:dyDescent="0.25">
      <c r="A956" s="350"/>
      <c r="B956" s="128"/>
      <c r="H956" s="128"/>
      <c r="J956" s="128"/>
    </row>
    <row r="957" spans="1:10" x14ac:dyDescent="0.25">
      <c r="A957" s="350"/>
      <c r="B957" s="128"/>
      <c r="H957" s="128"/>
      <c r="J957" s="128"/>
    </row>
    <row r="958" spans="1:10" x14ac:dyDescent="0.25">
      <c r="A958" s="350"/>
      <c r="B958" s="128"/>
      <c r="H958" s="128"/>
      <c r="J958" s="128"/>
    </row>
    <row r="959" spans="1:10" x14ac:dyDescent="0.25">
      <c r="A959" s="350"/>
      <c r="B959" s="128"/>
      <c r="H959" s="128"/>
      <c r="J959" s="128"/>
    </row>
    <row r="960" spans="1:10" x14ac:dyDescent="0.25">
      <c r="A960" s="350"/>
      <c r="B960" s="128"/>
      <c r="H960" s="128"/>
      <c r="J960" s="128"/>
    </row>
    <row r="961" spans="1:10" x14ac:dyDescent="0.25">
      <c r="A961" s="350"/>
      <c r="B961" s="128"/>
      <c r="H961" s="128"/>
      <c r="J961" s="128"/>
    </row>
    <row r="962" spans="1:10" x14ac:dyDescent="0.25">
      <c r="A962" s="350"/>
      <c r="B962" s="128"/>
      <c r="H962" s="128"/>
      <c r="J962" s="128"/>
    </row>
    <row r="963" spans="1:10" x14ac:dyDescent="0.25">
      <c r="A963" s="350"/>
      <c r="B963" s="128"/>
      <c r="H963" s="128"/>
      <c r="J963" s="128"/>
    </row>
    <row r="964" spans="1:10" x14ac:dyDescent="0.25">
      <c r="A964" s="350"/>
      <c r="B964" s="128"/>
      <c r="H964" s="128"/>
      <c r="J964" s="128"/>
    </row>
    <row r="965" spans="1:10" x14ac:dyDescent="0.25">
      <c r="A965" s="350"/>
      <c r="B965" s="128"/>
      <c r="H965" s="128"/>
      <c r="J965" s="128"/>
    </row>
    <row r="966" spans="1:10" x14ac:dyDescent="0.25">
      <c r="A966" s="350"/>
      <c r="B966" s="128"/>
      <c r="H966" s="128"/>
      <c r="J966" s="128"/>
    </row>
    <row r="967" spans="1:10" x14ac:dyDescent="0.25">
      <c r="A967" s="350"/>
      <c r="B967" s="128"/>
      <c r="H967" s="128"/>
      <c r="J967" s="128"/>
    </row>
    <row r="968" spans="1:10" x14ac:dyDescent="0.25">
      <c r="A968" s="350"/>
      <c r="B968" s="128"/>
      <c r="H968" s="128"/>
      <c r="J968" s="128"/>
    </row>
    <row r="969" spans="1:10" x14ac:dyDescent="0.25">
      <c r="A969" s="350"/>
      <c r="B969" s="128"/>
      <c r="H969" s="128"/>
      <c r="J969" s="128"/>
    </row>
    <row r="970" spans="1:10" x14ac:dyDescent="0.25">
      <c r="A970" s="350"/>
      <c r="B970" s="128"/>
      <c r="H970" s="128"/>
      <c r="J970" s="128"/>
    </row>
    <row r="971" spans="1:10" x14ac:dyDescent="0.25">
      <c r="A971" s="350"/>
      <c r="B971" s="128"/>
      <c r="H971" s="128"/>
      <c r="J971" s="128"/>
    </row>
    <row r="972" spans="1:10" x14ac:dyDescent="0.25">
      <c r="A972" s="350"/>
      <c r="B972" s="128"/>
      <c r="H972" s="128"/>
      <c r="J972" s="128"/>
    </row>
    <row r="973" spans="1:10" x14ac:dyDescent="0.25">
      <c r="A973" s="350"/>
      <c r="B973" s="128"/>
      <c r="H973" s="128"/>
      <c r="J973" s="128"/>
    </row>
    <row r="974" spans="1:10" x14ac:dyDescent="0.25">
      <c r="A974" s="350"/>
      <c r="B974" s="128"/>
      <c r="H974" s="128"/>
      <c r="J974" s="128"/>
    </row>
    <row r="975" spans="1:10" x14ac:dyDescent="0.25">
      <c r="A975" s="350"/>
      <c r="B975" s="128"/>
      <c r="H975" s="128"/>
      <c r="J975" s="128"/>
    </row>
    <row r="976" spans="1:10" x14ac:dyDescent="0.25">
      <c r="A976" s="350"/>
      <c r="B976" s="128"/>
      <c r="H976" s="128"/>
      <c r="J976" s="128"/>
    </row>
    <row r="977" spans="1:10" x14ac:dyDescent="0.25">
      <c r="A977" s="350"/>
      <c r="B977" s="128"/>
      <c r="H977" s="128"/>
      <c r="J977" s="128"/>
    </row>
    <row r="978" spans="1:10" x14ac:dyDescent="0.25">
      <c r="A978" s="350"/>
      <c r="B978" s="128"/>
      <c r="H978" s="128"/>
      <c r="J978" s="128"/>
    </row>
    <row r="979" spans="1:10" x14ac:dyDescent="0.25">
      <c r="A979" s="350"/>
      <c r="B979" s="128"/>
      <c r="H979" s="128"/>
      <c r="J979" s="128"/>
    </row>
    <row r="980" spans="1:10" x14ac:dyDescent="0.25">
      <c r="A980" s="350"/>
      <c r="B980" s="128"/>
      <c r="H980" s="128"/>
      <c r="J980" s="128"/>
    </row>
    <row r="981" spans="1:10" x14ac:dyDescent="0.25">
      <c r="A981" s="350"/>
      <c r="B981" s="128"/>
      <c r="H981" s="128"/>
      <c r="J981" s="128"/>
    </row>
    <row r="982" spans="1:10" x14ac:dyDescent="0.25">
      <c r="A982" s="350"/>
      <c r="B982" s="128"/>
      <c r="H982" s="128"/>
      <c r="J982" s="128"/>
    </row>
    <row r="983" spans="1:10" x14ac:dyDescent="0.25">
      <c r="A983" s="350"/>
      <c r="B983" s="128"/>
      <c r="H983" s="128"/>
      <c r="J983" s="128"/>
    </row>
    <row r="984" spans="1:10" x14ac:dyDescent="0.25">
      <c r="A984" s="350"/>
      <c r="B984" s="128"/>
      <c r="H984" s="128"/>
      <c r="J984" s="128"/>
    </row>
    <row r="985" spans="1:10" x14ac:dyDescent="0.25">
      <c r="A985" s="350"/>
      <c r="B985" s="128"/>
      <c r="H985" s="128"/>
      <c r="J985" s="128"/>
    </row>
    <row r="986" spans="1:10" x14ac:dyDescent="0.25">
      <c r="A986" s="350"/>
      <c r="B986" s="128"/>
      <c r="H986" s="128"/>
      <c r="J986" s="128"/>
    </row>
    <row r="987" spans="1:10" x14ac:dyDescent="0.25">
      <c r="A987" s="350"/>
      <c r="B987" s="128"/>
      <c r="H987" s="128"/>
      <c r="J987" s="128"/>
    </row>
    <row r="988" spans="1:10" x14ac:dyDescent="0.25">
      <c r="A988" s="350"/>
      <c r="B988" s="128"/>
      <c r="H988" s="128"/>
      <c r="J988" s="128"/>
    </row>
    <row r="989" spans="1:10" x14ac:dyDescent="0.25">
      <c r="A989" s="350"/>
      <c r="B989" s="128"/>
      <c r="H989" s="128"/>
      <c r="J989" s="128"/>
    </row>
    <row r="990" spans="1:10" x14ac:dyDescent="0.25">
      <c r="A990" s="350"/>
      <c r="B990" s="128"/>
      <c r="H990" s="128"/>
      <c r="J990" s="128"/>
    </row>
    <row r="991" spans="1:10" x14ac:dyDescent="0.25">
      <c r="A991" s="350"/>
      <c r="B991" s="128"/>
      <c r="H991" s="128"/>
      <c r="J991" s="128"/>
    </row>
    <row r="992" spans="1:10" x14ac:dyDescent="0.25">
      <c r="A992" s="350"/>
      <c r="B992" s="128"/>
      <c r="H992" s="128"/>
      <c r="J992" s="128"/>
    </row>
    <row r="993" spans="1:10" x14ac:dyDescent="0.25">
      <c r="A993" s="350"/>
      <c r="B993" s="128"/>
      <c r="H993" s="128"/>
      <c r="J993" s="128"/>
    </row>
    <row r="994" spans="1:10" x14ac:dyDescent="0.25">
      <c r="A994" s="350"/>
      <c r="B994" s="128"/>
      <c r="H994" s="128"/>
      <c r="J994" s="128"/>
    </row>
    <row r="995" spans="1:10" x14ac:dyDescent="0.25">
      <c r="A995" s="350"/>
      <c r="B995" s="128"/>
      <c r="H995" s="128"/>
      <c r="J995" s="128"/>
    </row>
    <row r="996" spans="1:10" x14ac:dyDescent="0.25">
      <c r="A996" s="350"/>
      <c r="B996" s="128"/>
      <c r="H996" s="128"/>
      <c r="J996" s="128"/>
    </row>
    <row r="997" spans="1:10" x14ac:dyDescent="0.25">
      <c r="A997" s="350"/>
      <c r="B997" s="128"/>
      <c r="H997" s="128"/>
      <c r="J997" s="128"/>
    </row>
    <row r="998" spans="1:10" x14ac:dyDescent="0.25">
      <c r="A998" s="350"/>
      <c r="B998" s="128"/>
      <c r="H998" s="128"/>
      <c r="J998" s="128"/>
    </row>
    <row r="999" spans="1:10" x14ac:dyDescent="0.25">
      <c r="A999" s="350"/>
      <c r="B999" s="128"/>
      <c r="H999" s="128"/>
      <c r="J999" s="128"/>
    </row>
    <row r="1000" spans="1:10" x14ac:dyDescent="0.25">
      <c r="A1000" s="350"/>
      <c r="B1000" s="128"/>
      <c r="H1000" s="128"/>
      <c r="J1000" s="128"/>
    </row>
    <row r="1001" spans="1:10" x14ac:dyDescent="0.25">
      <c r="A1001" s="350"/>
      <c r="B1001" s="128"/>
      <c r="H1001" s="128"/>
      <c r="J1001" s="128"/>
    </row>
    <row r="1002" spans="1:10" x14ac:dyDescent="0.25">
      <c r="A1002" s="350"/>
      <c r="B1002" s="128"/>
      <c r="H1002" s="128"/>
      <c r="J1002" s="128"/>
    </row>
    <row r="1003" spans="1:10" x14ac:dyDescent="0.25">
      <c r="A1003" s="350"/>
      <c r="B1003" s="128"/>
      <c r="H1003" s="128"/>
      <c r="J1003" s="128"/>
    </row>
    <row r="1004" spans="1:10" x14ac:dyDescent="0.25">
      <c r="A1004" s="350"/>
      <c r="B1004" s="128"/>
      <c r="H1004" s="128"/>
      <c r="J1004" s="128"/>
    </row>
    <row r="1005" spans="1:10" x14ac:dyDescent="0.25">
      <c r="A1005" s="350"/>
      <c r="B1005" s="128"/>
      <c r="H1005" s="128"/>
      <c r="J1005" s="128"/>
    </row>
    <row r="1006" spans="1:10" x14ac:dyDescent="0.25">
      <c r="A1006" s="350"/>
      <c r="B1006" s="128"/>
      <c r="H1006" s="128"/>
      <c r="J1006" s="128"/>
    </row>
    <row r="1007" spans="1:10" x14ac:dyDescent="0.25">
      <c r="A1007" s="350"/>
      <c r="B1007" s="128"/>
      <c r="H1007" s="128"/>
      <c r="J1007" s="128"/>
    </row>
    <row r="1008" spans="1:10" x14ac:dyDescent="0.25">
      <c r="A1008" s="350"/>
      <c r="B1008" s="128"/>
      <c r="H1008" s="128"/>
      <c r="J1008" s="128"/>
    </row>
    <row r="1009" spans="1:10" x14ac:dyDescent="0.25">
      <c r="A1009" s="350"/>
      <c r="B1009" s="128"/>
      <c r="H1009" s="128"/>
      <c r="J1009" s="128"/>
    </row>
    <row r="1010" spans="1:10" x14ac:dyDescent="0.25">
      <c r="A1010" s="350"/>
      <c r="B1010" s="128"/>
      <c r="H1010" s="128"/>
      <c r="J1010" s="128"/>
    </row>
    <row r="1011" spans="1:10" x14ac:dyDescent="0.25">
      <c r="A1011" s="350"/>
      <c r="B1011" s="128"/>
      <c r="H1011" s="128"/>
      <c r="J1011" s="128"/>
    </row>
    <row r="1012" spans="1:10" x14ac:dyDescent="0.25">
      <c r="A1012" s="350"/>
      <c r="B1012" s="128"/>
      <c r="H1012" s="128"/>
      <c r="J1012" s="128"/>
    </row>
    <row r="1013" spans="1:10" x14ac:dyDescent="0.25">
      <c r="A1013" s="350"/>
      <c r="B1013" s="128"/>
      <c r="H1013" s="128"/>
      <c r="J1013" s="128"/>
    </row>
    <row r="1014" spans="1:10" x14ac:dyDescent="0.25">
      <c r="A1014" s="350"/>
      <c r="B1014" s="128"/>
      <c r="H1014" s="128"/>
      <c r="J1014" s="128"/>
    </row>
    <row r="1015" spans="1:10" x14ac:dyDescent="0.25">
      <c r="A1015" s="350"/>
      <c r="B1015" s="128"/>
      <c r="H1015" s="128"/>
      <c r="J1015" s="128"/>
    </row>
    <row r="1016" spans="1:10" x14ac:dyDescent="0.25">
      <c r="A1016" s="350"/>
      <c r="B1016" s="128"/>
      <c r="H1016" s="128"/>
      <c r="J1016" s="128"/>
    </row>
    <row r="1017" spans="1:10" x14ac:dyDescent="0.25">
      <c r="A1017" s="350"/>
      <c r="B1017" s="128"/>
      <c r="H1017" s="128"/>
      <c r="J1017" s="128"/>
    </row>
    <row r="1018" spans="1:10" x14ac:dyDescent="0.25">
      <c r="A1018" s="350"/>
      <c r="B1018" s="128"/>
      <c r="H1018" s="128"/>
      <c r="J1018" s="128"/>
    </row>
    <row r="1019" spans="1:10" x14ac:dyDescent="0.25">
      <c r="A1019" s="350"/>
      <c r="B1019" s="128"/>
      <c r="H1019" s="128"/>
      <c r="J1019" s="128"/>
    </row>
    <row r="1020" spans="1:10" x14ac:dyDescent="0.25">
      <c r="A1020" s="350"/>
      <c r="B1020" s="128"/>
      <c r="H1020" s="128"/>
      <c r="J1020" s="128"/>
    </row>
    <row r="1021" spans="1:10" x14ac:dyDescent="0.25">
      <c r="A1021" s="350"/>
      <c r="B1021" s="128"/>
      <c r="H1021" s="128"/>
      <c r="J1021" s="128"/>
    </row>
    <row r="1022" spans="1:10" x14ac:dyDescent="0.25">
      <c r="A1022" s="350"/>
      <c r="B1022" s="128"/>
      <c r="H1022" s="128"/>
      <c r="J1022" s="128"/>
    </row>
    <row r="1023" spans="1:10" x14ac:dyDescent="0.25">
      <c r="A1023" s="350"/>
      <c r="B1023" s="128"/>
      <c r="H1023" s="128"/>
      <c r="J1023" s="128"/>
    </row>
    <row r="1024" spans="1:10" x14ac:dyDescent="0.25">
      <c r="A1024" s="350"/>
      <c r="B1024" s="128"/>
      <c r="H1024" s="128"/>
      <c r="J1024" s="128"/>
    </row>
    <row r="1025" spans="1:10" x14ac:dyDescent="0.25">
      <c r="A1025" s="350"/>
      <c r="B1025" s="128"/>
      <c r="H1025" s="128"/>
      <c r="J1025" s="128"/>
    </row>
    <row r="1026" spans="1:10" x14ac:dyDescent="0.25">
      <c r="A1026" s="350"/>
      <c r="B1026" s="128"/>
      <c r="H1026" s="128"/>
      <c r="J1026" s="128"/>
    </row>
    <row r="1027" spans="1:10" x14ac:dyDescent="0.25">
      <c r="A1027" s="350"/>
      <c r="B1027" s="128"/>
      <c r="H1027" s="128"/>
      <c r="J1027" s="128"/>
    </row>
    <row r="1028" spans="1:10" x14ac:dyDescent="0.25">
      <c r="A1028" s="350"/>
      <c r="B1028" s="128"/>
      <c r="H1028" s="128"/>
      <c r="J1028" s="128"/>
    </row>
    <row r="1029" spans="1:10" x14ac:dyDescent="0.25">
      <c r="A1029" s="350"/>
      <c r="B1029" s="128"/>
      <c r="H1029" s="128"/>
      <c r="J1029" s="128"/>
    </row>
    <row r="1030" spans="1:10" x14ac:dyDescent="0.25">
      <c r="A1030" s="350"/>
      <c r="B1030" s="128"/>
      <c r="H1030" s="128"/>
      <c r="J1030" s="128"/>
    </row>
    <row r="1031" spans="1:10" x14ac:dyDescent="0.25">
      <c r="A1031" s="350"/>
      <c r="B1031" s="128"/>
      <c r="H1031" s="128"/>
      <c r="J1031" s="128"/>
    </row>
    <row r="1032" spans="1:10" x14ac:dyDescent="0.25">
      <c r="A1032" s="350"/>
      <c r="B1032" s="128"/>
      <c r="H1032" s="128"/>
      <c r="J1032" s="128"/>
    </row>
    <row r="1033" spans="1:10" x14ac:dyDescent="0.25">
      <c r="A1033" s="350"/>
      <c r="B1033" s="128"/>
      <c r="H1033" s="128"/>
      <c r="J1033" s="128"/>
    </row>
    <row r="1034" spans="1:10" x14ac:dyDescent="0.25">
      <c r="A1034" s="350"/>
      <c r="B1034" s="128"/>
      <c r="H1034" s="128"/>
      <c r="J1034" s="128"/>
    </row>
    <row r="1035" spans="1:10" x14ac:dyDescent="0.25">
      <c r="A1035" s="350"/>
      <c r="B1035" s="128"/>
      <c r="H1035" s="128"/>
      <c r="J1035" s="128"/>
    </row>
    <row r="1036" spans="1:10" x14ac:dyDescent="0.25">
      <c r="A1036" s="350"/>
      <c r="B1036" s="128"/>
      <c r="H1036" s="128"/>
      <c r="J1036" s="128"/>
    </row>
    <row r="1037" spans="1:10" x14ac:dyDescent="0.25">
      <c r="A1037" s="350"/>
      <c r="B1037" s="128"/>
      <c r="H1037" s="128"/>
      <c r="J1037" s="128"/>
    </row>
    <row r="1038" spans="1:10" x14ac:dyDescent="0.25">
      <c r="A1038" s="350"/>
      <c r="B1038" s="128"/>
      <c r="H1038" s="128"/>
      <c r="J1038" s="128"/>
    </row>
    <row r="1039" spans="1:10" x14ac:dyDescent="0.25">
      <c r="A1039" s="350"/>
      <c r="B1039" s="128"/>
      <c r="H1039" s="128"/>
      <c r="J1039" s="128"/>
    </row>
    <row r="1040" spans="1:10" x14ac:dyDescent="0.25">
      <c r="A1040" s="350"/>
      <c r="B1040" s="128"/>
      <c r="H1040" s="128"/>
      <c r="J1040" s="128"/>
    </row>
    <row r="1041" spans="1:10" x14ac:dyDescent="0.25">
      <c r="A1041" s="350"/>
      <c r="B1041" s="128"/>
      <c r="H1041" s="128"/>
      <c r="J1041" s="128"/>
    </row>
    <row r="1042" spans="1:10" x14ac:dyDescent="0.25">
      <c r="A1042" s="350"/>
      <c r="B1042" s="128"/>
      <c r="H1042" s="128"/>
      <c r="J1042" s="128"/>
    </row>
    <row r="1043" spans="1:10" x14ac:dyDescent="0.25">
      <c r="A1043" s="350"/>
      <c r="B1043" s="128"/>
      <c r="H1043" s="128"/>
      <c r="J1043" s="128"/>
    </row>
    <row r="1044" spans="1:10" x14ac:dyDescent="0.25">
      <c r="A1044" s="350"/>
      <c r="B1044" s="128"/>
      <c r="H1044" s="128"/>
      <c r="J1044" s="128"/>
    </row>
    <row r="1045" spans="1:10" x14ac:dyDescent="0.25">
      <c r="A1045" s="350"/>
      <c r="B1045" s="128"/>
      <c r="H1045" s="128"/>
      <c r="J1045" s="128"/>
    </row>
    <row r="1046" spans="1:10" x14ac:dyDescent="0.25">
      <c r="A1046" s="350"/>
      <c r="B1046" s="128"/>
      <c r="H1046" s="128"/>
      <c r="J1046" s="128"/>
    </row>
    <row r="1047" spans="1:10" x14ac:dyDescent="0.25">
      <c r="A1047" s="350"/>
      <c r="B1047" s="128"/>
      <c r="H1047" s="128"/>
      <c r="J1047" s="128"/>
    </row>
    <row r="1048" spans="1:10" x14ac:dyDescent="0.25">
      <c r="A1048" s="350"/>
      <c r="B1048" s="128"/>
      <c r="H1048" s="128"/>
      <c r="J1048" s="128"/>
    </row>
    <row r="1049" spans="1:10" x14ac:dyDescent="0.25">
      <c r="A1049" s="350"/>
      <c r="B1049" s="128"/>
      <c r="H1049" s="128"/>
      <c r="J1049" s="128"/>
    </row>
    <row r="1050" spans="1:10" x14ac:dyDescent="0.25">
      <c r="A1050" s="350"/>
      <c r="B1050" s="128"/>
      <c r="H1050" s="128"/>
      <c r="J1050" s="128"/>
    </row>
    <row r="1051" spans="1:10" x14ac:dyDescent="0.25">
      <c r="A1051" s="350"/>
      <c r="B1051" s="128"/>
      <c r="H1051" s="128"/>
      <c r="J1051" s="128"/>
    </row>
    <row r="1052" spans="1:10" x14ac:dyDescent="0.25">
      <c r="A1052" s="350"/>
      <c r="B1052" s="128"/>
      <c r="H1052" s="128"/>
      <c r="J1052" s="128"/>
    </row>
    <row r="1053" spans="1:10" x14ac:dyDescent="0.25">
      <c r="A1053" s="350"/>
      <c r="B1053" s="128"/>
      <c r="H1053" s="128"/>
      <c r="J1053" s="128"/>
    </row>
    <row r="1054" spans="1:10" x14ac:dyDescent="0.25">
      <c r="A1054" s="350"/>
      <c r="B1054" s="128"/>
      <c r="H1054" s="128"/>
      <c r="J1054" s="128"/>
    </row>
    <row r="1055" spans="1:10" x14ac:dyDescent="0.25">
      <c r="A1055" s="350"/>
      <c r="B1055" s="128"/>
      <c r="H1055" s="128"/>
      <c r="J1055" s="128"/>
    </row>
    <row r="1056" spans="1:10" x14ac:dyDescent="0.25">
      <c r="A1056" s="350"/>
      <c r="B1056" s="128"/>
      <c r="H1056" s="128"/>
      <c r="J1056" s="128"/>
    </row>
    <row r="1057" spans="1:10" x14ac:dyDescent="0.25">
      <c r="A1057" s="350"/>
      <c r="B1057" s="128"/>
      <c r="H1057" s="128"/>
      <c r="J1057" s="128"/>
    </row>
    <row r="1058" spans="1:10" x14ac:dyDescent="0.25">
      <c r="A1058" s="350"/>
      <c r="B1058" s="128"/>
      <c r="H1058" s="128"/>
      <c r="J1058" s="128"/>
    </row>
    <row r="1059" spans="1:10" x14ac:dyDescent="0.25">
      <c r="A1059" s="350"/>
      <c r="B1059" s="128"/>
      <c r="H1059" s="128"/>
      <c r="J1059" s="128"/>
    </row>
    <row r="1060" spans="1:10" x14ac:dyDescent="0.25">
      <c r="A1060" s="350"/>
      <c r="B1060" s="128"/>
      <c r="H1060" s="128"/>
      <c r="J1060" s="128"/>
    </row>
    <row r="1061" spans="1:10" x14ac:dyDescent="0.25">
      <c r="A1061" s="350"/>
      <c r="B1061" s="128"/>
      <c r="H1061" s="128"/>
      <c r="J1061" s="128"/>
    </row>
    <row r="1062" spans="1:10" x14ac:dyDescent="0.25">
      <c r="A1062" s="350"/>
      <c r="B1062" s="128"/>
      <c r="H1062" s="128"/>
      <c r="J1062" s="128"/>
    </row>
    <row r="1063" spans="1:10" x14ac:dyDescent="0.25">
      <c r="A1063" s="350"/>
      <c r="B1063" s="128"/>
      <c r="H1063" s="128"/>
      <c r="J1063" s="128"/>
    </row>
    <row r="1064" spans="1:10" x14ac:dyDescent="0.25">
      <c r="A1064" s="350"/>
      <c r="B1064" s="128"/>
      <c r="H1064" s="128"/>
      <c r="J1064" s="128"/>
    </row>
    <row r="1065" spans="1:10" x14ac:dyDescent="0.25">
      <c r="A1065" s="350"/>
      <c r="B1065" s="128"/>
      <c r="H1065" s="128"/>
      <c r="J1065" s="128"/>
    </row>
    <row r="1066" spans="1:10" x14ac:dyDescent="0.25">
      <c r="A1066" s="350"/>
      <c r="B1066" s="128"/>
      <c r="H1066" s="128"/>
      <c r="J1066" s="128"/>
    </row>
    <row r="1067" spans="1:10" x14ac:dyDescent="0.25">
      <c r="A1067" s="350"/>
      <c r="B1067" s="128"/>
      <c r="H1067" s="128"/>
      <c r="J1067" s="128"/>
    </row>
    <row r="1068" spans="1:10" x14ac:dyDescent="0.25">
      <c r="A1068" s="350"/>
      <c r="B1068" s="128"/>
      <c r="H1068" s="128"/>
      <c r="J1068" s="128"/>
    </row>
    <row r="1069" spans="1:10" x14ac:dyDescent="0.25">
      <c r="A1069" s="350"/>
      <c r="B1069" s="128"/>
      <c r="H1069" s="128"/>
      <c r="J1069" s="128"/>
    </row>
    <row r="1070" spans="1:10" x14ac:dyDescent="0.25">
      <c r="A1070" s="350"/>
      <c r="B1070" s="128"/>
      <c r="H1070" s="128"/>
      <c r="J1070" s="128"/>
    </row>
    <row r="1071" spans="1:10" x14ac:dyDescent="0.25">
      <c r="A1071" s="350"/>
      <c r="B1071" s="128"/>
      <c r="H1071" s="128"/>
      <c r="J1071" s="128"/>
    </row>
    <row r="1072" spans="1:10" x14ac:dyDescent="0.25">
      <c r="A1072" s="350"/>
      <c r="B1072" s="128"/>
      <c r="H1072" s="128"/>
      <c r="J1072" s="128"/>
    </row>
    <row r="1073" spans="1:10" x14ac:dyDescent="0.25">
      <c r="A1073" s="350"/>
      <c r="B1073" s="128"/>
      <c r="H1073" s="128"/>
      <c r="J1073" s="128"/>
    </row>
    <row r="1074" spans="1:10" x14ac:dyDescent="0.25">
      <c r="A1074" s="350"/>
      <c r="B1074" s="128"/>
      <c r="H1074" s="128"/>
      <c r="J1074" s="128"/>
    </row>
    <row r="1075" spans="1:10" x14ac:dyDescent="0.25">
      <c r="A1075" s="350"/>
      <c r="B1075" s="128"/>
      <c r="H1075" s="128"/>
      <c r="J1075" s="128"/>
    </row>
    <row r="1076" spans="1:10" x14ac:dyDescent="0.25">
      <c r="A1076" s="350"/>
      <c r="B1076" s="128"/>
      <c r="H1076" s="128"/>
      <c r="J1076" s="128"/>
    </row>
    <row r="1077" spans="1:10" x14ac:dyDescent="0.25">
      <c r="A1077" s="350"/>
      <c r="B1077" s="128"/>
      <c r="H1077" s="128"/>
      <c r="J1077" s="128"/>
    </row>
    <row r="1078" spans="1:10" x14ac:dyDescent="0.25">
      <c r="A1078" s="350"/>
      <c r="B1078" s="128"/>
      <c r="H1078" s="128"/>
      <c r="J1078" s="128"/>
    </row>
    <row r="1079" spans="1:10" x14ac:dyDescent="0.25">
      <c r="A1079" s="350"/>
      <c r="B1079" s="128"/>
      <c r="H1079" s="128"/>
      <c r="J1079" s="128"/>
    </row>
    <row r="1080" spans="1:10" x14ac:dyDescent="0.25">
      <c r="A1080" s="350"/>
      <c r="B1080" s="128"/>
      <c r="H1080" s="128"/>
      <c r="J1080" s="128"/>
    </row>
    <row r="1081" spans="1:10" x14ac:dyDescent="0.25">
      <c r="A1081" s="350"/>
      <c r="B1081" s="128"/>
      <c r="H1081" s="128"/>
      <c r="J1081" s="128"/>
    </row>
    <row r="1082" spans="1:10" x14ac:dyDescent="0.25">
      <c r="A1082" s="350"/>
      <c r="B1082" s="128"/>
      <c r="H1082" s="128"/>
      <c r="J1082" s="128"/>
    </row>
    <row r="1083" spans="1:10" x14ac:dyDescent="0.25">
      <c r="A1083" s="350"/>
      <c r="B1083" s="128"/>
      <c r="H1083" s="128"/>
      <c r="J1083" s="128"/>
    </row>
    <row r="1084" spans="1:10" x14ac:dyDescent="0.25">
      <c r="A1084" s="350"/>
      <c r="B1084" s="128"/>
      <c r="H1084" s="128"/>
      <c r="J1084" s="128"/>
    </row>
    <row r="1085" spans="1:10" x14ac:dyDescent="0.25">
      <c r="A1085" s="350"/>
      <c r="B1085" s="128"/>
      <c r="H1085" s="128"/>
      <c r="J1085" s="128"/>
    </row>
    <row r="1086" spans="1:10" x14ac:dyDescent="0.25">
      <c r="A1086" s="350"/>
      <c r="B1086" s="128"/>
      <c r="H1086" s="128"/>
      <c r="J1086" s="128"/>
    </row>
    <row r="1087" spans="1:10" x14ac:dyDescent="0.25">
      <c r="A1087" s="350"/>
      <c r="B1087" s="128"/>
      <c r="H1087" s="128"/>
      <c r="J1087" s="128"/>
    </row>
    <row r="1088" spans="1:10" x14ac:dyDescent="0.25">
      <c r="A1088" s="350"/>
      <c r="B1088" s="128"/>
      <c r="H1088" s="128"/>
      <c r="J1088" s="128"/>
    </row>
    <row r="1089" spans="1:10" x14ac:dyDescent="0.25">
      <c r="A1089" s="350"/>
      <c r="B1089" s="128"/>
      <c r="H1089" s="128"/>
      <c r="J1089" s="128"/>
    </row>
    <row r="1090" spans="1:10" x14ac:dyDescent="0.25">
      <c r="A1090" s="350"/>
      <c r="B1090" s="128"/>
      <c r="H1090" s="128"/>
      <c r="J1090" s="128"/>
    </row>
    <row r="1091" spans="1:10" x14ac:dyDescent="0.25">
      <c r="A1091" s="350"/>
      <c r="B1091" s="128"/>
      <c r="H1091" s="128"/>
      <c r="J1091" s="128"/>
    </row>
    <row r="1092" spans="1:10" x14ac:dyDescent="0.25">
      <c r="A1092" s="350"/>
      <c r="B1092" s="128"/>
      <c r="H1092" s="128"/>
      <c r="J1092" s="128"/>
    </row>
    <row r="1093" spans="1:10" x14ac:dyDescent="0.25">
      <c r="A1093" s="350"/>
      <c r="B1093" s="128"/>
      <c r="H1093" s="128"/>
      <c r="J1093" s="128"/>
    </row>
    <row r="1094" spans="1:10" x14ac:dyDescent="0.25">
      <c r="A1094" s="350"/>
      <c r="B1094" s="128"/>
      <c r="H1094" s="128"/>
      <c r="J1094" s="128"/>
    </row>
    <row r="1095" spans="1:10" x14ac:dyDescent="0.25">
      <c r="A1095" s="350"/>
      <c r="B1095" s="128"/>
      <c r="H1095" s="128"/>
      <c r="J1095" s="128"/>
    </row>
    <row r="1096" spans="1:10" x14ac:dyDescent="0.25">
      <c r="A1096" s="350"/>
      <c r="B1096" s="128"/>
      <c r="H1096" s="128"/>
      <c r="J1096" s="128"/>
    </row>
    <row r="1097" spans="1:10" x14ac:dyDescent="0.25">
      <c r="A1097" s="350"/>
      <c r="B1097" s="128"/>
      <c r="H1097" s="128"/>
      <c r="J1097" s="128"/>
    </row>
    <row r="1098" spans="1:10" x14ac:dyDescent="0.25">
      <c r="A1098" s="350"/>
      <c r="B1098" s="128"/>
      <c r="H1098" s="128"/>
      <c r="J1098" s="128"/>
    </row>
    <row r="1099" spans="1:10" x14ac:dyDescent="0.25">
      <c r="A1099" s="350"/>
      <c r="B1099" s="128"/>
      <c r="H1099" s="128"/>
      <c r="J1099" s="128"/>
    </row>
    <row r="1100" spans="1:10" x14ac:dyDescent="0.25">
      <c r="A1100" s="350"/>
      <c r="B1100" s="128"/>
      <c r="H1100" s="128"/>
      <c r="J1100" s="128"/>
    </row>
    <row r="1101" spans="1:10" x14ac:dyDescent="0.25">
      <c r="A1101" s="350"/>
      <c r="B1101" s="128"/>
      <c r="H1101" s="128"/>
      <c r="J1101" s="128"/>
    </row>
    <row r="1102" spans="1:10" x14ac:dyDescent="0.25">
      <c r="A1102" s="350"/>
      <c r="B1102" s="128"/>
      <c r="H1102" s="128"/>
      <c r="J1102" s="128"/>
    </row>
    <row r="1103" spans="1:10" x14ac:dyDescent="0.25">
      <c r="A1103" s="350"/>
      <c r="B1103" s="128"/>
      <c r="H1103" s="128"/>
      <c r="J1103" s="128"/>
    </row>
    <row r="1104" spans="1:10" x14ac:dyDescent="0.25">
      <c r="A1104" s="350"/>
      <c r="B1104" s="128"/>
      <c r="H1104" s="128"/>
      <c r="J1104" s="128"/>
    </row>
    <row r="1105" spans="1:10" x14ac:dyDescent="0.25">
      <c r="A1105" s="350"/>
      <c r="B1105" s="128"/>
      <c r="H1105" s="128"/>
      <c r="J1105" s="128"/>
    </row>
    <row r="1106" spans="1:10" x14ac:dyDescent="0.25">
      <c r="A1106" s="350"/>
      <c r="B1106" s="128"/>
      <c r="H1106" s="128"/>
      <c r="J1106" s="128"/>
    </row>
    <row r="1107" spans="1:10" x14ac:dyDescent="0.25">
      <c r="A1107" s="350"/>
      <c r="B1107" s="128"/>
      <c r="H1107" s="128"/>
      <c r="J1107" s="128"/>
    </row>
    <row r="1108" spans="1:10" x14ac:dyDescent="0.25">
      <c r="A1108" s="350"/>
      <c r="B1108" s="128"/>
      <c r="H1108" s="128"/>
      <c r="J1108" s="128"/>
    </row>
    <row r="1109" spans="1:10" x14ac:dyDescent="0.25">
      <c r="A1109" s="350"/>
      <c r="B1109" s="128"/>
      <c r="H1109" s="128"/>
      <c r="J1109" s="128"/>
    </row>
    <row r="1110" spans="1:10" x14ac:dyDescent="0.25">
      <c r="A1110" s="350"/>
      <c r="B1110" s="128"/>
      <c r="H1110" s="128"/>
      <c r="J1110" s="128"/>
    </row>
    <row r="1111" spans="1:10" x14ac:dyDescent="0.25">
      <c r="A1111" s="350"/>
      <c r="B1111" s="128"/>
      <c r="H1111" s="128"/>
      <c r="J1111" s="128"/>
    </row>
    <row r="1112" spans="1:10" x14ac:dyDescent="0.25">
      <c r="A1112" s="350"/>
      <c r="B1112" s="128"/>
      <c r="H1112" s="128"/>
      <c r="J1112" s="128"/>
    </row>
    <row r="1113" spans="1:10" x14ac:dyDescent="0.25">
      <c r="A1113" s="350"/>
      <c r="B1113" s="128"/>
      <c r="H1113" s="128"/>
      <c r="J1113" s="128"/>
    </row>
    <row r="1114" spans="1:10" x14ac:dyDescent="0.25">
      <c r="A1114" s="350"/>
      <c r="B1114" s="128"/>
      <c r="H1114" s="128"/>
      <c r="J1114" s="128"/>
    </row>
    <row r="1115" spans="1:10" x14ac:dyDescent="0.25">
      <c r="A1115" s="350"/>
      <c r="B1115" s="128"/>
      <c r="H1115" s="128"/>
      <c r="J1115" s="128"/>
    </row>
    <row r="1116" spans="1:10" x14ac:dyDescent="0.25">
      <c r="A1116" s="350"/>
      <c r="B1116" s="128"/>
      <c r="H1116" s="128"/>
      <c r="J1116" s="128"/>
    </row>
    <row r="1117" spans="1:10" x14ac:dyDescent="0.25">
      <c r="A1117" s="350"/>
      <c r="B1117" s="128"/>
      <c r="H1117" s="128"/>
      <c r="J1117" s="128"/>
    </row>
    <row r="1118" spans="1:10" x14ac:dyDescent="0.25">
      <c r="A1118" s="350"/>
      <c r="B1118" s="128"/>
      <c r="H1118" s="128"/>
      <c r="J1118" s="128"/>
    </row>
    <row r="1119" spans="1:10" x14ac:dyDescent="0.25">
      <c r="A1119" s="350"/>
      <c r="B1119" s="128"/>
      <c r="H1119" s="128"/>
      <c r="J1119" s="128"/>
    </row>
    <row r="1120" spans="1:10" x14ac:dyDescent="0.25">
      <c r="A1120" s="350"/>
      <c r="B1120" s="128"/>
      <c r="H1120" s="128"/>
      <c r="J1120" s="128"/>
    </row>
    <row r="1121" spans="1:10" x14ac:dyDescent="0.25">
      <c r="A1121" s="350"/>
      <c r="B1121" s="128"/>
      <c r="H1121" s="128"/>
      <c r="J1121" s="128"/>
    </row>
    <row r="1122" spans="1:10" x14ac:dyDescent="0.25">
      <c r="A1122" s="350"/>
      <c r="B1122" s="128"/>
      <c r="H1122" s="128"/>
      <c r="J1122" s="128"/>
    </row>
    <row r="1123" spans="1:10" x14ac:dyDescent="0.25">
      <c r="A1123" s="350"/>
      <c r="B1123" s="128"/>
      <c r="H1123" s="128"/>
      <c r="J1123" s="128"/>
    </row>
    <row r="1124" spans="1:10" x14ac:dyDescent="0.25">
      <c r="A1124" s="350"/>
      <c r="B1124" s="128"/>
      <c r="H1124" s="128"/>
      <c r="J1124" s="128"/>
    </row>
    <row r="1125" spans="1:10" x14ac:dyDescent="0.25">
      <c r="A1125" s="350"/>
      <c r="B1125" s="128"/>
      <c r="H1125" s="128"/>
      <c r="J1125" s="128"/>
    </row>
    <row r="1126" spans="1:10" x14ac:dyDescent="0.25">
      <c r="A1126" s="350"/>
      <c r="B1126" s="128"/>
      <c r="H1126" s="128"/>
      <c r="J1126" s="128"/>
    </row>
    <row r="1127" spans="1:10" x14ac:dyDescent="0.25">
      <c r="A1127" s="350"/>
      <c r="B1127" s="128"/>
      <c r="H1127" s="128"/>
      <c r="J1127" s="128"/>
    </row>
    <row r="1128" spans="1:10" x14ac:dyDescent="0.25">
      <c r="A1128" s="350"/>
      <c r="B1128" s="128"/>
      <c r="H1128" s="128"/>
      <c r="J1128" s="128"/>
    </row>
    <row r="1129" spans="1:10" x14ac:dyDescent="0.25">
      <c r="A1129" s="350"/>
      <c r="B1129" s="128"/>
      <c r="H1129" s="128"/>
      <c r="J1129" s="128"/>
    </row>
    <row r="1130" spans="1:10" x14ac:dyDescent="0.25">
      <c r="A1130" s="350"/>
      <c r="B1130" s="128"/>
      <c r="H1130" s="128"/>
      <c r="J1130" s="128"/>
    </row>
    <row r="1131" spans="1:10" x14ac:dyDescent="0.25">
      <c r="A1131" s="350"/>
      <c r="B1131" s="128"/>
      <c r="H1131" s="128"/>
      <c r="J1131" s="128"/>
    </row>
    <row r="1132" spans="1:10" x14ac:dyDescent="0.25">
      <c r="A1132" s="350"/>
      <c r="B1132" s="128"/>
      <c r="H1132" s="128"/>
      <c r="J1132" s="128"/>
    </row>
    <row r="1133" spans="1:10" x14ac:dyDescent="0.25">
      <c r="A1133" s="350"/>
      <c r="B1133" s="128"/>
      <c r="H1133" s="128"/>
      <c r="J1133" s="128"/>
    </row>
    <row r="1134" spans="1:10" x14ac:dyDescent="0.25">
      <c r="A1134" s="350"/>
      <c r="B1134" s="128"/>
      <c r="H1134" s="128"/>
      <c r="J1134" s="128"/>
    </row>
    <row r="1135" spans="1:10" x14ac:dyDescent="0.25">
      <c r="A1135" s="350"/>
      <c r="B1135" s="128"/>
      <c r="H1135" s="128"/>
      <c r="J1135" s="128"/>
    </row>
    <row r="1136" spans="1:10" x14ac:dyDescent="0.25">
      <c r="A1136" s="350"/>
      <c r="B1136" s="128"/>
      <c r="H1136" s="128"/>
      <c r="J1136" s="128"/>
    </row>
    <row r="1137" spans="1:10" x14ac:dyDescent="0.25">
      <c r="A1137" s="350"/>
      <c r="B1137" s="128"/>
      <c r="H1137" s="128"/>
      <c r="J1137" s="128"/>
    </row>
    <row r="1138" spans="1:10" x14ac:dyDescent="0.25">
      <c r="A1138" s="350"/>
      <c r="B1138" s="128"/>
      <c r="H1138" s="128"/>
      <c r="J1138" s="128"/>
    </row>
    <row r="1139" spans="1:10" x14ac:dyDescent="0.25">
      <c r="A1139" s="350"/>
      <c r="B1139" s="128"/>
      <c r="H1139" s="128"/>
      <c r="J1139" s="128"/>
    </row>
    <row r="1140" spans="1:10" x14ac:dyDescent="0.25">
      <c r="A1140" s="350"/>
      <c r="B1140" s="128"/>
      <c r="H1140" s="128"/>
      <c r="J1140" s="128"/>
    </row>
    <row r="1141" spans="1:10" x14ac:dyDescent="0.25">
      <c r="A1141" s="350"/>
      <c r="B1141" s="128"/>
      <c r="H1141" s="128"/>
      <c r="J1141" s="128"/>
    </row>
    <row r="1142" spans="1:10" x14ac:dyDescent="0.25">
      <c r="A1142" s="350"/>
      <c r="B1142" s="128"/>
      <c r="H1142" s="128"/>
      <c r="J1142" s="128"/>
    </row>
    <row r="1143" spans="1:10" x14ac:dyDescent="0.25">
      <c r="A1143" s="350"/>
      <c r="B1143" s="128"/>
      <c r="H1143" s="128"/>
      <c r="J1143" s="128"/>
    </row>
    <row r="1144" spans="1:10" x14ac:dyDescent="0.25">
      <c r="A1144" s="350"/>
      <c r="B1144" s="128"/>
      <c r="H1144" s="128"/>
      <c r="J1144" s="128"/>
    </row>
    <row r="1145" spans="1:10" x14ac:dyDescent="0.25">
      <c r="A1145" s="350"/>
      <c r="B1145" s="128"/>
      <c r="H1145" s="128"/>
      <c r="J1145" s="128"/>
    </row>
    <row r="1146" spans="1:10" x14ac:dyDescent="0.25">
      <c r="A1146" s="350"/>
      <c r="B1146" s="128"/>
      <c r="H1146" s="128"/>
      <c r="J1146" s="128"/>
    </row>
    <row r="1147" spans="1:10" x14ac:dyDescent="0.25">
      <c r="A1147" s="350"/>
      <c r="B1147" s="128"/>
      <c r="H1147" s="128"/>
      <c r="J1147" s="128"/>
    </row>
    <row r="1148" spans="1:10" x14ac:dyDescent="0.25">
      <c r="A1148" s="350"/>
      <c r="B1148" s="128"/>
      <c r="H1148" s="128"/>
      <c r="J1148" s="128"/>
    </row>
    <row r="1149" spans="1:10" x14ac:dyDescent="0.25">
      <c r="A1149" s="350"/>
      <c r="B1149" s="128"/>
      <c r="H1149" s="128"/>
      <c r="J1149" s="128"/>
    </row>
    <row r="1150" spans="1:10" x14ac:dyDescent="0.25">
      <c r="A1150" s="350"/>
      <c r="B1150" s="128"/>
      <c r="H1150" s="128"/>
      <c r="J1150" s="128"/>
    </row>
    <row r="1151" spans="1:10" x14ac:dyDescent="0.25">
      <c r="A1151" s="350"/>
      <c r="B1151" s="128"/>
      <c r="H1151" s="128"/>
      <c r="J1151" s="128"/>
    </row>
    <row r="1152" spans="1:10" x14ac:dyDescent="0.25">
      <c r="A1152" s="350"/>
      <c r="B1152" s="128"/>
      <c r="H1152" s="128"/>
      <c r="J1152" s="128"/>
    </row>
    <row r="1153" spans="1:10" x14ac:dyDescent="0.25">
      <c r="A1153" s="350"/>
      <c r="B1153" s="128"/>
      <c r="H1153" s="128"/>
      <c r="J1153" s="128"/>
    </row>
    <row r="1154" spans="1:10" x14ac:dyDescent="0.25">
      <c r="A1154" s="350"/>
      <c r="B1154" s="128"/>
      <c r="H1154" s="128"/>
      <c r="J1154" s="128"/>
    </row>
    <row r="1155" spans="1:10" x14ac:dyDescent="0.25">
      <c r="A1155" s="350"/>
      <c r="B1155" s="128"/>
      <c r="H1155" s="128"/>
      <c r="J1155" s="128"/>
    </row>
    <row r="1156" spans="1:10" x14ac:dyDescent="0.25">
      <c r="A1156" s="350"/>
      <c r="B1156" s="128"/>
      <c r="H1156" s="128"/>
      <c r="J1156" s="128"/>
    </row>
    <row r="1157" spans="1:10" x14ac:dyDescent="0.25">
      <c r="A1157" s="350"/>
      <c r="B1157" s="128"/>
      <c r="H1157" s="128"/>
      <c r="J1157" s="128"/>
    </row>
    <row r="1158" spans="1:10" x14ac:dyDescent="0.25">
      <c r="A1158" s="350"/>
      <c r="B1158" s="128"/>
      <c r="H1158" s="128"/>
      <c r="J1158" s="128"/>
    </row>
    <row r="1159" spans="1:10" x14ac:dyDescent="0.25">
      <c r="A1159" s="350"/>
      <c r="B1159" s="128"/>
      <c r="H1159" s="128"/>
      <c r="J1159" s="128"/>
    </row>
    <row r="1160" spans="1:10" x14ac:dyDescent="0.25">
      <c r="A1160" s="350"/>
      <c r="B1160" s="128"/>
      <c r="H1160" s="128"/>
      <c r="J1160" s="128"/>
    </row>
    <row r="1161" spans="1:10" x14ac:dyDescent="0.25">
      <c r="A1161" s="350"/>
      <c r="B1161" s="128"/>
      <c r="H1161" s="128"/>
      <c r="J1161" s="128"/>
    </row>
    <row r="1162" spans="1:10" x14ac:dyDescent="0.25">
      <c r="A1162" s="350"/>
      <c r="B1162" s="128"/>
      <c r="H1162" s="128"/>
      <c r="J1162" s="128"/>
    </row>
    <row r="1163" spans="1:10" x14ac:dyDescent="0.25">
      <c r="A1163" s="350"/>
      <c r="B1163" s="128"/>
      <c r="H1163" s="128"/>
      <c r="J1163" s="128"/>
    </row>
    <row r="1164" spans="1:10" x14ac:dyDescent="0.25">
      <c r="A1164" s="350"/>
      <c r="B1164" s="128"/>
      <c r="H1164" s="128"/>
      <c r="J1164" s="128"/>
    </row>
    <row r="1165" spans="1:10" x14ac:dyDescent="0.25">
      <c r="A1165" s="350"/>
      <c r="B1165" s="128"/>
      <c r="H1165" s="128"/>
      <c r="J1165" s="128"/>
    </row>
    <row r="1166" spans="1:10" x14ac:dyDescent="0.25">
      <c r="A1166" s="350"/>
      <c r="B1166" s="128"/>
      <c r="H1166" s="128"/>
      <c r="J1166" s="128"/>
    </row>
    <row r="1167" spans="1:10" x14ac:dyDescent="0.25">
      <c r="A1167" s="350"/>
      <c r="B1167" s="128"/>
      <c r="H1167" s="128"/>
      <c r="J1167" s="128"/>
    </row>
    <row r="1168" spans="1:10" x14ac:dyDescent="0.25">
      <c r="A1168" s="350"/>
      <c r="B1168" s="128"/>
      <c r="H1168" s="128"/>
      <c r="J1168" s="128"/>
    </row>
    <row r="1169" spans="1:10" x14ac:dyDescent="0.25">
      <c r="A1169" s="350"/>
      <c r="B1169" s="128"/>
      <c r="H1169" s="128"/>
      <c r="J1169" s="128"/>
    </row>
    <row r="1170" spans="1:10" x14ac:dyDescent="0.25">
      <c r="A1170" s="350"/>
      <c r="B1170" s="128"/>
      <c r="H1170" s="128"/>
      <c r="J1170" s="128"/>
    </row>
    <row r="1171" spans="1:10" x14ac:dyDescent="0.25">
      <c r="A1171" s="350"/>
      <c r="B1171" s="128"/>
      <c r="H1171" s="128"/>
      <c r="J1171" s="128"/>
    </row>
    <row r="1172" spans="1:10" x14ac:dyDescent="0.25">
      <c r="A1172" s="350"/>
      <c r="B1172" s="128"/>
      <c r="H1172" s="128"/>
      <c r="J1172" s="128"/>
    </row>
    <row r="1173" spans="1:10" x14ac:dyDescent="0.25">
      <c r="A1173" s="350"/>
      <c r="B1173" s="128"/>
      <c r="H1173" s="128"/>
      <c r="J1173" s="128"/>
    </row>
    <row r="1174" spans="1:10" x14ac:dyDescent="0.25">
      <c r="A1174" s="350"/>
      <c r="B1174" s="128"/>
      <c r="H1174" s="128"/>
      <c r="J1174" s="128"/>
    </row>
    <row r="1175" spans="1:10" x14ac:dyDescent="0.25">
      <c r="A1175" s="350"/>
      <c r="B1175" s="128"/>
      <c r="H1175" s="128"/>
      <c r="J1175" s="128"/>
    </row>
    <row r="1176" spans="1:10" x14ac:dyDescent="0.25">
      <c r="A1176" s="350"/>
      <c r="B1176" s="128"/>
      <c r="H1176" s="128"/>
      <c r="J1176" s="128"/>
    </row>
    <row r="1177" spans="1:10" x14ac:dyDescent="0.25">
      <c r="A1177" s="350"/>
      <c r="B1177" s="128"/>
      <c r="H1177" s="128"/>
      <c r="J1177" s="128"/>
    </row>
    <row r="1178" spans="1:10" x14ac:dyDescent="0.25">
      <c r="A1178" s="350"/>
      <c r="B1178" s="128"/>
      <c r="H1178" s="128"/>
      <c r="J1178" s="128"/>
    </row>
    <row r="1179" spans="1:10" x14ac:dyDescent="0.25">
      <c r="A1179" s="350"/>
      <c r="B1179" s="128"/>
      <c r="H1179" s="128"/>
      <c r="J1179" s="128"/>
    </row>
    <row r="1180" spans="1:10" x14ac:dyDescent="0.25">
      <c r="A1180" s="350"/>
      <c r="B1180" s="128"/>
      <c r="H1180" s="128"/>
      <c r="J1180" s="128"/>
    </row>
    <row r="1181" spans="1:10" x14ac:dyDescent="0.25">
      <c r="A1181" s="350"/>
      <c r="B1181" s="128"/>
      <c r="H1181" s="128"/>
      <c r="J1181" s="128"/>
    </row>
    <row r="1182" spans="1:10" x14ac:dyDescent="0.25">
      <c r="A1182" s="350"/>
      <c r="B1182" s="128"/>
      <c r="H1182" s="128"/>
      <c r="J1182" s="128"/>
    </row>
    <row r="1183" spans="1:10" x14ac:dyDescent="0.25">
      <c r="A1183" s="350"/>
      <c r="B1183" s="128"/>
      <c r="H1183" s="128"/>
      <c r="J1183" s="128"/>
    </row>
    <row r="1184" spans="1:10" x14ac:dyDescent="0.25">
      <c r="A1184" s="350"/>
      <c r="B1184" s="128"/>
      <c r="H1184" s="128"/>
      <c r="J1184" s="128"/>
    </row>
    <row r="1185" spans="1:10" x14ac:dyDescent="0.25">
      <c r="A1185" s="350"/>
      <c r="B1185" s="128"/>
      <c r="H1185" s="128"/>
      <c r="J1185" s="128"/>
    </row>
    <row r="1186" spans="1:10" x14ac:dyDescent="0.25">
      <c r="A1186" s="350"/>
      <c r="B1186" s="128"/>
      <c r="H1186" s="128"/>
      <c r="J1186" s="128"/>
    </row>
    <row r="1187" spans="1:10" x14ac:dyDescent="0.25">
      <c r="A1187" s="350"/>
      <c r="B1187" s="128"/>
      <c r="H1187" s="128"/>
      <c r="J1187" s="128"/>
    </row>
    <row r="1188" spans="1:10" x14ac:dyDescent="0.25">
      <c r="A1188" s="350"/>
      <c r="B1188" s="128"/>
      <c r="H1188" s="128"/>
      <c r="J1188" s="128"/>
    </row>
    <row r="1189" spans="1:10" x14ac:dyDescent="0.25">
      <c r="A1189" s="350"/>
      <c r="B1189" s="128"/>
      <c r="H1189" s="128"/>
      <c r="J1189" s="128"/>
    </row>
    <row r="1190" spans="1:10" x14ac:dyDescent="0.25">
      <c r="A1190" s="350"/>
      <c r="B1190" s="128"/>
      <c r="H1190" s="128"/>
      <c r="J1190" s="128"/>
    </row>
    <row r="1191" spans="1:10" x14ac:dyDescent="0.25">
      <c r="A1191" s="350"/>
      <c r="B1191" s="128"/>
      <c r="H1191" s="128"/>
      <c r="J1191" s="128"/>
    </row>
    <row r="1192" spans="1:10" x14ac:dyDescent="0.25">
      <c r="A1192" s="350"/>
      <c r="B1192" s="128"/>
      <c r="H1192" s="128"/>
      <c r="J1192" s="128"/>
    </row>
    <row r="1193" spans="1:10" x14ac:dyDescent="0.25">
      <c r="A1193" s="350"/>
      <c r="B1193" s="128"/>
      <c r="H1193" s="128"/>
      <c r="J1193" s="128"/>
    </row>
    <row r="1194" spans="1:10" x14ac:dyDescent="0.25">
      <c r="A1194" s="350"/>
      <c r="B1194" s="128"/>
      <c r="H1194" s="128"/>
      <c r="J1194" s="128"/>
    </row>
    <row r="1195" spans="1:10" x14ac:dyDescent="0.25">
      <c r="A1195" s="350"/>
      <c r="B1195" s="128"/>
      <c r="H1195" s="128"/>
      <c r="J1195" s="128"/>
    </row>
    <row r="1196" spans="1:10" x14ac:dyDescent="0.25">
      <c r="A1196" s="350"/>
      <c r="B1196" s="128"/>
      <c r="H1196" s="128"/>
      <c r="J1196" s="128"/>
    </row>
    <row r="1197" spans="1:10" x14ac:dyDescent="0.25">
      <c r="A1197" s="350"/>
      <c r="B1197" s="128"/>
      <c r="H1197" s="128"/>
      <c r="J1197" s="128"/>
    </row>
    <row r="1198" spans="1:10" x14ac:dyDescent="0.25">
      <c r="A1198" s="350"/>
      <c r="B1198" s="128"/>
      <c r="H1198" s="128"/>
      <c r="J1198" s="128"/>
    </row>
    <row r="1199" spans="1:10" x14ac:dyDescent="0.25">
      <c r="A1199" s="350"/>
      <c r="B1199" s="128"/>
      <c r="H1199" s="128"/>
      <c r="J1199" s="128"/>
    </row>
    <row r="1200" spans="1:10" x14ac:dyDescent="0.25">
      <c r="A1200" s="350"/>
      <c r="B1200" s="128"/>
      <c r="H1200" s="128"/>
      <c r="J1200" s="128"/>
    </row>
    <row r="1201" spans="1:10" x14ac:dyDescent="0.25">
      <c r="A1201" s="350"/>
      <c r="B1201" s="128"/>
      <c r="H1201" s="128"/>
      <c r="J1201" s="128"/>
    </row>
    <row r="1202" spans="1:10" x14ac:dyDescent="0.25">
      <c r="A1202" s="350"/>
      <c r="B1202" s="128"/>
      <c r="H1202" s="128"/>
      <c r="J1202" s="128"/>
    </row>
    <row r="1203" spans="1:10" x14ac:dyDescent="0.25">
      <c r="A1203" s="350"/>
      <c r="B1203" s="128"/>
      <c r="H1203" s="128"/>
      <c r="J1203" s="128"/>
    </row>
    <row r="1204" spans="1:10" x14ac:dyDescent="0.25">
      <c r="A1204" s="350"/>
      <c r="B1204" s="128"/>
      <c r="H1204" s="128"/>
      <c r="J1204" s="128"/>
    </row>
    <row r="1205" spans="1:10" x14ac:dyDescent="0.25">
      <c r="A1205" s="350"/>
      <c r="B1205" s="128"/>
      <c r="H1205" s="128"/>
      <c r="J1205" s="128"/>
    </row>
    <row r="1206" spans="1:10" x14ac:dyDescent="0.25">
      <c r="A1206" s="350"/>
      <c r="B1206" s="128"/>
      <c r="H1206" s="128"/>
      <c r="J1206" s="128"/>
    </row>
    <row r="1207" spans="1:10" x14ac:dyDescent="0.25">
      <c r="A1207" s="350"/>
      <c r="B1207" s="128"/>
      <c r="H1207" s="128"/>
      <c r="J1207" s="128"/>
    </row>
    <row r="1208" spans="1:10" x14ac:dyDescent="0.25">
      <c r="A1208" s="350"/>
      <c r="B1208" s="128"/>
      <c r="H1208" s="128"/>
      <c r="J1208" s="128"/>
    </row>
    <row r="1209" spans="1:10" x14ac:dyDescent="0.25">
      <c r="A1209" s="350"/>
      <c r="B1209" s="128"/>
      <c r="H1209" s="128"/>
      <c r="J1209" s="128"/>
    </row>
    <row r="1210" spans="1:10" x14ac:dyDescent="0.25">
      <c r="A1210" s="350"/>
      <c r="B1210" s="128"/>
      <c r="H1210" s="128"/>
      <c r="J1210" s="128"/>
    </row>
    <row r="1211" spans="1:10" x14ac:dyDescent="0.25">
      <c r="A1211" s="350"/>
      <c r="B1211" s="128"/>
      <c r="H1211" s="128"/>
      <c r="J1211" s="128"/>
    </row>
    <row r="1212" spans="1:10" x14ac:dyDescent="0.25">
      <c r="A1212" s="350"/>
      <c r="B1212" s="128"/>
      <c r="H1212" s="128"/>
      <c r="J1212" s="128"/>
    </row>
    <row r="1213" spans="1:10" x14ac:dyDescent="0.25">
      <c r="A1213" s="350"/>
      <c r="B1213" s="128"/>
      <c r="H1213" s="128"/>
      <c r="J1213" s="128"/>
    </row>
    <row r="1214" spans="1:10" x14ac:dyDescent="0.25">
      <c r="A1214" s="350"/>
      <c r="B1214" s="128"/>
      <c r="H1214" s="128"/>
      <c r="J1214" s="128"/>
    </row>
    <row r="1215" spans="1:10" x14ac:dyDescent="0.25">
      <c r="A1215" s="350"/>
      <c r="B1215" s="128"/>
      <c r="H1215" s="128"/>
      <c r="J1215" s="128"/>
    </row>
    <row r="1216" spans="1:10" x14ac:dyDescent="0.25">
      <c r="A1216" s="350"/>
      <c r="B1216" s="128"/>
      <c r="H1216" s="128"/>
      <c r="J1216" s="128"/>
    </row>
    <row r="1217" spans="1:10" x14ac:dyDescent="0.25">
      <c r="A1217" s="350"/>
      <c r="B1217" s="128"/>
      <c r="H1217" s="128"/>
      <c r="J1217" s="128"/>
    </row>
    <row r="1218" spans="1:10" x14ac:dyDescent="0.25">
      <c r="A1218" s="350"/>
      <c r="B1218" s="128"/>
      <c r="H1218" s="128"/>
      <c r="J1218" s="128"/>
    </row>
    <row r="1219" spans="1:10" x14ac:dyDescent="0.25">
      <c r="A1219" s="350"/>
      <c r="B1219" s="128"/>
      <c r="H1219" s="128"/>
      <c r="J1219" s="128"/>
    </row>
    <row r="1220" spans="1:10" x14ac:dyDescent="0.25">
      <c r="A1220" s="350"/>
      <c r="B1220" s="128"/>
      <c r="H1220" s="128"/>
      <c r="J1220" s="128"/>
    </row>
    <row r="1221" spans="1:10" x14ac:dyDescent="0.25">
      <c r="A1221" s="350"/>
      <c r="B1221" s="128"/>
      <c r="H1221" s="128"/>
      <c r="J1221" s="128"/>
    </row>
    <row r="1222" spans="1:10" x14ac:dyDescent="0.25">
      <c r="A1222" s="350"/>
      <c r="B1222" s="128"/>
      <c r="H1222" s="128"/>
      <c r="J1222" s="128"/>
    </row>
    <row r="1223" spans="1:10" x14ac:dyDescent="0.25">
      <c r="A1223" s="350"/>
      <c r="B1223" s="128"/>
      <c r="H1223" s="128"/>
      <c r="J1223" s="128"/>
    </row>
    <row r="1224" spans="1:10" x14ac:dyDescent="0.25">
      <c r="A1224" s="350"/>
      <c r="B1224" s="128"/>
      <c r="H1224" s="128"/>
      <c r="J1224" s="128"/>
    </row>
    <row r="1225" spans="1:10" x14ac:dyDescent="0.25">
      <c r="A1225" s="350"/>
      <c r="B1225" s="128"/>
      <c r="H1225" s="128"/>
      <c r="J1225" s="128"/>
    </row>
    <row r="1226" spans="1:10" x14ac:dyDescent="0.25">
      <c r="A1226" s="350"/>
      <c r="B1226" s="128"/>
      <c r="H1226" s="128"/>
      <c r="J1226" s="128"/>
    </row>
    <row r="1227" spans="1:10" x14ac:dyDescent="0.25">
      <c r="A1227" s="350"/>
      <c r="B1227" s="128"/>
      <c r="H1227" s="128"/>
      <c r="J1227" s="128"/>
    </row>
    <row r="1228" spans="1:10" x14ac:dyDescent="0.25">
      <c r="A1228" s="350"/>
      <c r="B1228" s="128"/>
      <c r="H1228" s="128"/>
      <c r="J1228" s="128"/>
    </row>
    <row r="1229" spans="1:10" x14ac:dyDescent="0.25">
      <c r="A1229" s="350"/>
      <c r="B1229" s="128"/>
      <c r="H1229" s="128"/>
      <c r="J1229" s="128"/>
    </row>
    <row r="1230" spans="1:10" x14ac:dyDescent="0.25">
      <c r="A1230" s="350"/>
      <c r="B1230" s="128"/>
      <c r="H1230" s="128"/>
      <c r="J1230" s="128"/>
    </row>
    <row r="1231" spans="1:10" x14ac:dyDescent="0.25">
      <c r="A1231" s="350"/>
      <c r="B1231" s="128"/>
      <c r="H1231" s="128"/>
      <c r="J1231" s="128"/>
    </row>
    <row r="1232" spans="1:10" x14ac:dyDescent="0.25">
      <c r="A1232" s="350"/>
      <c r="B1232" s="128"/>
      <c r="H1232" s="128"/>
      <c r="J1232" s="128"/>
    </row>
    <row r="1233" spans="1:10" x14ac:dyDescent="0.25">
      <c r="A1233" s="350"/>
      <c r="B1233" s="128"/>
      <c r="H1233" s="128"/>
      <c r="J1233" s="128"/>
    </row>
    <row r="1234" spans="1:10" x14ac:dyDescent="0.25">
      <c r="A1234" s="350"/>
      <c r="B1234" s="128"/>
      <c r="H1234" s="128"/>
      <c r="J1234" s="128"/>
    </row>
    <row r="1235" spans="1:10" x14ac:dyDescent="0.25">
      <c r="A1235" s="350"/>
      <c r="B1235" s="128"/>
      <c r="H1235" s="128"/>
      <c r="J1235" s="128"/>
    </row>
    <row r="1236" spans="1:10" x14ac:dyDescent="0.25">
      <c r="A1236" s="350"/>
      <c r="B1236" s="128"/>
      <c r="H1236" s="128"/>
      <c r="J1236" s="128"/>
    </row>
    <row r="1237" spans="1:10" x14ac:dyDescent="0.25">
      <c r="A1237" s="350"/>
      <c r="B1237" s="128"/>
      <c r="H1237" s="128"/>
      <c r="J1237" s="128"/>
    </row>
    <row r="1238" spans="1:10" x14ac:dyDescent="0.25">
      <c r="A1238" s="350"/>
      <c r="B1238" s="128"/>
      <c r="H1238" s="128"/>
      <c r="J1238" s="128"/>
    </row>
    <row r="1239" spans="1:10" x14ac:dyDescent="0.25">
      <c r="A1239" s="350"/>
      <c r="B1239" s="128"/>
      <c r="H1239" s="128"/>
      <c r="J1239" s="128"/>
    </row>
    <row r="1240" spans="1:10" x14ac:dyDescent="0.25">
      <c r="A1240" s="350"/>
      <c r="B1240" s="128"/>
      <c r="H1240" s="128"/>
      <c r="J1240" s="128"/>
    </row>
    <row r="1241" spans="1:10" x14ac:dyDescent="0.25">
      <c r="A1241" s="350"/>
      <c r="B1241" s="128"/>
      <c r="H1241" s="128"/>
      <c r="J1241" s="128"/>
    </row>
    <row r="1242" spans="1:10" x14ac:dyDescent="0.25">
      <c r="A1242" s="350"/>
      <c r="B1242" s="128"/>
      <c r="H1242" s="128"/>
      <c r="J1242" s="128"/>
    </row>
    <row r="1243" spans="1:10" x14ac:dyDescent="0.25">
      <c r="A1243" s="350"/>
      <c r="B1243" s="128"/>
      <c r="H1243" s="128"/>
      <c r="J1243" s="128"/>
    </row>
    <row r="1244" spans="1:10" x14ac:dyDescent="0.25">
      <c r="A1244" s="350"/>
      <c r="B1244" s="128"/>
      <c r="H1244" s="128"/>
      <c r="J1244" s="128"/>
    </row>
    <row r="1245" spans="1:10" x14ac:dyDescent="0.25">
      <c r="A1245" s="350"/>
      <c r="B1245" s="128"/>
      <c r="H1245" s="128"/>
      <c r="J1245" s="128"/>
    </row>
    <row r="1246" spans="1:10" x14ac:dyDescent="0.25">
      <c r="A1246" s="350"/>
      <c r="B1246" s="128"/>
      <c r="H1246" s="128"/>
      <c r="J1246" s="128"/>
    </row>
    <row r="1247" spans="1:10" x14ac:dyDescent="0.25">
      <c r="A1247" s="350"/>
      <c r="B1247" s="128"/>
      <c r="H1247" s="128"/>
      <c r="J1247" s="128"/>
    </row>
    <row r="1248" spans="1:10" x14ac:dyDescent="0.25">
      <c r="A1248" s="350"/>
      <c r="B1248" s="128"/>
      <c r="H1248" s="128"/>
      <c r="J1248" s="128"/>
    </row>
    <row r="1249" spans="1:10" x14ac:dyDescent="0.25">
      <c r="A1249" s="350"/>
      <c r="B1249" s="128"/>
      <c r="H1249" s="128"/>
      <c r="J1249" s="128"/>
    </row>
    <row r="1250" spans="1:10" x14ac:dyDescent="0.25">
      <c r="A1250" s="350"/>
      <c r="B1250" s="128"/>
      <c r="H1250" s="128"/>
      <c r="J1250" s="128"/>
    </row>
    <row r="1251" spans="1:10" x14ac:dyDescent="0.25">
      <c r="A1251" s="350"/>
      <c r="B1251" s="128"/>
      <c r="H1251" s="128"/>
      <c r="J1251" s="128"/>
    </row>
    <row r="1252" spans="1:10" x14ac:dyDescent="0.25">
      <c r="A1252" s="350"/>
      <c r="B1252" s="128"/>
      <c r="H1252" s="128"/>
      <c r="J1252" s="128"/>
    </row>
    <row r="1253" spans="1:10" x14ac:dyDescent="0.25">
      <c r="A1253" s="350"/>
      <c r="B1253" s="128"/>
      <c r="H1253" s="128"/>
      <c r="J1253" s="128"/>
    </row>
    <row r="1254" spans="1:10" x14ac:dyDescent="0.25">
      <c r="A1254" s="350"/>
      <c r="B1254" s="128"/>
      <c r="H1254" s="128"/>
      <c r="J1254" s="128"/>
    </row>
    <row r="1255" spans="1:10" x14ac:dyDescent="0.25">
      <c r="A1255" s="350"/>
      <c r="B1255" s="128"/>
      <c r="H1255" s="128"/>
      <c r="J1255" s="128"/>
    </row>
    <row r="1256" spans="1:10" x14ac:dyDescent="0.25">
      <c r="A1256" s="350"/>
      <c r="B1256" s="128"/>
      <c r="H1256" s="128"/>
      <c r="J1256" s="128"/>
    </row>
    <row r="1257" spans="1:10" x14ac:dyDescent="0.25">
      <c r="A1257" s="350"/>
      <c r="B1257" s="128"/>
      <c r="H1257" s="128"/>
      <c r="J1257" s="128"/>
    </row>
    <row r="1258" spans="1:10" x14ac:dyDescent="0.25">
      <c r="A1258" s="350"/>
      <c r="B1258" s="128"/>
      <c r="H1258" s="128"/>
      <c r="J1258" s="128"/>
    </row>
    <row r="1259" spans="1:10" x14ac:dyDescent="0.25">
      <c r="A1259" s="350"/>
      <c r="B1259" s="128"/>
      <c r="H1259" s="128"/>
      <c r="J1259" s="128"/>
    </row>
    <row r="1260" spans="1:10" x14ac:dyDescent="0.25">
      <c r="A1260" s="350"/>
      <c r="B1260" s="128"/>
      <c r="H1260" s="128"/>
      <c r="J1260" s="128"/>
    </row>
    <row r="1261" spans="1:10" x14ac:dyDescent="0.25">
      <c r="A1261" s="350"/>
      <c r="B1261" s="128"/>
      <c r="H1261" s="128"/>
      <c r="J1261" s="128"/>
    </row>
    <row r="1262" spans="1:10" x14ac:dyDescent="0.25">
      <c r="A1262" s="350"/>
      <c r="B1262" s="128"/>
      <c r="H1262" s="128"/>
      <c r="J1262" s="128"/>
    </row>
    <row r="1263" spans="1:10" x14ac:dyDescent="0.25">
      <c r="A1263" s="350"/>
      <c r="B1263" s="128"/>
      <c r="H1263" s="128"/>
      <c r="J1263" s="128"/>
    </row>
    <row r="1264" spans="1:10" x14ac:dyDescent="0.25">
      <c r="A1264" s="350"/>
      <c r="B1264" s="128"/>
      <c r="H1264" s="128"/>
      <c r="J1264" s="128"/>
    </row>
    <row r="1265" spans="1:10" x14ac:dyDescent="0.25">
      <c r="A1265" s="350"/>
      <c r="B1265" s="128"/>
      <c r="H1265" s="128"/>
      <c r="J1265" s="128"/>
    </row>
    <row r="1266" spans="1:10" x14ac:dyDescent="0.25">
      <c r="A1266" s="350"/>
      <c r="B1266" s="128"/>
      <c r="H1266" s="128"/>
      <c r="J1266" s="128"/>
    </row>
    <row r="1267" spans="1:10" x14ac:dyDescent="0.25">
      <c r="A1267" s="350"/>
      <c r="B1267" s="128"/>
      <c r="H1267" s="128"/>
      <c r="J1267" s="128"/>
    </row>
    <row r="1268" spans="1:10" x14ac:dyDescent="0.25">
      <c r="A1268" s="350"/>
      <c r="B1268" s="128"/>
      <c r="H1268" s="128"/>
      <c r="J1268" s="128"/>
    </row>
    <row r="1269" spans="1:10" x14ac:dyDescent="0.25">
      <c r="A1269" s="350"/>
      <c r="B1269" s="128"/>
      <c r="H1269" s="128"/>
      <c r="J1269" s="128"/>
    </row>
    <row r="1270" spans="1:10" x14ac:dyDescent="0.25">
      <c r="A1270" s="350"/>
      <c r="B1270" s="128"/>
      <c r="H1270" s="128"/>
      <c r="J1270" s="128"/>
    </row>
    <row r="1271" spans="1:10" x14ac:dyDescent="0.25">
      <c r="A1271" s="350"/>
      <c r="B1271" s="128"/>
      <c r="H1271" s="128"/>
      <c r="J1271" s="128"/>
    </row>
    <row r="1272" spans="1:10" x14ac:dyDescent="0.25">
      <c r="A1272" s="350"/>
      <c r="B1272" s="128"/>
      <c r="H1272" s="128"/>
      <c r="J1272" s="128"/>
    </row>
    <row r="1273" spans="1:10" x14ac:dyDescent="0.25">
      <c r="A1273" s="350"/>
      <c r="B1273" s="128"/>
      <c r="H1273" s="128"/>
      <c r="J1273" s="128"/>
    </row>
    <row r="1274" spans="1:10" x14ac:dyDescent="0.25">
      <c r="A1274" s="350"/>
      <c r="B1274" s="128"/>
      <c r="H1274" s="128"/>
      <c r="J1274" s="128"/>
    </row>
    <row r="1275" spans="1:10" x14ac:dyDescent="0.25">
      <c r="A1275" s="350"/>
      <c r="B1275" s="128"/>
      <c r="H1275" s="128"/>
      <c r="J1275" s="128"/>
    </row>
    <row r="1276" spans="1:10" x14ac:dyDescent="0.25">
      <c r="A1276" s="350"/>
      <c r="B1276" s="128"/>
      <c r="H1276" s="128"/>
      <c r="J1276" s="128"/>
    </row>
    <row r="1277" spans="1:10" x14ac:dyDescent="0.25">
      <c r="A1277" s="350"/>
      <c r="B1277" s="128"/>
      <c r="H1277" s="128"/>
      <c r="J1277" s="128"/>
    </row>
    <row r="1278" spans="1:10" x14ac:dyDescent="0.25">
      <c r="A1278" s="350"/>
      <c r="B1278" s="128"/>
      <c r="H1278" s="128"/>
      <c r="J1278" s="128"/>
    </row>
    <row r="1279" spans="1:10" x14ac:dyDescent="0.25">
      <c r="A1279" s="350"/>
      <c r="B1279" s="128"/>
      <c r="H1279" s="128"/>
      <c r="J1279" s="128"/>
    </row>
    <row r="1280" spans="1:10" x14ac:dyDescent="0.25">
      <c r="A1280" s="350"/>
      <c r="B1280" s="128"/>
      <c r="H1280" s="128"/>
      <c r="J1280" s="128"/>
    </row>
    <row r="1281" spans="1:10" x14ac:dyDescent="0.25">
      <c r="A1281" s="350"/>
      <c r="B1281" s="128"/>
      <c r="H1281" s="128"/>
      <c r="J1281" s="128"/>
    </row>
    <row r="1282" spans="1:10" x14ac:dyDescent="0.25">
      <c r="A1282" s="350"/>
      <c r="B1282" s="128"/>
      <c r="H1282" s="128"/>
      <c r="J1282" s="128"/>
    </row>
    <row r="1283" spans="1:10" x14ac:dyDescent="0.25">
      <c r="A1283" s="350"/>
      <c r="B1283" s="128"/>
      <c r="H1283" s="128"/>
      <c r="J1283" s="128"/>
    </row>
    <row r="1284" spans="1:10" x14ac:dyDescent="0.25">
      <c r="A1284" s="350"/>
      <c r="B1284" s="128"/>
      <c r="H1284" s="128"/>
      <c r="J1284" s="128"/>
    </row>
    <row r="1285" spans="1:10" x14ac:dyDescent="0.25">
      <c r="A1285" s="350"/>
      <c r="B1285" s="128"/>
      <c r="H1285" s="128"/>
      <c r="J1285" s="128"/>
    </row>
    <row r="1286" spans="1:10" x14ac:dyDescent="0.25">
      <c r="A1286" s="350"/>
      <c r="B1286" s="128"/>
      <c r="H1286" s="128"/>
      <c r="J1286" s="128"/>
    </row>
    <row r="1287" spans="1:10" x14ac:dyDescent="0.25">
      <c r="A1287" s="350"/>
      <c r="B1287" s="128"/>
      <c r="H1287" s="128"/>
      <c r="J1287" s="128"/>
    </row>
    <row r="1288" spans="1:10" x14ac:dyDescent="0.25">
      <c r="A1288" s="350"/>
      <c r="B1288" s="128"/>
      <c r="H1288" s="128"/>
      <c r="J1288" s="128"/>
    </row>
    <row r="1289" spans="1:10" x14ac:dyDescent="0.25">
      <c r="A1289" s="350"/>
      <c r="B1289" s="128"/>
      <c r="H1289" s="128"/>
      <c r="J1289" s="128"/>
    </row>
    <row r="1290" spans="1:10" x14ac:dyDescent="0.25">
      <c r="A1290" s="350"/>
      <c r="B1290" s="128"/>
      <c r="H1290" s="128"/>
      <c r="J1290" s="128"/>
    </row>
    <row r="1291" spans="1:10" x14ac:dyDescent="0.25">
      <c r="A1291" s="350"/>
      <c r="B1291" s="128"/>
      <c r="H1291" s="128"/>
      <c r="J1291" s="128"/>
    </row>
    <row r="1292" spans="1:10" x14ac:dyDescent="0.25">
      <c r="A1292" s="350"/>
      <c r="B1292" s="128"/>
      <c r="H1292" s="128"/>
      <c r="J1292" s="128"/>
    </row>
    <row r="1293" spans="1:10" x14ac:dyDescent="0.25">
      <c r="A1293" s="350"/>
      <c r="B1293" s="128"/>
      <c r="H1293" s="128"/>
      <c r="J1293" s="128"/>
    </row>
    <row r="1294" spans="1:10" x14ac:dyDescent="0.25">
      <c r="A1294" s="350"/>
      <c r="B1294" s="128"/>
      <c r="H1294" s="128"/>
      <c r="J1294" s="128"/>
    </row>
    <row r="1295" spans="1:10" x14ac:dyDescent="0.25">
      <c r="A1295" s="350"/>
      <c r="B1295" s="128"/>
      <c r="H1295" s="128"/>
      <c r="J1295" s="128"/>
    </row>
    <row r="1296" spans="1:10" x14ac:dyDescent="0.25">
      <c r="A1296" s="350"/>
      <c r="B1296" s="128"/>
      <c r="H1296" s="128"/>
      <c r="J1296" s="128"/>
    </row>
    <row r="1297" spans="1:10" x14ac:dyDescent="0.25">
      <c r="A1297" s="350"/>
      <c r="B1297" s="128"/>
      <c r="H1297" s="128"/>
      <c r="J1297" s="128"/>
    </row>
    <row r="1298" spans="1:10" x14ac:dyDescent="0.25">
      <c r="A1298" s="350"/>
      <c r="B1298" s="128"/>
      <c r="H1298" s="128"/>
      <c r="J1298" s="128"/>
    </row>
    <row r="1299" spans="1:10" x14ac:dyDescent="0.25">
      <c r="A1299" s="350"/>
      <c r="B1299" s="128"/>
      <c r="H1299" s="128"/>
      <c r="J1299" s="128"/>
    </row>
    <row r="1300" spans="1:10" x14ac:dyDescent="0.25">
      <c r="A1300" s="350"/>
      <c r="B1300" s="128"/>
      <c r="H1300" s="128"/>
      <c r="J1300" s="128"/>
    </row>
    <row r="1301" spans="1:10" x14ac:dyDescent="0.25">
      <c r="A1301" s="350"/>
      <c r="B1301" s="128"/>
      <c r="H1301" s="128"/>
      <c r="J1301" s="128"/>
    </row>
    <row r="1302" spans="1:10" x14ac:dyDescent="0.25">
      <c r="A1302" s="350"/>
      <c r="B1302" s="128"/>
      <c r="H1302" s="128"/>
      <c r="J1302" s="128"/>
    </row>
    <row r="1303" spans="1:10" x14ac:dyDescent="0.25">
      <c r="A1303" s="350"/>
      <c r="B1303" s="128"/>
      <c r="H1303" s="128"/>
      <c r="J1303" s="128"/>
    </row>
    <row r="1304" spans="1:10" x14ac:dyDescent="0.25">
      <c r="A1304" s="350"/>
      <c r="B1304" s="128"/>
      <c r="H1304" s="128"/>
      <c r="J1304" s="128"/>
    </row>
    <row r="1305" spans="1:10" x14ac:dyDescent="0.25">
      <c r="A1305" s="350"/>
      <c r="B1305" s="128"/>
      <c r="H1305" s="128"/>
      <c r="J1305" s="128"/>
    </row>
    <row r="1306" spans="1:10" x14ac:dyDescent="0.25">
      <c r="A1306" s="350"/>
      <c r="B1306" s="128"/>
      <c r="H1306" s="128"/>
      <c r="J1306" s="128"/>
    </row>
    <row r="1307" spans="1:10" x14ac:dyDescent="0.25">
      <c r="A1307" s="350"/>
      <c r="B1307" s="128"/>
      <c r="H1307" s="128"/>
      <c r="J1307" s="128"/>
    </row>
    <row r="1308" spans="1:10" x14ac:dyDescent="0.25">
      <c r="A1308" s="350"/>
      <c r="B1308" s="128"/>
      <c r="H1308" s="128"/>
      <c r="J1308" s="128"/>
    </row>
    <row r="1309" spans="1:10" x14ac:dyDescent="0.25">
      <c r="A1309" s="350"/>
      <c r="B1309" s="128"/>
      <c r="H1309" s="128"/>
      <c r="J1309" s="128"/>
    </row>
    <row r="1310" spans="1:10" x14ac:dyDescent="0.25">
      <c r="A1310" s="350"/>
      <c r="B1310" s="128"/>
      <c r="H1310" s="128"/>
      <c r="J1310" s="128"/>
    </row>
    <row r="1311" spans="1:10" x14ac:dyDescent="0.25">
      <c r="A1311" s="350"/>
      <c r="B1311" s="128"/>
      <c r="H1311" s="128"/>
      <c r="J1311" s="128"/>
    </row>
    <row r="1312" spans="1:10" x14ac:dyDescent="0.25">
      <c r="A1312" s="350"/>
      <c r="B1312" s="128"/>
      <c r="H1312" s="128"/>
      <c r="J1312" s="128"/>
    </row>
    <row r="1313" spans="1:10" x14ac:dyDescent="0.25">
      <c r="A1313" s="350"/>
      <c r="B1313" s="128"/>
      <c r="H1313" s="128"/>
      <c r="J1313" s="128"/>
    </row>
    <row r="1314" spans="1:10" x14ac:dyDescent="0.25">
      <c r="A1314" s="350"/>
      <c r="B1314" s="128"/>
      <c r="H1314" s="128"/>
      <c r="J1314" s="128"/>
    </row>
    <row r="1315" spans="1:10" x14ac:dyDescent="0.25">
      <c r="A1315" s="350"/>
      <c r="B1315" s="128"/>
      <c r="H1315" s="128"/>
      <c r="J1315" s="128"/>
    </row>
    <row r="1316" spans="1:10" x14ac:dyDescent="0.25">
      <c r="A1316" s="350"/>
      <c r="B1316" s="128"/>
      <c r="H1316" s="128"/>
      <c r="J1316" s="128"/>
    </row>
    <row r="1317" spans="1:10" x14ac:dyDescent="0.25">
      <c r="A1317" s="350"/>
      <c r="B1317" s="128"/>
      <c r="H1317" s="128"/>
      <c r="J1317" s="128"/>
    </row>
    <row r="1318" spans="1:10" x14ac:dyDescent="0.25">
      <c r="A1318" s="350"/>
      <c r="B1318" s="128"/>
      <c r="H1318" s="128"/>
      <c r="J1318" s="128"/>
    </row>
    <row r="1319" spans="1:10" x14ac:dyDescent="0.25">
      <c r="A1319" s="350"/>
      <c r="B1319" s="128"/>
      <c r="H1319" s="128"/>
      <c r="J1319" s="128"/>
    </row>
    <row r="1320" spans="1:10" x14ac:dyDescent="0.25">
      <c r="A1320" s="350"/>
      <c r="B1320" s="128"/>
      <c r="H1320" s="128"/>
      <c r="J1320" s="128"/>
    </row>
    <row r="1321" spans="1:10" x14ac:dyDescent="0.25">
      <c r="A1321" s="350"/>
      <c r="B1321" s="128"/>
      <c r="H1321" s="128"/>
      <c r="J1321" s="128"/>
    </row>
    <row r="1322" spans="1:10" x14ac:dyDescent="0.25">
      <c r="A1322" s="350"/>
      <c r="B1322" s="128"/>
      <c r="H1322" s="128"/>
      <c r="J1322" s="128"/>
    </row>
    <row r="1323" spans="1:10" x14ac:dyDescent="0.25">
      <c r="A1323" s="350"/>
      <c r="B1323" s="128"/>
      <c r="H1323" s="128"/>
      <c r="J1323" s="128"/>
    </row>
    <row r="1324" spans="1:10" x14ac:dyDescent="0.25">
      <c r="A1324" s="350"/>
      <c r="B1324" s="128"/>
      <c r="H1324" s="128"/>
      <c r="J1324" s="128"/>
    </row>
    <row r="1325" spans="1:10" x14ac:dyDescent="0.25">
      <c r="A1325" s="350"/>
      <c r="B1325" s="128"/>
      <c r="H1325" s="128"/>
      <c r="J1325" s="128"/>
    </row>
    <row r="1326" spans="1:10" x14ac:dyDescent="0.25">
      <c r="A1326" s="350"/>
      <c r="B1326" s="128"/>
      <c r="H1326" s="128"/>
      <c r="J1326" s="128"/>
    </row>
    <row r="1327" spans="1:10" x14ac:dyDescent="0.25">
      <c r="A1327" s="350"/>
      <c r="B1327" s="128"/>
      <c r="H1327" s="128"/>
      <c r="J1327" s="128"/>
    </row>
    <row r="1328" spans="1:10" x14ac:dyDescent="0.25">
      <c r="A1328" s="350"/>
      <c r="B1328" s="128"/>
      <c r="H1328" s="128"/>
      <c r="J1328" s="128"/>
    </row>
    <row r="1329" spans="1:10" x14ac:dyDescent="0.25">
      <c r="A1329" s="350"/>
      <c r="B1329" s="128"/>
      <c r="H1329" s="128"/>
      <c r="J1329" s="128"/>
    </row>
    <row r="1330" spans="1:10" x14ac:dyDescent="0.25">
      <c r="A1330" s="350"/>
      <c r="B1330" s="128"/>
      <c r="H1330" s="128"/>
      <c r="J1330" s="128"/>
    </row>
    <row r="1331" spans="1:10" x14ac:dyDescent="0.25">
      <c r="A1331" s="350"/>
      <c r="B1331" s="128"/>
      <c r="H1331" s="128"/>
      <c r="J1331" s="128"/>
    </row>
    <row r="1332" spans="1:10" x14ac:dyDescent="0.25">
      <c r="A1332" s="350"/>
      <c r="B1332" s="128"/>
      <c r="H1332" s="128"/>
      <c r="J1332" s="128"/>
    </row>
    <row r="1333" spans="1:10" x14ac:dyDescent="0.25">
      <c r="A1333" s="350"/>
      <c r="B1333" s="128"/>
      <c r="H1333" s="128"/>
      <c r="J1333" s="128"/>
    </row>
    <row r="1334" spans="1:10" x14ac:dyDescent="0.25">
      <c r="A1334" s="350"/>
      <c r="B1334" s="128"/>
      <c r="H1334" s="128"/>
      <c r="J1334" s="128"/>
    </row>
    <row r="1335" spans="1:10" x14ac:dyDescent="0.25">
      <c r="A1335" s="350"/>
      <c r="B1335" s="128"/>
      <c r="H1335" s="128"/>
      <c r="J1335" s="128"/>
    </row>
    <row r="1336" spans="1:10" x14ac:dyDescent="0.25">
      <c r="A1336" s="350"/>
      <c r="B1336" s="128"/>
      <c r="H1336" s="128"/>
      <c r="J1336" s="128"/>
    </row>
    <row r="1337" spans="1:10" x14ac:dyDescent="0.25">
      <c r="A1337" s="350"/>
      <c r="B1337" s="128"/>
      <c r="H1337" s="128"/>
      <c r="J1337" s="128"/>
    </row>
    <row r="1338" spans="1:10" x14ac:dyDescent="0.25">
      <c r="A1338" s="350"/>
      <c r="B1338" s="128"/>
      <c r="H1338" s="128"/>
      <c r="J1338" s="128"/>
    </row>
    <row r="1339" spans="1:10" x14ac:dyDescent="0.25">
      <c r="A1339" s="350"/>
      <c r="B1339" s="128"/>
      <c r="H1339" s="128"/>
      <c r="J1339" s="128"/>
    </row>
    <row r="1340" spans="1:10" x14ac:dyDescent="0.25">
      <c r="A1340" s="350"/>
      <c r="B1340" s="128"/>
      <c r="H1340" s="128"/>
      <c r="J1340" s="128"/>
    </row>
    <row r="1341" spans="1:10" x14ac:dyDescent="0.25">
      <c r="A1341" s="350"/>
      <c r="B1341" s="128"/>
      <c r="H1341" s="128"/>
      <c r="J1341" s="128"/>
    </row>
    <row r="1342" spans="1:10" x14ac:dyDescent="0.25">
      <c r="A1342" s="350"/>
      <c r="B1342" s="128"/>
      <c r="H1342" s="128"/>
      <c r="J1342" s="128"/>
    </row>
    <row r="1343" spans="1:10" x14ac:dyDescent="0.25">
      <c r="A1343" s="350"/>
      <c r="B1343" s="128"/>
      <c r="H1343" s="128"/>
      <c r="J1343" s="128"/>
    </row>
    <row r="1344" spans="1:10" x14ac:dyDescent="0.25">
      <c r="A1344" s="350"/>
      <c r="B1344" s="128"/>
      <c r="H1344" s="128"/>
      <c r="J1344" s="128"/>
    </row>
    <row r="1345" spans="1:10" x14ac:dyDescent="0.25">
      <c r="A1345" s="350"/>
      <c r="B1345" s="128"/>
      <c r="H1345" s="128"/>
      <c r="J1345" s="128"/>
    </row>
    <row r="1346" spans="1:10" x14ac:dyDescent="0.25">
      <c r="A1346" s="350"/>
      <c r="B1346" s="128"/>
      <c r="H1346" s="128"/>
      <c r="J1346" s="128"/>
    </row>
    <row r="1347" spans="1:10" x14ac:dyDescent="0.25">
      <c r="A1347" s="350"/>
      <c r="B1347" s="128"/>
      <c r="H1347" s="128"/>
      <c r="J1347" s="128"/>
    </row>
    <row r="1348" spans="1:10" x14ac:dyDescent="0.25">
      <c r="A1348" s="350"/>
      <c r="B1348" s="128"/>
      <c r="H1348" s="128"/>
      <c r="J1348" s="128"/>
    </row>
    <row r="1349" spans="1:10" x14ac:dyDescent="0.25">
      <c r="A1349" s="350"/>
      <c r="B1349" s="128"/>
      <c r="H1349" s="128"/>
      <c r="J1349" s="128"/>
    </row>
    <row r="1350" spans="1:10" x14ac:dyDescent="0.25">
      <c r="A1350" s="350"/>
      <c r="B1350" s="128"/>
      <c r="H1350" s="128"/>
      <c r="J1350" s="128"/>
    </row>
    <row r="1351" spans="1:10" x14ac:dyDescent="0.25">
      <c r="A1351" s="350"/>
      <c r="B1351" s="128"/>
      <c r="H1351" s="128"/>
      <c r="J1351" s="128"/>
    </row>
    <row r="1352" spans="1:10" x14ac:dyDescent="0.25">
      <c r="A1352" s="350"/>
      <c r="B1352" s="128"/>
      <c r="H1352" s="128"/>
      <c r="J1352" s="128"/>
    </row>
    <row r="1353" spans="1:10" x14ac:dyDescent="0.25">
      <c r="A1353" s="350"/>
      <c r="B1353" s="128"/>
      <c r="H1353" s="128"/>
      <c r="J1353" s="128"/>
    </row>
    <row r="1354" spans="1:10" x14ac:dyDescent="0.25">
      <c r="A1354" s="350"/>
      <c r="B1354" s="128"/>
      <c r="H1354" s="128"/>
      <c r="J1354" s="128"/>
    </row>
    <row r="1355" spans="1:10" x14ac:dyDescent="0.25">
      <c r="A1355" s="350"/>
      <c r="B1355" s="128"/>
      <c r="H1355" s="128"/>
      <c r="J1355" s="128"/>
    </row>
    <row r="1356" spans="1:10" x14ac:dyDescent="0.25">
      <c r="A1356" s="350"/>
      <c r="B1356" s="128"/>
      <c r="H1356" s="128"/>
      <c r="J1356" s="128"/>
    </row>
    <row r="1357" spans="1:10" x14ac:dyDescent="0.25">
      <c r="A1357" s="350"/>
      <c r="B1357" s="128"/>
      <c r="H1357" s="128"/>
      <c r="J1357" s="128"/>
    </row>
    <row r="1358" spans="1:10" x14ac:dyDescent="0.25">
      <c r="A1358" s="350"/>
      <c r="B1358" s="128"/>
      <c r="H1358" s="128"/>
      <c r="J1358" s="128"/>
    </row>
    <row r="1359" spans="1:10" x14ac:dyDescent="0.25">
      <c r="A1359" s="350"/>
      <c r="B1359" s="128"/>
      <c r="H1359" s="128"/>
      <c r="J1359" s="128"/>
    </row>
    <row r="1360" spans="1:10" x14ac:dyDescent="0.25">
      <c r="A1360" s="350"/>
      <c r="B1360" s="128"/>
      <c r="H1360" s="128"/>
      <c r="J1360" s="128"/>
    </row>
    <row r="1361" spans="1:10" x14ac:dyDescent="0.25">
      <c r="A1361" s="350"/>
      <c r="B1361" s="128"/>
      <c r="H1361" s="128"/>
      <c r="J1361" s="128"/>
    </row>
    <row r="1362" spans="1:10" x14ac:dyDescent="0.25">
      <c r="A1362" s="350"/>
      <c r="B1362" s="128"/>
      <c r="H1362" s="128"/>
      <c r="J1362" s="128"/>
    </row>
    <row r="1363" spans="1:10" x14ac:dyDescent="0.25">
      <c r="A1363" s="350"/>
      <c r="B1363" s="128"/>
      <c r="H1363" s="128"/>
      <c r="J1363" s="128"/>
    </row>
    <row r="1364" spans="1:10" x14ac:dyDescent="0.25">
      <c r="A1364" s="350"/>
      <c r="B1364" s="128"/>
      <c r="H1364" s="128"/>
      <c r="J1364" s="128"/>
    </row>
    <row r="1365" spans="1:10" x14ac:dyDescent="0.25">
      <c r="A1365" s="350"/>
      <c r="B1365" s="128"/>
      <c r="H1365" s="128"/>
      <c r="J1365" s="128"/>
    </row>
    <row r="1366" spans="1:10" x14ac:dyDescent="0.25">
      <c r="A1366" s="350"/>
      <c r="B1366" s="128"/>
      <c r="H1366" s="128"/>
      <c r="J1366" s="128"/>
    </row>
    <row r="1367" spans="1:10" x14ac:dyDescent="0.25">
      <c r="A1367" s="350"/>
      <c r="B1367" s="128"/>
      <c r="H1367" s="128"/>
      <c r="J1367" s="128"/>
    </row>
    <row r="1368" spans="1:10" x14ac:dyDescent="0.25">
      <c r="A1368" s="350"/>
      <c r="B1368" s="128"/>
      <c r="H1368" s="128"/>
      <c r="J1368" s="128"/>
    </row>
    <row r="1369" spans="1:10" x14ac:dyDescent="0.25">
      <c r="A1369" s="350"/>
      <c r="B1369" s="128"/>
      <c r="H1369" s="128"/>
      <c r="J1369" s="128"/>
    </row>
    <row r="1370" spans="1:10" x14ac:dyDescent="0.25">
      <c r="A1370" s="350"/>
      <c r="B1370" s="128"/>
      <c r="H1370" s="128"/>
      <c r="J1370" s="128"/>
    </row>
    <row r="1371" spans="1:10" x14ac:dyDescent="0.25">
      <c r="A1371" s="350"/>
      <c r="B1371" s="128"/>
      <c r="H1371" s="128"/>
      <c r="J1371" s="128"/>
    </row>
    <row r="1372" spans="1:10" x14ac:dyDescent="0.25">
      <c r="A1372" s="350"/>
      <c r="B1372" s="128"/>
      <c r="H1372" s="128"/>
      <c r="J1372" s="128"/>
    </row>
    <row r="1373" spans="1:10" x14ac:dyDescent="0.25">
      <c r="A1373" s="350"/>
      <c r="B1373" s="128"/>
      <c r="H1373" s="128"/>
      <c r="J1373" s="128"/>
    </row>
    <row r="1374" spans="1:10" x14ac:dyDescent="0.25">
      <c r="A1374" s="350"/>
      <c r="B1374" s="128"/>
      <c r="H1374" s="128"/>
      <c r="J1374" s="128"/>
    </row>
    <row r="1375" spans="1:10" x14ac:dyDescent="0.25">
      <c r="A1375" s="350"/>
      <c r="B1375" s="128"/>
      <c r="H1375" s="128"/>
      <c r="J1375" s="128"/>
    </row>
    <row r="1376" spans="1:10" x14ac:dyDescent="0.25">
      <c r="A1376" s="350"/>
      <c r="B1376" s="128"/>
      <c r="H1376" s="128"/>
      <c r="J1376" s="128"/>
    </row>
    <row r="1377" spans="1:10" x14ac:dyDescent="0.25">
      <c r="A1377" s="350"/>
      <c r="B1377" s="128"/>
      <c r="H1377" s="128"/>
      <c r="J1377" s="128"/>
    </row>
    <row r="1378" spans="1:10" x14ac:dyDescent="0.25">
      <c r="A1378" s="350"/>
      <c r="B1378" s="128"/>
      <c r="H1378" s="128"/>
      <c r="J1378" s="128"/>
    </row>
    <row r="1379" spans="1:10" x14ac:dyDescent="0.25">
      <c r="A1379" s="350"/>
      <c r="B1379" s="128"/>
      <c r="H1379" s="128"/>
      <c r="J1379" s="128"/>
    </row>
    <row r="1380" spans="1:10" x14ac:dyDescent="0.25">
      <c r="A1380" s="350"/>
      <c r="B1380" s="128"/>
      <c r="H1380" s="128"/>
      <c r="J1380" s="128"/>
    </row>
    <row r="1381" spans="1:10" x14ac:dyDescent="0.25">
      <c r="A1381" s="350"/>
      <c r="B1381" s="128"/>
      <c r="H1381" s="128"/>
      <c r="J1381" s="128"/>
    </row>
    <row r="1382" spans="1:10" x14ac:dyDescent="0.25">
      <c r="A1382" s="350"/>
      <c r="B1382" s="128"/>
      <c r="H1382" s="128"/>
      <c r="J1382" s="128"/>
    </row>
    <row r="1383" spans="1:10" x14ac:dyDescent="0.25">
      <c r="A1383" s="350"/>
      <c r="B1383" s="128"/>
      <c r="H1383" s="128"/>
      <c r="J1383" s="128"/>
    </row>
    <row r="1384" spans="1:10" x14ac:dyDescent="0.25">
      <c r="A1384" s="350"/>
      <c r="B1384" s="128"/>
      <c r="H1384" s="128"/>
      <c r="J1384" s="128"/>
    </row>
    <row r="1385" spans="1:10" x14ac:dyDescent="0.25">
      <c r="A1385" s="350"/>
      <c r="B1385" s="128"/>
      <c r="H1385" s="128"/>
      <c r="J1385" s="128"/>
    </row>
    <row r="1386" spans="1:10" x14ac:dyDescent="0.25">
      <c r="A1386" s="350"/>
      <c r="B1386" s="128"/>
      <c r="H1386" s="128"/>
      <c r="J1386" s="128"/>
    </row>
    <row r="1387" spans="1:10" x14ac:dyDescent="0.25">
      <c r="A1387" s="350"/>
      <c r="B1387" s="128"/>
      <c r="H1387" s="128"/>
      <c r="J1387" s="128"/>
    </row>
    <row r="1388" spans="1:10" x14ac:dyDescent="0.25">
      <c r="A1388" s="350"/>
      <c r="B1388" s="128"/>
      <c r="H1388" s="128"/>
      <c r="J1388" s="128"/>
    </row>
    <row r="1389" spans="1:10" x14ac:dyDescent="0.25">
      <c r="A1389" s="350"/>
      <c r="B1389" s="128"/>
      <c r="H1389" s="128"/>
      <c r="J1389" s="128"/>
    </row>
    <row r="1390" spans="1:10" x14ac:dyDescent="0.25">
      <c r="A1390" s="350"/>
      <c r="B1390" s="128"/>
      <c r="H1390" s="128"/>
      <c r="J1390" s="128"/>
    </row>
    <row r="1391" spans="1:10" x14ac:dyDescent="0.25">
      <c r="A1391" s="350"/>
      <c r="B1391" s="128"/>
      <c r="H1391" s="128"/>
      <c r="J1391" s="128"/>
    </row>
    <row r="1392" spans="1:10" x14ac:dyDescent="0.25">
      <c r="A1392" s="350"/>
      <c r="B1392" s="128"/>
      <c r="H1392" s="128"/>
      <c r="J1392" s="128"/>
    </row>
    <row r="1393" spans="1:10" x14ac:dyDescent="0.25">
      <c r="A1393" s="350"/>
      <c r="B1393" s="128"/>
      <c r="H1393" s="128"/>
      <c r="J1393" s="128"/>
    </row>
    <row r="1394" spans="1:10" x14ac:dyDescent="0.25">
      <c r="A1394" s="350"/>
      <c r="B1394" s="128"/>
      <c r="H1394" s="128"/>
      <c r="J1394" s="128"/>
    </row>
    <row r="1395" spans="1:10" x14ac:dyDescent="0.25">
      <c r="A1395" s="350"/>
      <c r="B1395" s="128"/>
      <c r="H1395" s="128"/>
      <c r="J1395" s="128"/>
    </row>
    <row r="1396" spans="1:10" x14ac:dyDescent="0.25">
      <c r="A1396" s="350"/>
      <c r="B1396" s="128"/>
      <c r="H1396" s="128"/>
      <c r="J1396" s="128"/>
    </row>
    <row r="1397" spans="1:10" x14ac:dyDescent="0.25">
      <c r="A1397" s="350"/>
      <c r="B1397" s="128"/>
      <c r="H1397" s="128"/>
      <c r="J1397" s="128"/>
    </row>
    <row r="1398" spans="1:10" x14ac:dyDescent="0.25">
      <c r="A1398" s="350"/>
      <c r="B1398" s="128"/>
      <c r="H1398" s="128"/>
      <c r="J1398" s="128"/>
    </row>
    <row r="1399" spans="1:10" x14ac:dyDescent="0.25">
      <c r="A1399" s="350"/>
      <c r="B1399" s="128"/>
      <c r="H1399" s="128"/>
      <c r="J1399" s="128"/>
    </row>
    <row r="1400" spans="1:10" x14ac:dyDescent="0.25">
      <c r="A1400" s="350"/>
      <c r="B1400" s="128"/>
      <c r="H1400" s="128"/>
      <c r="J1400" s="128"/>
    </row>
    <row r="1401" spans="1:10" x14ac:dyDescent="0.25">
      <c r="A1401" s="350"/>
      <c r="B1401" s="128"/>
      <c r="H1401" s="128"/>
      <c r="J1401" s="128"/>
    </row>
    <row r="1402" spans="1:10" x14ac:dyDescent="0.25">
      <c r="A1402" s="350"/>
      <c r="B1402" s="128"/>
      <c r="H1402" s="128"/>
      <c r="J1402" s="128"/>
    </row>
    <row r="1403" spans="1:10" x14ac:dyDescent="0.25">
      <c r="A1403" s="350"/>
      <c r="B1403" s="128"/>
      <c r="H1403" s="128"/>
      <c r="J1403" s="128"/>
    </row>
    <row r="1404" spans="1:10" x14ac:dyDescent="0.25">
      <c r="A1404" s="350"/>
      <c r="B1404" s="128"/>
      <c r="H1404" s="128"/>
      <c r="J1404" s="128"/>
    </row>
    <row r="1405" spans="1:10" x14ac:dyDescent="0.25">
      <c r="A1405" s="350"/>
      <c r="B1405" s="128"/>
      <c r="H1405" s="128"/>
      <c r="J1405" s="128"/>
    </row>
    <row r="1406" spans="1:10" x14ac:dyDescent="0.25">
      <c r="A1406" s="350"/>
      <c r="B1406" s="128"/>
      <c r="H1406" s="128"/>
      <c r="J1406" s="128"/>
    </row>
    <row r="1407" spans="1:10" x14ac:dyDescent="0.25">
      <c r="A1407" s="350"/>
      <c r="B1407" s="128"/>
      <c r="H1407" s="128"/>
      <c r="J1407" s="128"/>
    </row>
    <row r="1408" spans="1:10" x14ac:dyDescent="0.25">
      <c r="A1408" s="350"/>
      <c r="B1408" s="128"/>
      <c r="H1408" s="128"/>
      <c r="J1408" s="128"/>
    </row>
    <row r="1409" spans="1:10" x14ac:dyDescent="0.25">
      <c r="A1409" s="350"/>
      <c r="B1409" s="128"/>
      <c r="H1409" s="128"/>
      <c r="J1409" s="128"/>
    </row>
    <row r="1410" spans="1:10" x14ac:dyDescent="0.25">
      <c r="A1410" s="350"/>
      <c r="B1410" s="128"/>
      <c r="H1410" s="128"/>
      <c r="J1410" s="128"/>
    </row>
    <row r="1411" spans="1:10" x14ac:dyDescent="0.25">
      <c r="A1411" s="350"/>
      <c r="B1411" s="128"/>
      <c r="H1411" s="128"/>
      <c r="J1411" s="128"/>
    </row>
    <row r="1412" spans="1:10" x14ac:dyDescent="0.25">
      <c r="A1412" s="350"/>
      <c r="B1412" s="128"/>
      <c r="H1412" s="128"/>
      <c r="J1412" s="128"/>
    </row>
    <row r="1413" spans="1:10" x14ac:dyDescent="0.25">
      <c r="A1413" s="350"/>
      <c r="B1413" s="128"/>
      <c r="H1413" s="128"/>
      <c r="J1413" s="128"/>
    </row>
    <row r="1414" spans="1:10" x14ac:dyDescent="0.25">
      <c r="A1414" s="350"/>
      <c r="B1414" s="128"/>
      <c r="H1414" s="128"/>
      <c r="J1414" s="128"/>
    </row>
    <row r="1415" spans="1:10" x14ac:dyDescent="0.25">
      <c r="A1415" s="350"/>
      <c r="B1415" s="128"/>
      <c r="H1415" s="128"/>
      <c r="J1415" s="128"/>
    </row>
    <row r="1416" spans="1:10" x14ac:dyDescent="0.25">
      <c r="A1416" s="350"/>
      <c r="B1416" s="128"/>
      <c r="H1416" s="128"/>
      <c r="J1416" s="128"/>
    </row>
    <row r="1417" spans="1:10" x14ac:dyDescent="0.25">
      <c r="A1417" s="350"/>
      <c r="B1417" s="128"/>
      <c r="H1417" s="128"/>
      <c r="J1417" s="128"/>
    </row>
    <row r="1418" spans="1:10" x14ac:dyDescent="0.25">
      <c r="A1418" s="350"/>
      <c r="B1418" s="128"/>
      <c r="H1418" s="128"/>
      <c r="J1418" s="128"/>
    </row>
    <row r="1419" spans="1:10" x14ac:dyDescent="0.25">
      <c r="A1419" s="350"/>
      <c r="B1419" s="128"/>
      <c r="H1419" s="128"/>
      <c r="J1419" s="128"/>
    </row>
    <row r="1420" spans="1:10" x14ac:dyDescent="0.25">
      <c r="A1420" s="350"/>
      <c r="B1420" s="128"/>
      <c r="H1420" s="128"/>
      <c r="J1420" s="128"/>
    </row>
    <row r="1421" spans="1:10" x14ac:dyDescent="0.25">
      <c r="A1421" s="350"/>
      <c r="B1421" s="128"/>
      <c r="H1421" s="128"/>
      <c r="J1421" s="128"/>
    </row>
    <row r="1422" spans="1:10" x14ac:dyDescent="0.25">
      <c r="A1422" s="350"/>
      <c r="B1422" s="128"/>
      <c r="H1422" s="128"/>
      <c r="J1422" s="128"/>
    </row>
    <row r="1423" spans="1:10" x14ac:dyDescent="0.25">
      <c r="A1423" s="350"/>
      <c r="B1423" s="128"/>
      <c r="H1423" s="128"/>
      <c r="J1423" s="128"/>
    </row>
    <row r="1424" spans="1:10" x14ac:dyDescent="0.25">
      <c r="A1424" s="350"/>
      <c r="B1424" s="128"/>
      <c r="H1424" s="128"/>
      <c r="J1424" s="128"/>
    </row>
    <row r="1425" spans="1:10" x14ac:dyDescent="0.25">
      <c r="A1425" s="350"/>
      <c r="B1425" s="128"/>
      <c r="H1425" s="128"/>
      <c r="J1425" s="128"/>
    </row>
    <row r="1426" spans="1:10" x14ac:dyDescent="0.25">
      <c r="A1426" s="350"/>
      <c r="B1426" s="128"/>
      <c r="H1426" s="128"/>
      <c r="J1426" s="128"/>
    </row>
    <row r="1427" spans="1:10" x14ac:dyDescent="0.25">
      <c r="A1427" s="350"/>
      <c r="B1427" s="128"/>
      <c r="H1427" s="128"/>
      <c r="J1427" s="128"/>
    </row>
    <row r="1428" spans="1:10" x14ac:dyDescent="0.25">
      <c r="A1428" s="350"/>
      <c r="B1428" s="128"/>
      <c r="H1428" s="128"/>
      <c r="J1428" s="128"/>
    </row>
    <row r="1429" spans="1:10" x14ac:dyDescent="0.25">
      <c r="A1429" s="350"/>
      <c r="B1429" s="128"/>
      <c r="H1429" s="128"/>
      <c r="J1429" s="128"/>
    </row>
    <row r="1430" spans="1:10" x14ac:dyDescent="0.25">
      <c r="A1430" s="350"/>
      <c r="B1430" s="128"/>
      <c r="H1430" s="128"/>
      <c r="J1430" s="128"/>
    </row>
    <row r="1431" spans="1:10" x14ac:dyDescent="0.25">
      <c r="A1431" s="350"/>
      <c r="B1431" s="128"/>
      <c r="H1431" s="128"/>
      <c r="J1431" s="128"/>
    </row>
    <row r="1432" spans="1:10" x14ac:dyDescent="0.25">
      <c r="A1432" s="350"/>
      <c r="B1432" s="128"/>
      <c r="H1432" s="128"/>
      <c r="J1432" s="128"/>
    </row>
    <row r="1433" spans="1:10" x14ac:dyDescent="0.25">
      <c r="A1433" s="350"/>
      <c r="B1433" s="128"/>
      <c r="H1433" s="128"/>
      <c r="J1433" s="128"/>
    </row>
    <row r="1434" spans="1:10" x14ac:dyDescent="0.25">
      <c r="A1434" s="350"/>
      <c r="B1434" s="128"/>
      <c r="H1434" s="128"/>
      <c r="J1434" s="128"/>
    </row>
    <row r="1435" spans="1:10" x14ac:dyDescent="0.25">
      <c r="A1435" s="350"/>
      <c r="B1435" s="128"/>
      <c r="H1435" s="128"/>
      <c r="J1435" s="128"/>
    </row>
    <row r="1436" spans="1:10" x14ac:dyDescent="0.25">
      <c r="A1436" s="350"/>
      <c r="B1436" s="128"/>
      <c r="H1436" s="128"/>
      <c r="J1436" s="128"/>
    </row>
    <row r="1437" spans="1:10" x14ac:dyDescent="0.25">
      <c r="A1437" s="350"/>
      <c r="B1437" s="128"/>
      <c r="H1437" s="128"/>
      <c r="J1437" s="128"/>
    </row>
    <row r="1438" spans="1:10" x14ac:dyDescent="0.25">
      <c r="A1438" s="350"/>
      <c r="B1438" s="128"/>
      <c r="H1438" s="128"/>
      <c r="J1438" s="128"/>
    </row>
    <row r="1439" spans="1:10" x14ac:dyDescent="0.25">
      <c r="A1439" s="350"/>
      <c r="B1439" s="128"/>
      <c r="H1439" s="128"/>
      <c r="J1439" s="128"/>
    </row>
    <row r="1440" spans="1:10" x14ac:dyDescent="0.25">
      <c r="A1440" s="350"/>
      <c r="B1440" s="128"/>
      <c r="H1440" s="128"/>
      <c r="J1440" s="128"/>
    </row>
    <row r="1441" spans="1:10" x14ac:dyDescent="0.25">
      <c r="A1441" s="350"/>
      <c r="B1441" s="128"/>
      <c r="H1441" s="128"/>
      <c r="J1441" s="128"/>
    </row>
    <row r="1442" spans="1:10" x14ac:dyDescent="0.25">
      <c r="A1442" s="350"/>
      <c r="B1442" s="128"/>
      <c r="H1442" s="128"/>
      <c r="J1442" s="128"/>
    </row>
    <row r="1443" spans="1:10" x14ac:dyDescent="0.25">
      <c r="A1443" s="350"/>
      <c r="B1443" s="128"/>
      <c r="H1443" s="128"/>
      <c r="J1443" s="128"/>
    </row>
    <row r="1444" spans="1:10" x14ac:dyDescent="0.25">
      <c r="A1444" s="350"/>
      <c r="B1444" s="128"/>
      <c r="H1444" s="128"/>
      <c r="J1444" s="128"/>
    </row>
    <row r="1445" spans="1:10" x14ac:dyDescent="0.25">
      <c r="A1445" s="350"/>
      <c r="B1445" s="128"/>
      <c r="H1445" s="128"/>
      <c r="J1445" s="128"/>
    </row>
    <row r="1446" spans="1:10" x14ac:dyDescent="0.25">
      <c r="A1446" s="350"/>
      <c r="B1446" s="128"/>
      <c r="H1446" s="128"/>
      <c r="J1446" s="128"/>
    </row>
    <row r="1447" spans="1:10" x14ac:dyDescent="0.25">
      <c r="A1447" s="350"/>
      <c r="B1447" s="128"/>
      <c r="H1447" s="128"/>
      <c r="J1447" s="128"/>
    </row>
    <row r="1448" spans="1:10" x14ac:dyDescent="0.25">
      <c r="A1448" s="350"/>
      <c r="B1448" s="128"/>
      <c r="H1448" s="128"/>
      <c r="J1448" s="128"/>
    </row>
    <row r="1449" spans="1:10" x14ac:dyDescent="0.25">
      <c r="A1449" s="350"/>
      <c r="B1449" s="128"/>
      <c r="H1449" s="128"/>
      <c r="J1449" s="128"/>
    </row>
    <row r="1450" spans="1:10" x14ac:dyDescent="0.25">
      <c r="A1450" s="350"/>
      <c r="B1450" s="128"/>
      <c r="H1450" s="128"/>
      <c r="J1450" s="128"/>
    </row>
    <row r="1451" spans="1:10" x14ac:dyDescent="0.25">
      <c r="A1451" s="350"/>
      <c r="B1451" s="128"/>
      <c r="H1451" s="128"/>
      <c r="J1451" s="128"/>
    </row>
    <row r="1452" spans="1:10" x14ac:dyDescent="0.25">
      <c r="A1452" s="350"/>
      <c r="B1452" s="128"/>
      <c r="H1452" s="128"/>
      <c r="J1452" s="128"/>
    </row>
    <row r="1453" spans="1:10" x14ac:dyDescent="0.25">
      <c r="A1453" s="350"/>
      <c r="B1453" s="128"/>
      <c r="H1453" s="128"/>
      <c r="J1453" s="128"/>
    </row>
    <row r="1454" spans="1:10" x14ac:dyDescent="0.25">
      <c r="A1454" s="350"/>
      <c r="B1454" s="128"/>
      <c r="H1454" s="128"/>
      <c r="J1454" s="128"/>
    </row>
    <row r="1455" spans="1:10" x14ac:dyDescent="0.25">
      <c r="A1455" s="350"/>
      <c r="B1455" s="128"/>
      <c r="H1455" s="128"/>
      <c r="J1455" s="128"/>
    </row>
    <row r="1456" spans="1:10" x14ac:dyDescent="0.25">
      <c r="A1456" s="350"/>
      <c r="B1456" s="128"/>
      <c r="H1456" s="128"/>
      <c r="J1456" s="128"/>
    </row>
    <row r="1457" spans="1:10" x14ac:dyDescent="0.25">
      <c r="A1457" s="350"/>
      <c r="B1457" s="128"/>
      <c r="H1457" s="128"/>
      <c r="J1457" s="128"/>
    </row>
    <row r="1458" spans="1:10" x14ac:dyDescent="0.25">
      <c r="A1458" s="350"/>
      <c r="B1458" s="128"/>
      <c r="H1458" s="128"/>
      <c r="J1458" s="128"/>
    </row>
    <row r="1459" spans="1:10" x14ac:dyDescent="0.25">
      <c r="A1459" s="350"/>
      <c r="B1459" s="128"/>
      <c r="H1459" s="128"/>
      <c r="J1459" s="128"/>
    </row>
    <row r="1460" spans="1:10" x14ac:dyDescent="0.25">
      <c r="A1460" s="350"/>
      <c r="B1460" s="128"/>
      <c r="H1460" s="128"/>
      <c r="J1460" s="128"/>
    </row>
    <row r="1461" spans="1:10" x14ac:dyDescent="0.25">
      <c r="A1461" s="350"/>
      <c r="B1461" s="128"/>
      <c r="H1461" s="128"/>
      <c r="J1461" s="128"/>
    </row>
    <row r="1462" spans="1:10" x14ac:dyDescent="0.25">
      <c r="A1462" s="350"/>
      <c r="B1462" s="128"/>
      <c r="H1462" s="128"/>
      <c r="J1462" s="128"/>
    </row>
    <row r="1463" spans="1:10" x14ac:dyDescent="0.25">
      <c r="A1463" s="350"/>
      <c r="B1463" s="128"/>
      <c r="H1463" s="128"/>
      <c r="J1463" s="128"/>
    </row>
    <row r="1464" spans="1:10" x14ac:dyDescent="0.25">
      <c r="A1464" s="350"/>
      <c r="B1464" s="128"/>
      <c r="H1464" s="128"/>
      <c r="J1464" s="128"/>
    </row>
    <row r="1465" spans="1:10" x14ac:dyDescent="0.25">
      <c r="A1465" s="350"/>
      <c r="B1465" s="128"/>
      <c r="H1465" s="128"/>
      <c r="J1465" s="128"/>
    </row>
    <row r="1466" spans="1:10" x14ac:dyDescent="0.25">
      <c r="A1466" s="350"/>
      <c r="B1466" s="128"/>
      <c r="H1466" s="128"/>
      <c r="J1466" s="128"/>
    </row>
    <row r="1467" spans="1:10" x14ac:dyDescent="0.25">
      <c r="A1467" s="350"/>
      <c r="B1467" s="128"/>
      <c r="H1467" s="128"/>
      <c r="J1467" s="128"/>
    </row>
    <row r="1468" spans="1:10" x14ac:dyDescent="0.25">
      <c r="A1468" s="350"/>
      <c r="B1468" s="128"/>
      <c r="H1468" s="128"/>
      <c r="J1468" s="128"/>
    </row>
    <row r="1469" spans="1:10" x14ac:dyDescent="0.25">
      <c r="A1469" s="350"/>
      <c r="B1469" s="128"/>
      <c r="H1469" s="128"/>
      <c r="J1469" s="128"/>
    </row>
    <row r="1470" spans="1:10" x14ac:dyDescent="0.25">
      <c r="A1470" s="350"/>
      <c r="B1470" s="128"/>
      <c r="H1470" s="128"/>
      <c r="J1470" s="128"/>
    </row>
    <row r="1471" spans="1:10" x14ac:dyDescent="0.25">
      <c r="A1471" s="350"/>
      <c r="B1471" s="128"/>
      <c r="H1471" s="128"/>
      <c r="J1471" s="128"/>
    </row>
    <row r="1472" spans="1:10" x14ac:dyDescent="0.25">
      <c r="A1472" s="350"/>
      <c r="B1472" s="128"/>
      <c r="H1472" s="128"/>
      <c r="J1472" s="128"/>
    </row>
    <row r="1473" spans="1:10" x14ac:dyDescent="0.25">
      <c r="A1473" s="350"/>
      <c r="B1473" s="128"/>
      <c r="H1473" s="128"/>
      <c r="J1473" s="128"/>
    </row>
    <row r="1474" spans="1:10" x14ac:dyDescent="0.25">
      <c r="A1474" s="350"/>
      <c r="B1474" s="128"/>
      <c r="H1474" s="128"/>
      <c r="J1474" s="128"/>
    </row>
    <row r="1475" spans="1:10" x14ac:dyDescent="0.25">
      <c r="A1475" s="350"/>
      <c r="B1475" s="128"/>
      <c r="H1475" s="128"/>
      <c r="J1475" s="128"/>
    </row>
    <row r="1476" spans="1:10" x14ac:dyDescent="0.25">
      <c r="A1476" s="350"/>
      <c r="B1476" s="128"/>
      <c r="H1476" s="128"/>
      <c r="J1476" s="128"/>
    </row>
    <row r="1477" spans="1:10" x14ac:dyDescent="0.25">
      <c r="A1477" s="350"/>
      <c r="B1477" s="128"/>
      <c r="H1477" s="128"/>
      <c r="J1477" s="128"/>
    </row>
    <row r="1478" spans="1:10" x14ac:dyDescent="0.25">
      <c r="A1478" s="350"/>
      <c r="B1478" s="128"/>
      <c r="H1478" s="128"/>
      <c r="J1478" s="128"/>
    </row>
    <row r="1479" spans="1:10" x14ac:dyDescent="0.25">
      <c r="A1479" s="350"/>
      <c r="B1479" s="128"/>
      <c r="H1479" s="128"/>
      <c r="J1479" s="128"/>
    </row>
    <row r="1480" spans="1:10" x14ac:dyDescent="0.25">
      <c r="A1480" s="350"/>
      <c r="B1480" s="128"/>
      <c r="H1480" s="128"/>
      <c r="J1480" s="128"/>
    </row>
    <row r="1481" spans="1:10" x14ac:dyDescent="0.25">
      <c r="A1481" s="350"/>
      <c r="B1481" s="128"/>
      <c r="H1481" s="128"/>
      <c r="J1481" s="128"/>
    </row>
    <row r="1482" spans="1:10" x14ac:dyDescent="0.25">
      <c r="A1482" s="350"/>
      <c r="B1482" s="128"/>
      <c r="H1482" s="128"/>
      <c r="J1482" s="128"/>
    </row>
    <row r="1483" spans="1:10" x14ac:dyDescent="0.25">
      <c r="A1483" s="350"/>
      <c r="B1483" s="128"/>
      <c r="H1483" s="128"/>
      <c r="J1483" s="128"/>
    </row>
    <row r="1484" spans="1:10" x14ac:dyDescent="0.25">
      <c r="A1484" s="350"/>
      <c r="B1484" s="128"/>
      <c r="H1484" s="128"/>
      <c r="J1484" s="128"/>
    </row>
    <row r="1485" spans="1:10" x14ac:dyDescent="0.25">
      <c r="A1485" s="350"/>
      <c r="B1485" s="128"/>
      <c r="H1485" s="128"/>
      <c r="J1485" s="128"/>
    </row>
    <row r="1486" spans="1:10" x14ac:dyDescent="0.25">
      <c r="A1486" s="350"/>
      <c r="B1486" s="128"/>
      <c r="H1486" s="128"/>
      <c r="J1486" s="128"/>
    </row>
    <row r="1487" spans="1:10" x14ac:dyDescent="0.25">
      <c r="A1487" s="350"/>
      <c r="B1487" s="128"/>
      <c r="H1487" s="128"/>
      <c r="J1487" s="128"/>
    </row>
    <row r="1488" spans="1:10" x14ac:dyDescent="0.25">
      <c r="A1488" s="350"/>
      <c r="B1488" s="128"/>
      <c r="H1488" s="128"/>
      <c r="J1488" s="128"/>
    </row>
    <row r="1489" spans="1:10" x14ac:dyDescent="0.25">
      <c r="A1489" s="350"/>
      <c r="B1489" s="128"/>
      <c r="H1489" s="128"/>
      <c r="J1489" s="128"/>
    </row>
    <row r="1490" spans="1:10" x14ac:dyDescent="0.25">
      <c r="A1490" s="350"/>
      <c r="B1490" s="128"/>
      <c r="H1490" s="128"/>
      <c r="J1490" s="128"/>
    </row>
    <row r="1491" spans="1:10" x14ac:dyDescent="0.25">
      <c r="A1491" s="350"/>
      <c r="B1491" s="128"/>
      <c r="H1491" s="128"/>
      <c r="J1491" s="128"/>
    </row>
    <row r="1492" spans="1:10" x14ac:dyDescent="0.25">
      <c r="A1492" s="350"/>
      <c r="B1492" s="128"/>
      <c r="H1492" s="128"/>
      <c r="J1492" s="128"/>
    </row>
    <row r="1493" spans="1:10" x14ac:dyDescent="0.25">
      <c r="A1493" s="350"/>
      <c r="B1493" s="128"/>
      <c r="H1493" s="128"/>
      <c r="J1493" s="128"/>
    </row>
    <row r="1494" spans="1:10" x14ac:dyDescent="0.25">
      <c r="A1494" s="350"/>
      <c r="B1494" s="128"/>
      <c r="H1494" s="128"/>
      <c r="J1494" s="128"/>
    </row>
    <row r="1495" spans="1:10" x14ac:dyDescent="0.25">
      <c r="A1495" s="350"/>
      <c r="B1495" s="128"/>
      <c r="H1495" s="128"/>
      <c r="J1495" s="128"/>
    </row>
    <row r="1496" spans="1:10" x14ac:dyDescent="0.25">
      <c r="A1496" s="350"/>
      <c r="B1496" s="128"/>
      <c r="H1496" s="128"/>
      <c r="J1496" s="128"/>
    </row>
    <row r="1497" spans="1:10" x14ac:dyDescent="0.25">
      <c r="A1497" s="350"/>
      <c r="B1497" s="128"/>
      <c r="H1497" s="128"/>
      <c r="J1497" s="128"/>
    </row>
    <row r="1498" spans="1:10" x14ac:dyDescent="0.25">
      <c r="A1498" s="350"/>
      <c r="B1498" s="128"/>
      <c r="H1498" s="128"/>
      <c r="J1498" s="128"/>
    </row>
    <row r="1499" spans="1:10" x14ac:dyDescent="0.25">
      <c r="A1499" s="350"/>
      <c r="B1499" s="128"/>
      <c r="H1499" s="128"/>
      <c r="J1499" s="128"/>
    </row>
    <row r="1500" spans="1:10" x14ac:dyDescent="0.25">
      <c r="A1500" s="350"/>
      <c r="B1500" s="128"/>
      <c r="H1500" s="128"/>
      <c r="J1500" s="128"/>
    </row>
    <row r="1501" spans="1:10" x14ac:dyDescent="0.25">
      <c r="A1501" s="350"/>
      <c r="B1501" s="128"/>
      <c r="H1501" s="128"/>
      <c r="J1501" s="128"/>
    </row>
    <row r="1502" spans="1:10" x14ac:dyDescent="0.25">
      <c r="A1502" s="350"/>
      <c r="B1502" s="128"/>
      <c r="H1502" s="128"/>
      <c r="J1502" s="128"/>
    </row>
    <row r="1503" spans="1:10" x14ac:dyDescent="0.25">
      <c r="A1503" s="350"/>
      <c r="B1503" s="128"/>
      <c r="H1503" s="128"/>
      <c r="J1503" s="128"/>
    </row>
    <row r="1504" spans="1:10" x14ac:dyDescent="0.25">
      <c r="A1504" s="350"/>
      <c r="B1504" s="128"/>
      <c r="H1504" s="128"/>
      <c r="J1504" s="128"/>
    </row>
    <row r="1505" spans="1:10" x14ac:dyDescent="0.25">
      <c r="A1505" s="350"/>
      <c r="B1505" s="128"/>
      <c r="H1505" s="128"/>
      <c r="J1505" s="128"/>
    </row>
    <row r="1506" spans="1:10" x14ac:dyDescent="0.25">
      <c r="A1506" s="350"/>
      <c r="B1506" s="128"/>
      <c r="H1506" s="128"/>
      <c r="J1506" s="128"/>
    </row>
    <row r="1507" spans="1:10" x14ac:dyDescent="0.25">
      <c r="A1507" s="350"/>
      <c r="B1507" s="128"/>
      <c r="H1507" s="128"/>
      <c r="J1507" s="128"/>
    </row>
    <row r="1508" spans="1:10" x14ac:dyDescent="0.25">
      <c r="A1508" s="350"/>
      <c r="B1508" s="128"/>
      <c r="H1508" s="128"/>
      <c r="J1508" s="128"/>
    </row>
    <row r="1509" spans="1:10" x14ac:dyDescent="0.25">
      <c r="A1509" s="350"/>
      <c r="B1509" s="128"/>
      <c r="H1509" s="128"/>
      <c r="J1509" s="128"/>
    </row>
    <row r="1510" spans="1:10" x14ac:dyDescent="0.25">
      <c r="A1510" s="350"/>
      <c r="B1510" s="128"/>
      <c r="H1510" s="128"/>
      <c r="J1510" s="128"/>
    </row>
    <row r="1511" spans="1:10" x14ac:dyDescent="0.25">
      <c r="A1511" s="350"/>
      <c r="B1511" s="128"/>
      <c r="H1511" s="128"/>
      <c r="J1511" s="128"/>
    </row>
    <row r="1512" spans="1:10" x14ac:dyDescent="0.25">
      <c r="A1512" s="350"/>
      <c r="B1512" s="128"/>
      <c r="H1512" s="128"/>
      <c r="J1512" s="128"/>
    </row>
    <row r="1513" spans="1:10" x14ac:dyDescent="0.25">
      <c r="A1513" s="350"/>
      <c r="B1513" s="128"/>
      <c r="H1513" s="128"/>
      <c r="J1513" s="128"/>
    </row>
    <row r="1514" spans="1:10" x14ac:dyDescent="0.25">
      <c r="A1514" s="350"/>
      <c r="B1514" s="128"/>
      <c r="H1514" s="128"/>
      <c r="J1514" s="128"/>
    </row>
    <row r="1515" spans="1:10" x14ac:dyDescent="0.25">
      <c r="A1515" s="350"/>
      <c r="B1515" s="128"/>
      <c r="H1515" s="128"/>
      <c r="J1515" s="128"/>
    </row>
    <row r="1516" spans="1:10" x14ac:dyDescent="0.25">
      <c r="A1516" s="350"/>
      <c r="B1516" s="128"/>
      <c r="H1516" s="128"/>
      <c r="J1516" s="128"/>
    </row>
    <row r="1517" spans="1:10" x14ac:dyDescent="0.25">
      <c r="A1517" s="350"/>
      <c r="B1517" s="128"/>
      <c r="H1517" s="128"/>
      <c r="J1517" s="128"/>
    </row>
    <row r="1518" spans="1:10" x14ac:dyDescent="0.25">
      <c r="A1518" s="350"/>
      <c r="B1518" s="128"/>
      <c r="H1518" s="128"/>
      <c r="J1518" s="128"/>
    </row>
    <row r="1519" spans="1:10" x14ac:dyDescent="0.25">
      <c r="A1519" s="350"/>
      <c r="B1519" s="128"/>
      <c r="H1519" s="128"/>
      <c r="J1519" s="128"/>
    </row>
    <row r="1520" spans="1:10" x14ac:dyDescent="0.25">
      <c r="A1520" s="350"/>
      <c r="B1520" s="128"/>
      <c r="H1520" s="128"/>
      <c r="J1520" s="128"/>
    </row>
    <row r="1521" spans="1:10" x14ac:dyDescent="0.25">
      <c r="A1521" s="350"/>
      <c r="B1521" s="128"/>
      <c r="H1521" s="128"/>
      <c r="J1521" s="128"/>
    </row>
    <row r="1522" spans="1:10" x14ac:dyDescent="0.25">
      <c r="A1522" s="350"/>
      <c r="B1522" s="128"/>
      <c r="H1522" s="128"/>
      <c r="J1522" s="128"/>
    </row>
    <row r="1523" spans="1:10" x14ac:dyDescent="0.25">
      <c r="A1523" s="350"/>
      <c r="B1523" s="128"/>
      <c r="H1523" s="128"/>
      <c r="J1523" s="128"/>
    </row>
    <row r="1524" spans="1:10" x14ac:dyDescent="0.25">
      <c r="A1524" s="350"/>
      <c r="B1524" s="128"/>
      <c r="H1524" s="128"/>
      <c r="J1524" s="128"/>
    </row>
    <row r="1525" spans="1:10" x14ac:dyDescent="0.25">
      <c r="A1525" s="350"/>
      <c r="B1525" s="128"/>
      <c r="H1525" s="128"/>
      <c r="J1525" s="128"/>
    </row>
    <row r="1526" spans="1:10" x14ac:dyDescent="0.25">
      <c r="A1526" s="350"/>
      <c r="B1526" s="128"/>
      <c r="H1526" s="128"/>
      <c r="J1526" s="128"/>
    </row>
    <row r="1527" spans="1:10" x14ac:dyDescent="0.25">
      <c r="A1527" s="350"/>
      <c r="B1527" s="128"/>
      <c r="H1527" s="128"/>
      <c r="J1527" s="128"/>
    </row>
    <row r="1528" spans="1:10" x14ac:dyDescent="0.25">
      <c r="A1528" s="350"/>
      <c r="B1528" s="128"/>
      <c r="H1528" s="128"/>
      <c r="J1528" s="128"/>
    </row>
    <row r="1529" spans="1:10" x14ac:dyDescent="0.25">
      <c r="A1529" s="350"/>
      <c r="B1529" s="128"/>
      <c r="H1529" s="128"/>
      <c r="J1529" s="128"/>
    </row>
    <row r="1530" spans="1:10" x14ac:dyDescent="0.25">
      <c r="A1530" s="350"/>
      <c r="B1530" s="128"/>
      <c r="H1530" s="128"/>
      <c r="J1530" s="128"/>
    </row>
    <row r="1531" spans="1:10" x14ac:dyDescent="0.25">
      <c r="A1531" s="350"/>
      <c r="B1531" s="128"/>
      <c r="H1531" s="128"/>
      <c r="J1531" s="128"/>
    </row>
    <row r="1532" spans="1:10" x14ac:dyDescent="0.25">
      <c r="A1532" s="350"/>
      <c r="B1532" s="128"/>
      <c r="H1532" s="128"/>
      <c r="J1532" s="128"/>
    </row>
    <row r="1533" spans="1:10" x14ac:dyDescent="0.25">
      <c r="A1533" s="350"/>
      <c r="B1533" s="128"/>
      <c r="H1533" s="128"/>
      <c r="J1533" s="128"/>
    </row>
    <row r="1534" spans="1:10" x14ac:dyDescent="0.25">
      <c r="A1534" s="350"/>
      <c r="B1534" s="128"/>
      <c r="H1534" s="128"/>
      <c r="J1534" s="128"/>
    </row>
    <row r="1535" spans="1:10" x14ac:dyDescent="0.25">
      <c r="A1535" s="350"/>
      <c r="B1535" s="128"/>
      <c r="H1535" s="128"/>
      <c r="J1535" s="128"/>
    </row>
    <row r="1536" spans="1:10" x14ac:dyDescent="0.25">
      <c r="A1536" s="350"/>
      <c r="B1536" s="128"/>
      <c r="H1536" s="128"/>
      <c r="J1536" s="128"/>
    </row>
    <row r="1537" spans="1:10" x14ac:dyDescent="0.25">
      <c r="A1537" s="350"/>
      <c r="B1537" s="128"/>
      <c r="H1537" s="128"/>
      <c r="J1537" s="128"/>
    </row>
    <row r="1538" spans="1:10" x14ac:dyDescent="0.25">
      <c r="A1538" s="350"/>
      <c r="B1538" s="128"/>
      <c r="H1538" s="128"/>
      <c r="J1538" s="128"/>
    </row>
    <row r="1539" spans="1:10" x14ac:dyDescent="0.25">
      <c r="A1539" s="350"/>
      <c r="B1539" s="128"/>
      <c r="H1539" s="128"/>
      <c r="J1539" s="128"/>
    </row>
    <row r="1540" spans="1:10" x14ac:dyDescent="0.25">
      <c r="A1540" s="350"/>
      <c r="B1540" s="128"/>
      <c r="H1540" s="128"/>
      <c r="J1540" s="128"/>
    </row>
    <row r="1541" spans="1:10" x14ac:dyDescent="0.25">
      <c r="A1541" s="350"/>
      <c r="B1541" s="128"/>
      <c r="H1541" s="128"/>
      <c r="J1541" s="128"/>
    </row>
    <row r="1542" spans="1:10" x14ac:dyDescent="0.25">
      <c r="A1542" s="350"/>
      <c r="B1542" s="128"/>
      <c r="H1542" s="128"/>
      <c r="J1542" s="128"/>
    </row>
    <row r="1543" spans="1:10" x14ac:dyDescent="0.25">
      <c r="A1543" s="350"/>
      <c r="B1543" s="128"/>
      <c r="H1543" s="128"/>
      <c r="J1543" s="128"/>
    </row>
    <row r="1544" spans="1:10" x14ac:dyDescent="0.25">
      <c r="A1544" s="350"/>
      <c r="B1544" s="128"/>
      <c r="H1544" s="128"/>
      <c r="J1544" s="128"/>
    </row>
    <row r="1545" spans="1:10" x14ac:dyDescent="0.25">
      <c r="A1545" s="350"/>
      <c r="B1545" s="128"/>
      <c r="H1545" s="128"/>
      <c r="J1545" s="128"/>
    </row>
    <row r="1546" spans="1:10" x14ac:dyDescent="0.25">
      <c r="A1546" s="350"/>
      <c r="B1546" s="128"/>
      <c r="H1546" s="128"/>
      <c r="J1546" s="128"/>
    </row>
    <row r="1547" spans="1:10" x14ac:dyDescent="0.25">
      <c r="A1547" s="350"/>
      <c r="B1547" s="128"/>
      <c r="H1547" s="128"/>
      <c r="J1547" s="128"/>
    </row>
    <row r="1548" spans="1:10" x14ac:dyDescent="0.25">
      <c r="A1548" s="350"/>
      <c r="B1548" s="128"/>
      <c r="H1548" s="128"/>
      <c r="J1548" s="128"/>
    </row>
    <row r="1549" spans="1:10" x14ac:dyDescent="0.25">
      <c r="A1549" s="350"/>
      <c r="B1549" s="128"/>
      <c r="H1549" s="128"/>
      <c r="J1549" s="128"/>
    </row>
    <row r="1550" spans="1:10" x14ac:dyDescent="0.25">
      <c r="A1550" s="350"/>
      <c r="B1550" s="128"/>
      <c r="H1550" s="128"/>
      <c r="J1550" s="128"/>
    </row>
    <row r="1551" spans="1:10" x14ac:dyDescent="0.25">
      <c r="A1551" s="350"/>
      <c r="B1551" s="128"/>
      <c r="H1551" s="128"/>
      <c r="J1551" s="128"/>
    </row>
    <row r="1552" spans="1:10" x14ac:dyDescent="0.25">
      <c r="A1552" s="350"/>
      <c r="B1552" s="128"/>
      <c r="H1552" s="128"/>
      <c r="J1552" s="128"/>
    </row>
    <row r="1553" spans="1:10" x14ac:dyDescent="0.25">
      <c r="A1553" s="350"/>
      <c r="B1553" s="128"/>
      <c r="H1553" s="128"/>
      <c r="J1553" s="128"/>
    </row>
    <row r="1554" spans="1:10" x14ac:dyDescent="0.25">
      <c r="A1554" s="350"/>
      <c r="B1554" s="128"/>
      <c r="H1554" s="128"/>
      <c r="J1554" s="128"/>
    </row>
    <row r="1555" spans="1:10" x14ac:dyDescent="0.25">
      <c r="A1555" s="350"/>
      <c r="B1555" s="128"/>
      <c r="H1555" s="128"/>
      <c r="J1555" s="128"/>
    </row>
    <row r="1556" spans="1:10" x14ac:dyDescent="0.25">
      <c r="A1556" s="350"/>
      <c r="B1556" s="128"/>
      <c r="H1556" s="128"/>
      <c r="J1556" s="128"/>
    </row>
    <row r="1557" spans="1:10" x14ac:dyDescent="0.25">
      <c r="A1557" s="350"/>
      <c r="B1557" s="128"/>
      <c r="H1557" s="128"/>
      <c r="J1557" s="128"/>
    </row>
    <row r="1558" spans="1:10" x14ac:dyDescent="0.25">
      <c r="A1558" s="350"/>
      <c r="B1558" s="128"/>
      <c r="H1558" s="128"/>
      <c r="J1558" s="128"/>
    </row>
    <row r="1559" spans="1:10" x14ac:dyDescent="0.25">
      <c r="A1559" s="350"/>
      <c r="B1559" s="128"/>
      <c r="H1559" s="128"/>
      <c r="J1559" s="128"/>
    </row>
    <row r="1560" spans="1:10" x14ac:dyDescent="0.25">
      <c r="A1560" s="350"/>
      <c r="B1560" s="128"/>
      <c r="H1560" s="128"/>
      <c r="J1560" s="128"/>
    </row>
    <row r="1561" spans="1:10" x14ac:dyDescent="0.25">
      <c r="A1561" s="350"/>
      <c r="B1561" s="128"/>
      <c r="H1561" s="128"/>
      <c r="J1561" s="128"/>
    </row>
    <row r="1562" spans="1:10" x14ac:dyDescent="0.25">
      <c r="A1562" s="350"/>
      <c r="B1562" s="128"/>
      <c r="H1562" s="128"/>
      <c r="J1562" s="128"/>
    </row>
    <row r="1563" spans="1:10" x14ac:dyDescent="0.25">
      <c r="A1563" s="350"/>
      <c r="B1563" s="128"/>
      <c r="H1563" s="128"/>
      <c r="J1563" s="128"/>
    </row>
    <row r="1564" spans="1:10" x14ac:dyDescent="0.25">
      <c r="A1564" s="350"/>
      <c r="B1564" s="128"/>
      <c r="H1564" s="128"/>
      <c r="J1564" s="128"/>
    </row>
    <row r="1565" spans="1:10" x14ac:dyDescent="0.25">
      <c r="A1565" s="350"/>
      <c r="B1565" s="128"/>
      <c r="H1565" s="128"/>
      <c r="J1565" s="128"/>
    </row>
    <row r="1566" spans="1:10" x14ac:dyDescent="0.25">
      <c r="A1566" s="350"/>
      <c r="B1566" s="128"/>
      <c r="H1566" s="128"/>
      <c r="J1566" s="128"/>
    </row>
    <row r="1567" spans="1:10" x14ac:dyDescent="0.25">
      <c r="A1567" s="350"/>
      <c r="B1567" s="128"/>
      <c r="H1567" s="128"/>
      <c r="J1567" s="128"/>
    </row>
    <row r="1568" spans="1:10" x14ac:dyDescent="0.25">
      <c r="A1568" s="350"/>
      <c r="B1568" s="128"/>
      <c r="H1568" s="128"/>
      <c r="J1568" s="128"/>
    </row>
    <row r="1569" spans="1:10" x14ac:dyDescent="0.25">
      <c r="A1569" s="350"/>
      <c r="B1569" s="128"/>
      <c r="H1569" s="128"/>
      <c r="J1569" s="128"/>
    </row>
    <row r="1570" spans="1:10" x14ac:dyDescent="0.25">
      <c r="A1570" s="350"/>
      <c r="B1570" s="128"/>
      <c r="H1570" s="128"/>
      <c r="J1570" s="128"/>
    </row>
    <row r="1571" spans="1:10" x14ac:dyDescent="0.25">
      <c r="A1571" s="350"/>
      <c r="B1571" s="128"/>
      <c r="H1571" s="128"/>
      <c r="J1571" s="128"/>
    </row>
    <row r="1572" spans="1:10" x14ac:dyDescent="0.25">
      <c r="A1572" s="350"/>
      <c r="B1572" s="128"/>
      <c r="H1572" s="128"/>
      <c r="J1572" s="128"/>
    </row>
    <row r="1573" spans="1:10" x14ac:dyDescent="0.25">
      <c r="A1573" s="350"/>
      <c r="B1573" s="128"/>
      <c r="H1573" s="128"/>
      <c r="J1573" s="128"/>
    </row>
    <row r="1574" spans="1:10" x14ac:dyDescent="0.25">
      <c r="A1574" s="350"/>
      <c r="B1574" s="128"/>
      <c r="H1574" s="128"/>
      <c r="J1574" s="128"/>
    </row>
    <row r="1575" spans="1:10" x14ac:dyDescent="0.25">
      <c r="A1575" s="350"/>
      <c r="B1575" s="128"/>
      <c r="H1575" s="128"/>
      <c r="J1575" s="128"/>
    </row>
    <row r="1576" spans="1:10" x14ac:dyDescent="0.25">
      <c r="A1576" s="350"/>
      <c r="B1576" s="128"/>
      <c r="H1576" s="128"/>
      <c r="J1576" s="128"/>
    </row>
    <row r="1577" spans="1:10" x14ac:dyDescent="0.25">
      <c r="A1577" s="350"/>
      <c r="B1577" s="128"/>
      <c r="H1577" s="128"/>
      <c r="J1577" s="128"/>
    </row>
    <row r="1578" spans="1:10" x14ac:dyDescent="0.25">
      <c r="A1578" s="350"/>
      <c r="B1578" s="128"/>
      <c r="H1578" s="128"/>
      <c r="J1578" s="128"/>
    </row>
    <row r="1579" spans="1:10" x14ac:dyDescent="0.25">
      <c r="A1579" s="350"/>
      <c r="B1579" s="128"/>
      <c r="H1579" s="128"/>
      <c r="J1579" s="128"/>
    </row>
    <row r="1580" spans="1:10" x14ac:dyDescent="0.25">
      <c r="A1580" s="350"/>
      <c r="B1580" s="128"/>
      <c r="H1580" s="128"/>
      <c r="J1580" s="128"/>
    </row>
    <row r="1581" spans="1:10" x14ac:dyDescent="0.25">
      <c r="A1581" s="350"/>
      <c r="B1581" s="128"/>
      <c r="H1581" s="128"/>
      <c r="J1581" s="128"/>
    </row>
    <row r="1582" spans="1:10" x14ac:dyDescent="0.25">
      <c r="A1582" s="350"/>
      <c r="B1582" s="128"/>
      <c r="H1582" s="128"/>
      <c r="J1582" s="128"/>
    </row>
    <row r="1583" spans="1:10" x14ac:dyDescent="0.25">
      <c r="A1583" s="350"/>
      <c r="B1583" s="128"/>
      <c r="H1583" s="128"/>
      <c r="J1583" s="128"/>
    </row>
    <row r="1584" spans="1:10" x14ac:dyDescent="0.25">
      <c r="A1584" s="350"/>
      <c r="B1584" s="128"/>
      <c r="H1584" s="128"/>
      <c r="J1584" s="128"/>
    </row>
    <row r="1585" spans="1:10" x14ac:dyDescent="0.25">
      <c r="A1585" s="350"/>
      <c r="B1585" s="128"/>
      <c r="H1585" s="128"/>
      <c r="J1585" s="128"/>
    </row>
    <row r="1586" spans="1:10" x14ac:dyDescent="0.25">
      <c r="A1586" s="350"/>
      <c r="B1586" s="128"/>
      <c r="H1586" s="128"/>
      <c r="J1586" s="128"/>
    </row>
    <row r="1587" spans="1:10" x14ac:dyDescent="0.25">
      <c r="A1587" s="350"/>
      <c r="B1587" s="128"/>
      <c r="H1587" s="128"/>
      <c r="J1587" s="128"/>
    </row>
    <row r="1588" spans="1:10" x14ac:dyDescent="0.25">
      <c r="A1588" s="350"/>
      <c r="B1588" s="128"/>
      <c r="H1588" s="128"/>
      <c r="J1588" s="128"/>
    </row>
    <row r="1589" spans="1:10" x14ac:dyDescent="0.25">
      <c r="A1589" s="350"/>
      <c r="B1589" s="128"/>
      <c r="H1589" s="128"/>
      <c r="J1589" s="128"/>
    </row>
    <row r="1590" spans="1:10" x14ac:dyDescent="0.25">
      <c r="A1590" s="350"/>
      <c r="B1590" s="128"/>
      <c r="H1590" s="128"/>
      <c r="J1590" s="128"/>
    </row>
    <row r="1591" spans="1:10" x14ac:dyDescent="0.25">
      <c r="A1591" s="350"/>
      <c r="B1591" s="128"/>
      <c r="H1591" s="128"/>
      <c r="J1591" s="128"/>
    </row>
    <row r="1592" spans="1:10" x14ac:dyDescent="0.25">
      <c r="A1592" s="350"/>
      <c r="B1592" s="128"/>
      <c r="H1592" s="128"/>
      <c r="J1592" s="128"/>
    </row>
    <row r="1593" spans="1:10" x14ac:dyDescent="0.25">
      <c r="A1593" s="350"/>
      <c r="B1593" s="128"/>
      <c r="H1593" s="128"/>
      <c r="J1593" s="128"/>
    </row>
    <row r="1594" spans="1:10" x14ac:dyDescent="0.25">
      <c r="A1594" s="350"/>
      <c r="B1594" s="128"/>
      <c r="H1594" s="128"/>
      <c r="J1594" s="128"/>
    </row>
    <row r="1595" spans="1:10" x14ac:dyDescent="0.25">
      <c r="A1595" s="350"/>
      <c r="B1595" s="128"/>
      <c r="H1595" s="128"/>
      <c r="J1595" s="128"/>
    </row>
    <row r="1596" spans="1:10" x14ac:dyDescent="0.25">
      <c r="A1596" s="350"/>
      <c r="B1596" s="128"/>
      <c r="H1596" s="128"/>
      <c r="J1596" s="128"/>
    </row>
    <row r="1597" spans="1:10" x14ac:dyDescent="0.25">
      <c r="A1597" s="350"/>
      <c r="B1597" s="128"/>
      <c r="H1597" s="128"/>
      <c r="J1597" s="128"/>
    </row>
    <row r="1598" spans="1:10" x14ac:dyDescent="0.25">
      <c r="A1598" s="350"/>
      <c r="B1598" s="128"/>
      <c r="H1598" s="128"/>
      <c r="J1598" s="128"/>
    </row>
    <row r="1599" spans="1:10" x14ac:dyDescent="0.25">
      <c r="A1599" s="350"/>
      <c r="B1599" s="128"/>
      <c r="H1599" s="128"/>
      <c r="J1599" s="128"/>
    </row>
    <row r="1600" spans="1:10" x14ac:dyDescent="0.25">
      <c r="A1600" s="350"/>
      <c r="B1600" s="128"/>
      <c r="H1600" s="128"/>
      <c r="J1600" s="128"/>
    </row>
    <row r="1601" spans="1:10" x14ac:dyDescent="0.25">
      <c r="A1601" s="350"/>
      <c r="B1601" s="128"/>
      <c r="H1601" s="128"/>
      <c r="J1601" s="128"/>
    </row>
    <row r="1602" spans="1:10" x14ac:dyDescent="0.25">
      <c r="A1602" s="350"/>
      <c r="B1602" s="128"/>
      <c r="H1602" s="128"/>
      <c r="J1602" s="128"/>
    </row>
    <row r="1603" spans="1:10" x14ac:dyDescent="0.25">
      <c r="A1603" s="350"/>
      <c r="B1603" s="128"/>
      <c r="H1603" s="128"/>
      <c r="J1603" s="128"/>
    </row>
    <row r="1604" spans="1:10" x14ac:dyDescent="0.25">
      <c r="A1604" s="350"/>
      <c r="B1604" s="128"/>
      <c r="H1604" s="128"/>
      <c r="J1604" s="128"/>
    </row>
    <row r="1605" spans="1:10" x14ac:dyDescent="0.25">
      <c r="A1605" s="350"/>
      <c r="B1605" s="128"/>
      <c r="H1605" s="128"/>
      <c r="J1605" s="128"/>
    </row>
    <row r="1606" spans="1:10" x14ac:dyDescent="0.25">
      <c r="A1606" s="350"/>
      <c r="B1606" s="128"/>
      <c r="H1606" s="128"/>
      <c r="J1606" s="128"/>
    </row>
    <row r="1607" spans="1:10" x14ac:dyDescent="0.25">
      <c r="A1607" s="350"/>
      <c r="B1607" s="128"/>
      <c r="H1607" s="128"/>
      <c r="J1607" s="128"/>
    </row>
    <row r="1608" spans="1:10" x14ac:dyDescent="0.25">
      <c r="A1608" s="350"/>
      <c r="B1608" s="128"/>
      <c r="H1608" s="128"/>
      <c r="J1608" s="128"/>
    </row>
    <row r="1609" spans="1:10" x14ac:dyDescent="0.25">
      <c r="A1609" s="350"/>
      <c r="B1609" s="128"/>
      <c r="H1609" s="128"/>
      <c r="J1609" s="128"/>
    </row>
    <row r="1610" spans="1:10" x14ac:dyDescent="0.25">
      <c r="A1610" s="350"/>
      <c r="B1610" s="128"/>
      <c r="H1610" s="128"/>
      <c r="J1610" s="128"/>
    </row>
    <row r="1611" spans="1:10" x14ac:dyDescent="0.25">
      <c r="A1611" s="350"/>
      <c r="B1611" s="128"/>
      <c r="H1611" s="128"/>
      <c r="J1611" s="128"/>
    </row>
    <row r="1612" spans="1:10" x14ac:dyDescent="0.25">
      <c r="A1612" s="350"/>
      <c r="B1612" s="128"/>
      <c r="H1612" s="128"/>
      <c r="J1612" s="128"/>
    </row>
    <row r="1613" spans="1:10" x14ac:dyDescent="0.25">
      <c r="A1613" s="350"/>
      <c r="B1613" s="128"/>
      <c r="H1613" s="128"/>
      <c r="J1613" s="128"/>
    </row>
    <row r="1614" spans="1:10" x14ac:dyDescent="0.25">
      <c r="A1614" s="350"/>
      <c r="B1614" s="128"/>
      <c r="H1614" s="128"/>
      <c r="J1614" s="128"/>
    </row>
    <row r="1615" spans="1:10" x14ac:dyDescent="0.25">
      <c r="A1615" s="350"/>
      <c r="B1615" s="128"/>
      <c r="H1615" s="128"/>
      <c r="J1615" s="128"/>
    </row>
    <row r="1616" spans="1:10" x14ac:dyDescent="0.25">
      <c r="A1616" s="350"/>
      <c r="B1616" s="128"/>
      <c r="H1616" s="128"/>
      <c r="J1616" s="128"/>
    </row>
    <row r="1617" spans="1:10" x14ac:dyDescent="0.25">
      <c r="A1617" s="350"/>
      <c r="B1617" s="128"/>
      <c r="H1617" s="128"/>
      <c r="J1617" s="128"/>
    </row>
    <row r="1618" spans="1:10" x14ac:dyDescent="0.25">
      <c r="A1618" s="350"/>
      <c r="B1618" s="128"/>
      <c r="H1618" s="128"/>
      <c r="J1618" s="128"/>
    </row>
    <row r="1619" spans="1:10" x14ac:dyDescent="0.25">
      <c r="A1619" s="350"/>
      <c r="B1619" s="128"/>
      <c r="H1619" s="128"/>
      <c r="J1619" s="128"/>
    </row>
    <row r="1620" spans="1:10" x14ac:dyDescent="0.25">
      <c r="A1620" s="350"/>
      <c r="B1620" s="128"/>
      <c r="H1620" s="128"/>
      <c r="J1620" s="128"/>
    </row>
    <row r="1621" spans="1:10" x14ac:dyDescent="0.25">
      <c r="A1621" s="350"/>
      <c r="B1621" s="128"/>
      <c r="H1621" s="128"/>
      <c r="J1621" s="128"/>
    </row>
    <row r="1622" spans="1:10" x14ac:dyDescent="0.25">
      <c r="A1622" s="350"/>
      <c r="B1622" s="128"/>
      <c r="H1622" s="128"/>
      <c r="J1622" s="128"/>
    </row>
    <row r="1623" spans="1:10" x14ac:dyDescent="0.25">
      <c r="A1623" s="350"/>
      <c r="B1623" s="128"/>
      <c r="H1623" s="128"/>
      <c r="J1623" s="128"/>
    </row>
    <row r="1624" spans="1:10" x14ac:dyDescent="0.25">
      <c r="A1624" s="350"/>
      <c r="B1624" s="128"/>
      <c r="H1624" s="128"/>
      <c r="J1624" s="128"/>
    </row>
    <row r="1625" spans="1:10" x14ac:dyDescent="0.25">
      <c r="A1625" s="350"/>
      <c r="B1625" s="128"/>
      <c r="H1625" s="128"/>
      <c r="J1625" s="128"/>
    </row>
    <row r="1626" spans="1:10" x14ac:dyDescent="0.25">
      <c r="A1626" s="350"/>
      <c r="B1626" s="128"/>
      <c r="H1626" s="128"/>
      <c r="J1626" s="128"/>
    </row>
    <row r="1627" spans="1:10" x14ac:dyDescent="0.25">
      <c r="A1627" s="350"/>
      <c r="B1627" s="128"/>
      <c r="H1627" s="128"/>
      <c r="J1627" s="128"/>
    </row>
    <row r="1628" spans="1:10" x14ac:dyDescent="0.25">
      <c r="A1628" s="350"/>
      <c r="B1628" s="128"/>
      <c r="H1628" s="128"/>
      <c r="J1628" s="128"/>
    </row>
    <row r="1629" spans="1:10" x14ac:dyDescent="0.25">
      <c r="A1629" s="350"/>
      <c r="B1629" s="128"/>
      <c r="H1629" s="128"/>
      <c r="J1629" s="128"/>
    </row>
    <row r="1630" spans="1:10" x14ac:dyDescent="0.25">
      <c r="A1630" s="350"/>
      <c r="B1630" s="128"/>
      <c r="H1630" s="128"/>
      <c r="J1630" s="128"/>
    </row>
    <row r="1631" spans="1:10" x14ac:dyDescent="0.25">
      <c r="A1631" s="350"/>
      <c r="B1631" s="128"/>
      <c r="H1631" s="128"/>
      <c r="J1631" s="128"/>
    </row>
    <row r="1632" spans="1:10" x14ac:dyDescent="0.25">
      <c r="A1632" s="350"/>
      <c r="B1632" s="128"/>
      <c r="H1632" s="128"/>
      <c r="J1632" s="128"/>
    </row>
    <row r="1633" spans="1:10" x14ac:dyDescent="0.25">
      <c r="A1633" s="350"/>
      <c r="B1633" s="128"/>
      <c r="H1633" s="128"/>
      <c r="J1633" s="128"/>
    </row>
    <row r="1634" spans="1:10" x14ac:dyDescent="0.25">
      <c r="A1634" s="350"/>
      <c r="B1634" s="128"/>
      <c r="H1634" s="128"/>
      <c r="J1634" s="128"/>
    </row>
    <row r="1635" spans="1:10" x14ac:dyDescent="0.25">
      <c r="A1635" s="350"/>
      <c r="B1635" s="128"/>
      <c r="H1635" s="128"/>
      <c r="J1635" s="128"/>
    </row>
    <row r="1636" spans="1:10" x14ac:dyDescent="0.25">
      <c r="A1636" s="350"/>
      <c r="B1636" s="128"/>
      <c r="H1636" s="128"/>
      <c r="J1636" s="128"/>
    </row>
    <row r="1637" spans="1:10" x14ac:dyDescent="0.25">
      <c r="A1637" s="350"/>
      <c r="B1637" s="128"/>
      <c r="H1637" s="128"/>
      <c r="J1637" s="128"/>
    </row>
    <row r="1638" spans="1:10" x14ac:dyDescent="0.25">
      <c r="A1638" s="350"/>
      <c r="B1638" s="128"/>
      <c r="H1638" s="128"/>
      <c r="J1638" s="128"/>
    </row>
    <row r="1639" spans="1:10" x14ac:dyDescent="0.25">
      <c r="A1639" s="350"/>
      <c r="B1639" s="128"/>
      <c r="H1639" s="128"/>
      <c r="J1639" s="128"/>
    </row>
    <row r="1640" spans="1:10" x14ac:dyDescent="0.25">
      <c r="A1640" s="350"/>
      <c r="B1640" s="128"/>
      <c r="H1640" s="128"/>
      <c r="J1640" s="128"/>
    </row>
    <row r="1641" spans="1:10" x14ac:dyDescent="0.25">
      <c r="A1641" s="350"/>
      <c r="B1641" s="128"/>
      <c r="H1641" s="128"/>
      <c r="J1641" s="128"/>
    </row>
    <row r="1642" spans="1:10" x14ac:dyDescent="0.25">
      <c r="A1642" s="350"/>
      <c r="B1642" s="128"/>
      <c r="H1642" s="128"/>
      <c r="J1642" s="128"/>
    </row>
    <row r="1643" spans="1:10" x14ac:dyDescent="0.25">
      <c r="A1643" s="350"/>
      <c r="B1643" s="128"/>
      <c r="H1643" s="128"/>
      <c r="J1643" s="128"/>
    </row>
    <row r="1644" spans="1:10" x14ac:dyDescent="0.25">
      <c r="A1644" s="350"/>
      <c r="B1644" s="128"/>
      <c r="H1644" s="128"/>
      <c r="J1644" s="128"/>
    </row>
    <row r="1645" spans="1:10" x14ac:dyDescent="0.25">
      <c r="A1645" s="350"/>
      <c r="B1645" s="128"/>
      <c r="H1645" s="128"/>
      <c r="J1645" s="128"/>
    </row>
    <row r="1646" spans="1:10" x14ac:dyDescent="0.25">
      <c r="A1646" s="350"/>
      <c r="B1646" s="128"/>
      <c r="H1646" s="128"/>
      <c r="J1646" s="128"/>
    </row>
    <row r="1647" spans="1:10" x14ac:dyDescent="0.25">
      <c r="A1647" s="350"/>
      <c r="B1647" s="128"/>
      <c r="H1647" s="128"/>
      <c r="J1647" s="128"/>
    </row>
    <row r="1648" spans="1:10" x14ac:dyDescent="0.25">
      <c r="A1648" s="350"/>
      <c r="B1648" s="128"/>
      <c r="H1648" s="128"/>
      <c r="J1648" s="128"/>
    </row>
    <row r="1649" spans="1:10" x14ac:dyDescent="0.25">
      <c r="A1649" s="350"/>
      <c r="B1649" s="128"/>
      <c r="H1649" s="128"/>
      <c r="J1649" s="128"/>
    </row>
    <row r="1650" spans="1:10" x14ac:dyDescent="0.25">
      <c r="A1650" s="350"/>
      <c r="B1650" s="128"/>
      <c r="H1650" s="128"/>
      <c r="J1650" s="128"/>
    </row>
    <row r="1651" spans="1:10" x14ac:dyDescent="0.25">
      <c r="A1651" s="350"/>
      <c r="B1651" s="128"/>
      <c r="H1651" s="128"/>
      <c r="J1651" s="128"/>
    </row>
    <row r="1652" spans="1:10" x14ac:dyDescent="0.25">
      <c r="A1652" s="350"/>
      <c r="B1652" s="128"/>
      <c r="H1652" s="128"/>
      <c r="J1652" s="128"/>
    </row>
    <row r="1653" spans="1:10" x14ac:dyDescent="0.25">
      <c r="A1653" s="350"/>
      <c r="B1653" s="128"/>
      <c r="H1653" s="128"/>
      <c r="J1653" s="128"/>
    </row>
    <row r="1654" spans="1:10" x14ac:dyDescent="0.25">
      <c r="A1654" s="350"/>
      <c r="B1654" s="128"/>
      <c r="H1654" s="128"/>
      <c r="J1654" s="128"/>
    </row>
    <row r="1655" spans="1:10" x14ac:dyDescent="0.25">
      <c r="A1655" s="350"/>
      <c r="B1655" s="128"/>
      <c r="H1655" s="128"/>
      <c r="J1655" s="128"/>
    </row>
    <row r="1656" spans="1:10" x14ac:dyDescent="0.25">
      <c r="A1656" s="350"/>
      <c r="B1656" s="128"/>
      <c r="H1656" s="128"/>
      <c r="J1656" s="128"/>
    </row>
    <row r="1657" spans="1:10" x14ac:dyDescent="0.25">
      <c r="A1657" s="350"/>
      <c r="B1657" s="128"/>
      <c r="H1657" s="128"/>
      <c r="J1657" s="128"/>
    </row>
    <row r="1658" spans="1:10" x14ac:dyDescent="0.25">
      <c r="A1658" s="350"/>
      <c r="B1658" s="128"/>
      <c r="H1658" s="128"/>
      <c r="J1658" s="128"/>
    </row>
    <row r="1659" spans="1:10" x14ac:dyDescent="0.25">
      <c r="A1659" s="350"/>
      <c r="B1659" s="128"/>
      <c r="H1659" s="128"/>
      <c r="J1659" s="128"/>
    </row>
    <row r="1660" spans="1:10" x14ac:dyDescent="0.25">
      <c r="A1660" s="350"/>
      <c r="B1660" s="128"/>
      <c r="H1660" s="128"/>
      <c r="J1660" s="128"/>
    </row>
    <row r="1661" spans="1:10" x14ac:dyDescent="0.25">
      <c r="A1661" s="350"/>
      <c r="B1661" s="128"/>
      <c r="H1661" s="128"/>
      <c r="J1661" s="128"/>
    </row>
    <row r="1662" spans="1:10" x14ac:dyDescent="0.25">
      <c r="A1662" s="350"/>
      <c r="B1662" s="128"/>
      <c r="H1662" s="128"/>
      <c r="J1662" s="128"/>
    </row>
    <row r="1663" spans="1:10" x14ac:dyDescent="0.25">
      <c r="A1663" s="350"/>
      <c r="B1663" s="128"/>
      <c r="H1663" s="128"/>
      <c r="J1663" s="128"/>
    </row>
    <row r="1664" spans="1:10" x14ac:dyDescent="0.25">
      <c r="A1664" s="350"/>
      <c r="B1664" s="128"/>
      <c r="H1664" s="128"/>
      <c r="J1664" s="128"/>
    </row>
    <row r="1665" spans="1:10" x14ac:dyDescent="0.25">
      <c r="A1665" s="350"/>
      <c r="B1665" s="128"/>
      <c r="H1665" s="128"/>
      <c r="J1665" s="128"/>
    </row>
    <row r="1666" spans="1:10" x14ac:dyDescent="0.25">
      <c r="A1666" s="350"/>
      <c r="B1666" s="128"/>
      <c r="H1666" s="128"/>
      <c r="J1666" s="128"/>
    </row>
    <row r="1667" spans="1:10" x14ac:dyDescent="0.25">
      <c r="A1667" s="350"/>
      <c r="B1667" s="128"/>
      <c r="H1667" s="128"/>
      <c r="J1667" s="128"/>
    </row>
    <row r="1668" spans="1:10" x14ac:dyDescent="0.25">
      <c r="A1668" s="350"/>
      <c r="B1668" s="128"/>
      <c r="H1668" s="128"/>
      <c r="J1668" s="128"/>
    </row>
    <row r="1669" spans="1:10" x14ac:dyDescent="0.25">
      <c r="A1669" s="350"/>
      <c r="B1669" s="128"/>
      <c r="H1669" s="128"/>
      <c r="J1669" s="128"/>
    </row>
    <row r="1670" spans="1:10" x14ac:dyDescent="0.25">
      <c r="A1670" s="350"/>
      <c r="B1670" s="128"/>
      <c r="H1670" s="128"/>
      <c r="J1670" s="128"/>
    </row>
    <row r="1671" spans="1:10" x14ac:dyDescent="0.25">
      <c r="A1671" s="350"/>
      <c r="B1671" s="128"/>
      <c r="H1671" s="128"/>
      <c r="J1671" s="128"/>
    </row>
    <row r="1672" spans="1:10" x14ac:dyDescent="0.25">
      <c r="A1672" s="350"/>
      <c r="B1672" s="128"/>
      <c r="H1672" s="128"/>
      <c r="J1672" s="128"/>
    </row>
    <row r="1673" spans="1:10" x14ac:dyDescent="0.25">
      <c r="A1673" s="350"/>
      <c r="B1673" s="128"/>
      <c r="H1673" s="128"/>
      <c r="J1673" s="128"/>
    </row>
    <row r="1674" spans="1:10" x14ac:dyDescent="0.25">
      <c r="A1674" s="350"/>
      <c r="B1674" s="128"/>
      <c r="H1674" s="128"/>
      <c r="J1674" s="128"/>
    </row>
    <row r="1675" spans="1:10" x14ac:dyDescent="0.25">
      <c r="A1675" s="350"/>
      <c r="B1675" s="128"/>
      <c r="H1675" s="128"/>
      <c r="J1675" s="128"/>
    </row>
    <row r="1676" spans="1:10" x14ac:dyDescent="0.25">
      <c r="A1676" s="350"/>
      <c r="B1676" s="128"/>
      <c r="H1676" s="128"/>
      <c r="J1676" s="128"/>
    </row>
    <row r="1677" spans="1:10" x14ac:dyDescent="0.25">
      <c r="A1677" s="350"/>
      <c r="B1677" s="128"/>
      <c r="H1677" s="128"/>
      <c r="J1677" s="128"/>
    </row>
    <row r="1678" spans="1:10" x14ac:dyDescent="0.25">
      <c r="A1678" s="350"/>
      <c r="B1678" s="128"/>
      <c r="H1678" s="128"/>
      <c r="J1678" s="128"/>
    </row>
    <row r="1679" spans="1:10" x14ac:dyDescent="0.25">
      <c r="A1679" s="350"/>
      <c r="B1679" s="128"/>
      <c r="H1679" s="128"/>
      <c r="J1679" s="128"/>
    </row>
    <row r="1680" spans="1:10" x14ac:dyDescent="0.25">
      <c r="A1680" s="350"/>
      <c r="B1680" s="128"/>
      <c r="H1680" s="128"/>
      <c r="J1680" s="128"/>
    </row>
    <row r="1681" spans="1:10" x14ac:dyDescent="0.25">
      <c r="A1681" s="350"/>
      <c r="B1681" s="128"/>
      <c r="H1681" s="128"/>
      <c r="J1681" s="128"/>
    </row>
    <row r="1682" spans="1:10" x14ac:dyDescent="0.25">
      <c r="A1682" s="350"/>
      <c r="B1682" s="128"/>
      <c r="H1682" s="128"/>
      <c r="J1682" s="128"/>
    </row>
    <row r="1683" spans="1:10" x14ac:dyDescent="0.25">
      <c r="A1683" s="350"/>
      <c r="B1683" s="128"/>
      <c r="H1683" s="128"/>
      <c r="J1683" s="128"/>
    </row>
    <row r="1684" spans="1:10" x14ac:dyDescent="0.25">
      <c r="A1684" s="350"/>
      <c r="B1684" s="128"/>
      <c r="H1684" s="128"/>
      <c r="J1684" s="128"/>
    </row>
    <row r="1685" spans="1:10" x14ac:dyDescent="0.25">
      <c r="A1685" s="350"/>
      <c r="B1685" s="128"/>
      <c r="H1685" s="128"/>
      <c r="J1685" s="128"/>
    </row>
    <row r="1686" spans="1:10" x14ac:dyDescent="0.25">
      <c r="A1686" s="350"/>
      <c r="B1686" s="128"/>
      <c r="H1686" s="128"/>
      <c r="J1686" s="128"/>
    </row>
    <row r="1687" spans="1:10" x14ac:dyDescent="0.25">
      <c r="A1687" s="350"/>
      <c r="B1687" s="128"/>
      <c r="H1687" s="128"/>
      <c r="J1687" s="128"/>
    </row>
    <row r="1688" spans="1:10" x14ac:dyDescent="0.25">
      <c r="A1688" s="350"/>
      <c r="B1688" s="128"/>
      <c r="H1688" s="128"/>
      <c r="J1688" s="128"/>
    </row>
    <row r="1689" spans="1:10" x14ac:dyDescent="0.25">
      <c r="A1689" s="350"/>
      <c r="B1689" s="128"/>
      <c r="H1689" s="128"/>
      <c r="J1689" s="128"/>
    </row>
    <row r="1690" spans="1:10" x14ac:dyDescent="0.25">
      <c r="A1690" s="350"/>
      <c r="B1690" s="128"/>
      <c r="H1690" s="128"/>
      <c r="J1690" s="128"/>
    </row>
    <row r="1691" spans="1:10" x14ac:dyDescent="0.25">
      <c r="A1691" s="350"/>
      <c r="B1691" s="128"/>
      <c r="H1691" s="128"/>
      <c r="J1691" s="128"/>
    </row>
    <row r="1692" spans="1:10" x14ac:dyDescent="0.25">
      <c r="A1692" s="350"/>
      <c r="B1692" s="128"/>
      <c r="H1692" s="128"/>
      <c r="J1692" s="128"/>
    </row>
    <row r="1693" spans="1:10" x14ac:dyDescent="0.25">
      <c r="A1693" s="350"/>
      <c r="B1693" s="128"/>
      <c r="H1693" s="128"/>
      <c r="J1693" s="128"/>
    </row>
    <row r="1694" spans="1:10" x14ac:dyDescent="0.25">
      <c r="A1694" s="350"/>
      <c r="B1694" s="128"/>
      <c r="H1694" s="128"/>
      <c r="J1694" s="128"/>
    </row>
    <row r="1695" spans="1:10" x14ac:dyDescent="0.25">
      <c r="A1695" s="350"/>
      <c r="B1695" s="128"/>
      <c r="H1695" s="128"/>
      <c r="J1695" s="128"/>
    </row>
    <row r="1696" spans="1:10" x14ac:dyDescent="0.25">
      <c r="A1696" s="350"/>
      <c r="B1696" s="128"/>
      <c r="H1696" s="128"/>
      <c r="J1696" s="128"/>
    </row>
    <row r="1697" spans="1:10" x14ac:dyDescent="0.25">
      <c r="A1697" s="350"/>
      <c r="B1697" s="128"/>
      <c r="H1697" s="128"/>
      <c r="J1697" s="128"/>
    </row>
    <row r="1698" spans="1:10" x14ac:dyDescent="0.25">
      <c r="A1698" s="350"/>
      <c r="B1698" s="128"/>
      <c r="H1698" s="128"/>
      <c r="J1698" s="128"/>
    </row>
    <row r="1699" spans="1:10" x14ac:dyDescent="0.25">
      <c r="A1699" s="350"/>
      <c r="B1699" s="128"/>
      <c r="H1699" s="128"/>
      <c r="J1699" s="128"/>
    </row>
    <row r="1700" spans="1:10" x14ac:dyDescent="0.25">
      <c r="A1700" s="350"/>
      <c r="B1700" s="128"/>
      <c r="H1700" s="128"/>
      <c r="J1700" s="128"/>
    </row>
    <row r="1701" spans="1:10" x14ac:dyDescent="0.25">
      <c r="A1701" s="350"/>
      <c r="B1701" s="128"/>
      <c r="H1701" s="128"/>
      <c r="J1701" s="128"/>
    </row>
    <row r="1702" spans="1:10" x14ac:dyDescent="0.25">
      <c r="A1702" s="350"/>
      <c r="B1702" s="128"/>
      <c r="H1702" s="128"/>
      <c r="J1702" s="128"/>
    </row>
    <row r="1703" spans="1:10" x14ac:dyDescent="0.25">
      <c r="A1703" s="350"/>
      <c r="B1703" s="128"/>
      <c r="H1703" s="128"/>
      <c r="J1703" s="128"/>
    </row>
    <row r="1704" spans="1:10" x14ac:dyDescent="0.25">
      <c r="A1704" s="350"/>
      <c r="B1704" s="128"/>
      <c r="H1704" s="128"/>
      <c r="J1704" s="128"/>
    </row>
    <row r="1705" spans="1:10" x14ac:dyDescent="0.25">
      <c r="A1705" s="350"/>
      <c r="B1705" s="128"/>
      <c r="H1705" s="128"/>
      <c r="J1705" s="128"/>
    </row>
    <row r="1706" spans="1:10" x14ac:dyDescent="0.25">
      <c r="A1706" s="350"/>
      <c r="B1706" s="128"/>
      <c r="H1706" s="128"/>
      <c r="J1706" s="128"/>
    </row>
    <row r="1707" spans="1:10" x14ac:dyDescent="0.25">
      <c r="A1707" s="350"/>
      <c r="B1707" s="128"/>
      <c r="H1707" s="128"/>
      <c r="J1707" s="128"/>
    </row>
    <row r="1708" spans="1:10" x14ac:dyDescent="0.25">
      <c r="A1708" s="350"/>
      <c r="B1708" s="128"/>
      <c r="H1708" s="128"/>
      <c r="J1708" s="128"/>
    </row>
    <row r="1709" spans="1:10" x14ac:dyDescent="0.25">
      <c r="A1709" s="350"/>
      <c r="B1709" s="128"/>
      <c r="H1709" s="128"/>
      <c r="J1709" s="128"/>
    </row>
    <row r="1710" spans="1:10" x14ac:dyDescent="0.25">
      <c r="A1710" s="350"/>
      <c r="B1710" s="128"/>
      <c r="H1710" s="128"/>
      <c r="J1710" s="128"/>
    </row>
    <row r="1711" spans="1:10" x14ac:dyDescent="0.25">
      <c r="A1711" s="350"/>
      <c r="B1711" s="128"/>
      <c r="H1711" s="128"/>
      <c r="J1711" s="128"/>
    </row>
    <row r="1712" spans="1:10" x14ac:dyDescent="0.25">
      <c r="A1712" s="350"/>
      <c r="B1712" s="128"/>
      <c r="H1712" s="128"/>
      <c r="J1712" s="128"/>
    </row>
    <row r="1713" spans="1:10" x14ac:dyDescent="0.25">
      <c r="A1713" s="350"/>
      <c r="B1713" s="128"/>
      <c r="H1713" s="128"/>
      <c r="J1713" s="128"/>
    </row>
    <row r="1714" spans="1:10" x14ac:dyDescent="0.25">
      <c r="A1714" s="350"/>
      <c r="B1714" s="128"/>
      <c r="H1714" s="128"/>
      <c r="J1714" s="128"/>
    </row>
    <row r="1715" spans="1:10" x14ac:dyDescent="0.25">
      <c r="A1715" s="350"/>
      <c r="B1715" s="128"/>
      <c r="H1715" s="128"/>
      <c r="J1715" s="128"/>
    </row>
    <row r="1716" spans="1:10" x14ac:dyDescent="0.25">
      <c r="A1716" s="350"/>
      <c r="B1716" s="128"/>
      <c r="H1716" s="128"/>
      <c r="J1716" s="128"/>
    </row>
    <row r="1717" spans="1:10" x14ac:dyDescent="0.25">
      <c r="A1717" s="350"/>
      <c r="B1717" s="128"/>
      <c r="H1717" s="128"/>
      <c r="J1717" s="128"/>
    </row>
    <row r="1718" spans="1:10" x14ac:dyDescent="0.25">
      <c r="A1718" s="350"/>
      <c r="B1718" s="128"/>
      <c r="H1718" s="128"/>
      <c r="J1718" s="128"/>
    </row>
    <row r="1719" spans="1:10" x14ac:dyDescent="0.25">
      <c r="A1719" s="350"/>
      <c r="B1719" s="128"/>
      <c r="H1719" s="128"/>
      <c r="J1719" s="128"/>
    </row>
    <row r="1720" spans="1:10" x14ac:dyDescent="0.25">
      <c r="A1720" s="350"/>
      <c r="B1720" s="128"/>
      <c r="H1720" s="128"/>
      <c r="J1720" s="128"/>
    </row>
    <row r="1721" spans="1:10" x14ac:dyDescent="0.25">
      <c r="A1721" s="350"/>
      <c r="B1721" s="128"/>
      <c r="H1721" s="128"/>
      <c r="J1721" s="128"/>
    </row>
    <row r="1722" spans="1:10" x14ac:dyDescent="0.25">
      <c r="A1722" s="350"/>
      <c r="B1722" s="128"/>
      <c r="H1722" s="128"/>
      <c r="J1722" s="128"/>
    </row>
    <row r="1723" spans="1:10" x14ac:dyDescent="0.25">
      <c r="A1723" s="350"/>
      <c r="B1723" s="128"/>
      <c r="H1723" s="128"/>
      <c r="J1723" s="128"/>
    </row>
    <row r="1724" spans="1:10" x14ac:dyDescent="0.25">
      <c r="A1724" s="350"/>
      <c r="B1724" s="128"/>
      <c r="H1724" s="128"/>
      <c r="J1724" s="128"/>
    </row>
    <row r="1725" spans="1:10" x14ac:dyDescent="0.25">
      <c r="A1725" s="350"/>
      <c r="B1725" s="128"/>
      <c r="H1725" s="128"/>
      <c r="J1725" s="128"/>
    </row>
    <row r="1726" spans="1:10" x14ac:dyDescent="0.25">
      <c r="A1726" s="350"/>
      <c r="B1726" s="128"/>
      <c r="H1726" s="128"/>
      <c r="J1726" s="128"/>
    </row>
    <row r="1727" spans="1:10" x14ac:dyDescent="0.25">
      <c r="A1727" s="350"/>
      <c r="B1727" s="128"/>
      <c r="H1727" s="128"/>
      <c r="J1727" s="128"/>
    </row>
    <row r="1728" spans="1:10" x14ac:dyDescent="0.25">
      <c r="A1728" s="350"/>
      <c r="B1728" s="128"/>
      <c r="H1728" s="128"/>
      <c r="J1728" s="128"/>
    </row>
    <row r="1729" spans="1:10" x14ac:dyDescent="0.25">
      <c r="A1729" s="350"/>
      <c r="B1729" s="128"/>
      <c r="H1729" s="128"/>
      <c r="J1729" s="128"/>
    </row>
    <row r="1730" spans="1:10" x14ac:dyDescent="0.25">
      <c r="A1730" s="350"/>
      <c r="B1730" s="128"/>
      <c r="H1730" s="128"/>
      <c r="J1730" s="128"/>
    </row>
    <row r="1731" spans="1:10" x14ac:dyDescent="0.25">
      <c r="A1731" s="350"/>
      <c r="B1731" s="128"/>
      <c r="H1731" s="128"/>
      <c r="J1731" s="128"/>
    </row>
    <row r="1732" spans="1:10" x14ac:dyDescent="0.25">
      <c r="A1732" s="350"/>
      <c r="B1732" s="128"/>
      <c r="H1732" s="128"/>
      <c r="J1732" s="128"/>
    </row>
    <row r="1733" spans="1:10" x14ac:dyDescent="0.25">
      <c r="A1733" s="350"/>
      <c r="B1733" s="128"/>
      <c r="H1733" s="128"/>
      <c r="J1733" s="128"/>
    </row>
    <row r="1734" spans="1:10" x14ac:dyDescent="0.25">
      <c r="A1734" s="350"/>
      <c r="B1734" s="128"/>
      <c r="H1734" s="128"/>
      <c r="J1734" s="128"/>
    </row>
    <row r="1735" spans="1:10" x14ac:dyDescent="0.25">
      <c r="A1735" s="350"/>
      <c r="B1735" s="128"/>
      <c r="H1735" s="128"/>
      <c r="J1735" s="128"/>
    </row>
    <row r="1736" spans="1:10" x14ac:dyDescent="0.25">
      <c r="A1736" s="350"/>
      <c r="B1736" s="128"/>
      <c r="H1736" s="128"/>
      <c r="J1736" s="128"/>
    </row>
    <row r="1737" spans="1:10" x14ac:dyDescent="0.25">
      <c r="A1737" s="350"/>
      <c r="B1737" s="128"/>
      <c r="H1737" s="128"/>
      <c r="J1737" s="128"/>
    </row>
    <row r="1738" spans="1:10" x14ac:dyDescent="0.25">
      <c r="A1738" s="350"/>
      <c r="B1738" s="128"/>
      <c r="H1738" s="128"/>
      <c r="J1738" s="128"/>
    </row>
    <row r="1739" spans="1:10" x14ac:dyDescent="0.25">
      <c r="A1739" s="350"/>
      <c r="B1739" s="128"/>
      <c r="H1739" s="128"/>
      <c r="J1739" s="128"/>
    </row>
    <row r="1740" spans="1:10" x14ac:dyDescent="0.25">
      <c r="A1740" s="350"/>
      <c r="B1740" s="128"/>
      <c r="H1740" s="128"/>
      <c r="J1740" s="128"/>
    </row>
    <row r="1741" spans="1:10" x14ac:dyDescent="0.25">
      <c r="A1741" s="350"/>
      <c r="B1741" s="128"/>
      <c r="H1741" s="128"/>
      <c r="J1741" s="128"/>
    </row>
    <row r="1742" spans="1:10" x14ac:dyDescent="0.25">
      <c r="A1742" s="350"/>
      <c r="B1742" s="128"/>
      <c r="H1742" s="128"/>
      <c r="J1742" s="128"/>
    </row>
    <row r="1743" spans="1:10" x14ac:dyDescent="0.25">
      <c r="A1743" s="350"/>
      <c r="B1743" s="128"/>
      <c r="H1743" s="128"/>
      <c r="J1743" s="128"/>
    </row>
    <row r="1744" spans="1:10" x14ac:dyDescent="0.25">
      <c r="A1744" s="350"/>
      <c r="B1744" s="128"/>
      <c r="H1744" s="128"/>
      <c r="J1744" s="128"/>
    </row>
    <row r="1745" spans="1:10" x14ac:dyDescent="0.25">
      <c r="A1745" s="350"/>
      <c r="B1745" s="128"/>
      <c r="H1745" s="128"/>
      <c r="J1745" s="128"/>
    </row>
    <row r="1746" spans="1:10" x14ac:dyDescent="0.25">
      <c r="A1746" s="350"/>
      <c r="B1746" s="128"/>
      <c r="H1746" s="128"/>
      <c r="J1746" s="128"/>
    </row>
    <row r="1747" spans="1:10" x14ac:dyDescent="0.25">
      <c r="A1747" s="350"/>
      <c r="B1747" s="128"/>
      <c r="H1747" s="128"/>
      <c r="J1747" s="128"/>
    </row>
    <row r="1748" spans="1:10" x14ac:dyDescent="0.25">
      <c r="A1748" s="350"/>
      <c r="B1748" s="128"/>
      <c r="H1748" s="128"/>
      <c r="J1748" s="128"/>
    </row>
    <row r="1749" spans="1:10" x14ac:dyDescent="0.25">
      <c r="A1749" s="350"/>
      <c r="B1749" s="128"/>
      <c r="H1749" s="128"/>
      <c r="J1749" s="128"/>
    </row>
    <row r="1750" spans="1:10" x14ac:dyDescent="0.25">
      <c r="A1750" s="350"/>
      <c r="B1750" s="128"/>
      <c r="H1750" s="128"/>
      <c r="J1750" s="128"/>
    </row>
    <row r="1751" spans="1:10" x14ac:dyDescent="0.25">
      <c r="A1751" s="350"/>
      <c r="B1751" s="128"/>
      <c r="H1751" s="128"/>
      <c r="J1751" s="128"/>
    </row>
    <row r="1752" spans="1:10" x14ac:dyDescent="0.25">
      <c r="A1752" s="350"/>
      <c r="B1752" s="128"/>
      <c r="H1752" s="128"/>
      <c r="J1752" s="128"/>
    </row>
    <row r="1753" spans="1:10" x14ac:dyDescent="0.25">
      <c r="A1753" s="350"/>
      <c r="B1753" s="128"/>
      <c r="H1753" s="128"/>
      <c r="J1753" s="128"/>
    </row>
    <row r="1754" spans="1:10" x14ac:dyDescent="0.25">
      <c r="A1754" s="350"/>
      <c r="B1754" s="128"/>
      <c r="H1754" s="128"/>
      <c r="J1754" s="128"/>
    </row>
    <row r="1755" spans="1:10" x14ac:dyDescent="0.25">
      <c r="A1755" s="350"/>
      <c r="B1755" s="128"/>
      <c r="H1755" s="128"/>
      <c r="J1755" s="128"/>
    </row>
    <row r="1756" spans="1:10" x14ac:dyDescent="0.25">
      <c r="A1756" s="350"/>
      <c r="B1756" s="128"/>
      <c r="H1756" s="128"/>
      <c r="J1756" s="128"/>
    </row>
    <row r="1757" spans="1:10" x14ac:dyDescent="0.25">
      <c r="A1757" s="350"/>
      <c r="B1757" s="128"/>
      <c r="H1757" s="128"/>
      <c r="J1757" s="128"/>
    </row>
    <row r="1758" spans="1:10" x14ac:dyDescent="0.25">
      <c r="A1758" s="350"/>
      <c r="B1758" s="128"/>
      <c r="H1758" s="128"/>
      <c r="J1758" s="128"/>
    </row>
    <row r="1759" spans="1:10" x14ac:dyDescent="0.25">
      <c r="A1759" s="350"/>
      <c r="B1759" s="128"/>
      <c r="H1759" s="128"/>
      <c r="J1759" s="128"/>
    </row>
    <row r="1760" spans="1:10" x14ac:dyDescent="0.25">
      <c r="A1760" s="350"/>
      <c r="B1760" s="128"/>
      <c r="H1760" s="128"/>
      <c r="J1760" s="128"/>
    </row>
    <row r="1761" spans="1:10" x14ac:dyDescent="0.25">
      <c r="A1761" s="350"/>
      <c r="B1761" s="128"/>
      <c r="H1761" s="128"/>
      <c r="J1761" s="128"/>
    </row>
    <row r="1762" spans="1:10" x14ac:dyDescent="0.25">
      <c r="A1762" s="350"/>
      <c r="B1762" s="128"/>
      <c r="H1762" s="128"/>
      <c r="J1762" s="128"/>
    </row>
    <row r="1763" spans="1:10" x14ac:dyDescent="0.25">
      <c r="A1763" s="350"/>
      <c r="B1763" s="128"/>
      <c r="H1763" s="128"/>
      <c r="J1763" s="128"/>
    </row>
    <row r="1764" spans="1:10" x14ac:dyDescent="0.25">
      <c r="A1764" s="350"/>
      <c r="B1764" s="128"/>
      <c r="H1764" s="128"/>
      <c r="J1764" s="128"/>
    </row>
    <row r="1765" spans="1:10" x14ac:dyDescent="0.25">
      <c r="A1765" s="350"/>
      <c r="B1765" s="128"/>
      <c r="H1765" s="128"/>
      <c r="J1765" s="128"/>
    </row>
    <row r="1766" spans="1:10" x14ac:dyDescent="0.25">
      <c r="A1766" s="350"/>
      <c r="B1766" s="128"/>
      <c r="H1766" s="128"/>
      <c r="J1766" s="128"/>
    </row>
    <row r="1767" spans="1:10" x14ac:dyDescent="0.25">
      <c r="A1767" s="350"/>
      <c r="B1767" s="128"/>
      <c r="H1767" s="128"/>
      <c r="J1767" s="128"/>
    </row>
    <row r="1768" spans="1:10" x14ac:dyDescent="0.25">
      <c r="A1768" s="350"/>
      <c r="B1768" s="128"/>
      <c r="H1768" s="128"/>
      <c r="J1768" s="128"/>
    </row>
    <row r="1769" spans="1:10" x14ac:dyDescent="0.25">
      <c r="A1769" s="350"/>
      <c r="B1769" s="128"/>
      <c r="H1769" s="128"/>
      <c r="J1769" s="128"/>
    </row>
    <row r="1770" spans="1:10" x14ac:dyDescent="0.25">
      <c r="A1770" s="350"/>
      <c r="B1770" s="128"/>
      <c r="H1770" s="128"/>
      <c r="J1770" s="128"/>
    </row>
    <row r="1771" spans="1:10" x14ac:dyDescent="0.25">
      <c r="A1771" s="350"/>
      <c r="B1771" s="128"/>
      <c r="H1771" s="128"/>
      <c r="J1771" s="128"/>
    </row>
    <row r="1772" spans="1:10" x14ac:dyDescent="0.25">
      <c r="A1772" s="350"/>
      <c r="B1772" s="128"/>
      <c r="H1772" s="128"/>
      <c r="J1772" s="128"/>
    </row>
    <row r="1773" spans="1:10" x14ac:dyDescent="0.25">
      <c r="A1773" s="350"/>
      <c r="B1773" s="128"/>
      <c r="H1773" s="128"/>
      <c r="J1773" s="128"/>
    </row>
    <row r="1774" spans="1:10" x14ac:dyDescent="0.25">
      <c r="A1774" s="350"/>
      <c r="B1774" s="128"/>
      <c r="H1774" s="128"/>
      <c r="J1774" s="128"/>
    </row>
    <row r="1775" spans="1:10" x14ac:dyDescent="0.25">
      <c r="A1775" s="350"/>
      <c r="B1775" s="128"/>
      <c r="H1775" s="128"/>
      <c r="J1775" s="128"/>
    </row>
    <row r="1776" spans="1:10" x14ac:dyDescent="0.25">
      <c r="A1776" s="350"/>
      <c r="B1776" s="128"/>
      <c r="H1776" s="128"/>
      <c r="J1776" s="128"/>
    </row>
    <row r="1777" spans="1:10" x14ac:dyDescent="0.25">
      <c r="A1777" s="350"/>
      <c r="B1777" s="128"/>
      <c r="H1777" s="128"/>
      <c r="J1777" s="128"/>
    </row>
    <row r="1778" spans="1:10" x14ac:dyDescent="0.25">
      <c r="A1778" s="350"/>
      <c r="B1778" s="128"/>
      <c r="H1778" s="128"/>
      <c r="J1778" s="128"/>
    </row>
    <row r="1779" spans="1:10" x14ac:dyDescent="0.25">
      <c r="A1779" s="350"/>
      <c r="B1779" s="128"/>
      <c r="H1779" s="128"/>
      <c r="J1779" s="128"/>
    </row>
    <row r="1780" spans="1:10" x14ac:dyDescent="0.25">
      <c r="A1780" s="350"/>
      <c r="B1780" s="128"/>
      <c r="H1780" s="128"/>
      <c r="J1780" s="128"/>
    </row>
    <row r="1781" spans="1:10" x14ac:dyDescent="0.25">
      <c r="A1781" s="350"/>
      <c r="B1781" s="128"/>
      <c r="H1781" s="128"/>
      <c r="J1781" s="128"/>
    </row>
    <row r="1782" spans="1:10" x14ac:dyDescent="0.25">
      <c r="A1782" s="350"/>
      <c r="B1782" s="128"/>
      <c r="H1782" s="128"/>
      <c r="J1782" s="128"/>
    </row>
    <row r="1783" spans="1:10" x14ac:dyDescent="0.25">
      <c r="A1783" s="350"/>
      <c r="B1783" s="128"/>
      <c r="H1783" s="128"/>
      <c r="J1783" s="128"/>
    </row>
    <row r="1784" spans="1:10" x14ac:dyDescent="0.25">
      <c r="A1784" s="350"/>
      <c r="B1784" s="128"/>
      <c r="H1784" s="128"/>
      <c r="J1784" s="128"/>
    </row>
    <row r="1785" spans="1:10" x14ac:dyDescent="0.25">
      <c r="A1785" s="350"/>
      <c r="B1785" s="128"/>
      <c r="H1785" s="128"/>
      <c r="J1785" s="128"/>
    </row>
    <row r="1786" spans="1:10" x14ac:dyDescent="0.25">
      <c r="A1786" s="350"/>
      <c r="B1786" s="128"/>
      <c r="H1786" s="128"/>
      <c r="J1786" s="128"/>
    </row>
    <row r="1787" spans="1:10" x14ac:dyDescent="0.25">
      <c r="A1787" s="350"/>
      <c r="B1787" s="128"/>
      <c r="H1787" s="128"/>
      <c r="J1787" s="128"/>
    </row>
    <row r="1788" spans="1:10" x14ac:dyDescent="0.25">
      <c r="A1788" s="350"/>
      <c r="B1788" s="128"/>
      <c r="H1788" s="128"/>
      <c r="J1788" s="128"/>
    </row>
    <row r="1789" spans="1:10" x14ac:dyDescent="0.25">
      <c r="A1789" s="350"/>
      <c r="B1789" s="128"/>
      <c r="H1789" s="128"/>
      <c r="J1789" s="128"/>
    </row>
    <row r="1790" spans="1:10" x14ac:dyDescent="0.25">
      <c r="A1790" s="350"/>
      <c r="B1790" s="128"/>
      <c r="H1790" s="128"/>
      <c r="J1790" s="128"/>
    </row>
    <row r="1791" spans="1:10" x14ac:dyDescent="0.25">
      <c r="A1791" s="350"/>
      <c r="B1791" s="128"/>
      <c r="H1791" s="128"/>
      <c r="J1791" s="128"/>
    </row>
    <row r="1792" spans="1:10" x14ac:dyDescent="0.25">
      <c r="A1792" s="350"/>
      <c r="B1792" s="128"/>
      <c r="H1792" s="128"/>
      <c r="J1792" s="128"/>
    </row>
    <row r="1793" spans="1:10" x14ac:dyDescent="0.25">
      <c r="A1793" s="350"/>
      <c r="B1793" s="128"/>
      <c r="H1793" s="128"/>
      <c r="J1793" s="128"/>
    </row>
    <row r="1794" spans="1:10" x14ac:dyDescent="0.25">
      <c r="A1794" s="350"/>
      <c r="B1794" s="128"/>
      <c r="H1794" s="128"/>
      <c r="J1794" s="128"/>
    </row>
    <row r="1795" spans="1:10" x14ac:dyDescent="0.25">
      <c r="A1795" s="350"/>
      <c r="B1795" s="128"/>
      <c r="H1795" s="128"/>
      <c r="J1795" s="128"/>
    </row>
    <row r="1796" spans="1:10" x14ac:dyDescent="0.25">
      <c r="A1796" s="350"/>
      <c r="B1796" s="128"/>
      <c r="H1796" s="128"/>
      <c r="J1796" s="128"/>
    </row>
    <row r="1797" spans="1:10" x14ac:dyDescent="0.25">
      <c r="A1797" s="350"/>
      <c r="B1797" s="128"/>
      <c r="H1797" s="128"/>
      <c r="J1797" s="128"/>
    </row>
    <row r="1798" spans="1:10" x14ac:dyDescent="0.25">
      <c r="A1798" s="350"/>
      <c r="B1798" s="128"/>
      <c r="H1798" s="128"/>
      <c r="J1798" s="128"/>
    </row>
    <row r="1799" spans="1:10" x14ac:dyDescent="0.25">
      <c r="A1799" s="350"/>
      <c r="B1799" s="128"/>
      <c r="H1799" s="128"/>
      <c r="J1799" s="128"/>
    </row>
    <row r="1800" spans="1:10" x14ac:dyDescent="0.25">
      <c r="A1800" s="350"/>
      <c r="B1800" s="128"/>
      <c r="H1800" s="128"/>
      <c r="J1800" s="128"/>
    </row>
    <row r="1801" spans="1:10" x14ac:dyDescent="0.25">
      <c r="A1801" s="350"/>
      <c r="B1801" s="128"/>
      <c r="H1801" s="128"/>
      <c r="J1801" s="128"/>
    </row>
    <row r="1802" spans="1:10" x14ac:dyDescent="0.25">
      <c r="A1802" s="350"/>
      <c r="B1802" s="128"/>
      <c r="H1802" s="128"/>
      <c r="J1802" s="128"/>
    </row>
    <row r="1803" spans="1:10" x14ac:dyDescent="0.25">
      <c r="A1803" s="350"/>
      <c r="B1803" s="128"/>
      <c r="H1803" s="128"/>
      <c r="J1803" s="128"/>
    </row>
    <row r="1804" spans="1:10" x14ac:dyDescent="0.25">
      <c r="A1804" s="350"/>
      <c r="B1804" s="128"/>
      <c r="H1804" s="128"/>
      <c r="J1804" s="128"/>
    </row>
    <row r="1805" spans="1:10" x14ac:dyDescent="0.25">
      <c r="A1805" s="350"/>
      <c r="B1805" s="128"/>
      <c r="H1805" s="128"/>
      <c r="J1805" s="128"/>
    </row>
    <row r="1806" spans="1:10" x14ac:dyDescent="0.25">
      <c r="A1806" s="350"/>
      <c r="B1806" s="128"/>
      <c r="H1806" s="128"/>
      <c r="J1806" s="128"/>
    </row>
    <row r="1807" spans="1:10" x14ac:dyDescent="0.25">
      <c r="A1807" s="350"/>
      <c r="B1807" s="128"/>
      <c r="H1807" s="128"/>
      <c r="J1807" s="128"/>
    </row>
    <row r="1808" spans="1:10" x14ac:dyDescent="0.25">
      <c r="A1808" s="350"/>
      <c r="B1808" s="128"/>
      <c r="H1808" s="128"/>
      <c r="J1808" s="128"/>
    </row>
    <row r="1809" spans="1:10" x14ac:dyDescent="0.25">
      <c r="A1809" s="350"/>
      <c r="B1809" s="128"/>
      <c r="H1809" s="128"/>
      <c r="J1809" s="128"/>
    </row>
    <row r="1810" spans="1:10" x14ac:dyDescent="0.25">
      <c r="A1810" s="350"/>
      <c r="B1810" s="128"/>
      <c r="H1810" s="128"/>
      <c r="J1810" s="128"/>
    </row>
    <row r="1811" spans="1:10" x14ac:dyDescent="0.25">
      <c r="A1811" s="350"/>
      <c r="B1811" s="128"/>
      <c r="H1811" s="128"/>
      <c r="J1811" s="128"/>
    </row>
    <row r="1812" spans="1:10" x14ac:dyDescent="0.25">
      <c r="A1812" s="350"/>
      <c r="B1812" s="128"/>
      <c r="H1812" s="128"/>
      <c r="J1812" s="128"/>
    </row>
    <row r="1813" spans="1:10" x14ac:dyDescent="0.25">
      <c r="A1813" s="350"/>
      <c r="B1813" s="128"/>
      <c r="H1813" s="128"/>
      <c r="J1813" s="128"/>
    </row>
    <row r="1814" spans="1:10" x14ac:dyDescent="0.25">
      <c r="A1814" s="350"/>
      <c r="B1814" s="128"/>
      <c r="H1814" s="128"/>
      <c r="J1814" s="128"/>
    </row>
    <row r="1815" spans="1:10" x14ac:dyDescent="0.25">
      <c r="A1815" s="350"/>
      <c r="B1815" s="128"/>
      <c r="H1815" s="128"/>
      <c r="J1815" s="128"/>
    </row>
    <row r="1816" spans="1:10" x14ac:dyDescent="0.25">
      <c r="A1816" s="350"/>
      <c r="B1816" s="128"/>
      <c r="H1816" s="128"/>
      <c r="J1816" s="128"/>
    </row>
    <row r="1817" spans="1:10" x14ac:dyDescent="0.25">
      <c r="A1817" s="350"/>
      <c r="B1817" s="128"/>
      <c r="H1817" s="128"/>
      <c r="J1817" s="128"/>
    </row>
    <row r="1818" spans="1:10" x14ac:dyDescent="0.25">
      <c r="A1818" s="350"/>
      <c r="B1818" s="128"/>
      <c r="H1818" s="128"/>
      <c r="J1818" s="128"/>
    </row>
    <row r="1819" spans="1:10" x14ac:dyDescent="0.25">
      <c r="A1819" s="350"/>
      <c r="B1819" s="128"/>
      <c r="H1819" s="128"/>
      <c r="J1819" s="128"/>
    </row>
    <row r="1820" spans="1:10" x14ac:dyDescent="0.25">
      <c r="A1820" s="350"/>
      <c r="B1820" s="128"/>
      <c r="H1820" s="128"/>
      <c r="J1820" s="128"/>
    </row>
    <row r="1821" spans="1:10" x14ac:dyDescent="0.25">
      <c r="A1821" s="350"/>
      <c r="B1821" s="128"/>
      <c r="H1821" s="128"/>
      <c r="J1821" s="128"/>
    </row>
    <row r="1822" spans="1:10" x14ac:dyDescent="0.25">
      <c r="A1822" s="350"/>
      <c r="B1822" s="128"/>
      <c r="H1822" s="128"/>
      <c r="J1822" s="128"/>
    </row>
    <row r="1823" spans="1:10" x14ac:dyDescent="0.25">
      <c r="A1823" s="350"/>
      <c r="B1823" s="128"/>
      <c r="H1823" s="128"/>
      <c r="J1823" s="128"/>
    </row>
    <row r="1824" spans="1:10" x14ac:dyDescent="0.25">
      <c r="A1824" s="350"/>
      <c r="B1824" s="128"/>
      <c r="H1824" s="128"/>
      <c r="J1824" s="128"/>
    </row>
    <row r="1825" spans="1:10" x14ac:dyDescent="0.25">
      <c r="A1825" s="350"/>
      <c r="B1825" s="128"/>
      <c r="H1825" s="128"/>
      <c r="J1825" s="128"/>
    </row>
    <row r="1826" spans="1:10" x14ac:dyDescent="0.25">
      <c r="A1826" s="350"/>
      <c r="B1826" s="128"/>
      <c r="H1826" s="128"/>
      <c r="J1826" s="128"/>
    </row>
    <row r="1827" spans="1:10" x14ac:dyDescent="0.25">
      <c r="A1827" s="350"/>
      <c r="B1827" s="128"/>
      <c r="H1827" s="128"/>
      <c r="J1827" s="128"/>
    </row>
    <row r="1828" spans="1:10" x14ac:dyDescent="0.25">
      <c r="A1828" s="350"/>
      <c r="B1828" s="128"/>
      <c r="H1828" s="128"/>
      <c r="J1828" s="128"/>
    </row>
    <row r="1829" spans="1:10" x14ac:dyDescent="0.25">
      <c r="A1829" s="350"/>
      <c r="B1829" s="128"/>
      <c r="H1829" s="128"/>
      <c r="J1829" s="128"/>
    </row>
    <row r="1830" spans="1:10" x14ac:dyDescent="0.25">
      <c r="A1830" s="350"/>
      <c r="B1830" s="128"/>
      <c r="H1830" s="128"/>
      <c r="J1830" s="128"/>
    </row>
    <row r="1831" spans="1:10" x14ac:dyDescent="0.25">
      <c r="A1831" s="350"/>
      <c r="B1831" s="128"/>
      <c r="H1831" s="128"/>
      <c r="J1831" s="128"/>
    </row>
    <row r="1832" spans="1:10" x14ac:dyDescent="0.25">
      <c r="A1832" s="350"/>
      <c r="B1832" s="128"/>
      <c r="H1832" s="128"/>
      <c r="J1832" s="128"/>
    </row>
    <row r="1833" spans="1:10" x14ac:dyDescent="0.25">
      <c r="A1833" s="350"/>
      <c r="B1833" s="128"/>
      <c r="H1833" s="128"/>
      <c r="J1833" s="128"/>
    </row>
    <row r="1834" spans="1:10" x14ac:dyDescent="0.25">
      <c r="A1834" s="350"/>
      <c r="B1834" s="128"/>
      <c r="H1834" s="128"/>
      <c r="J1834" s="128"/>
    </row>
    <row r="1835" spans="1:10" x14ac:dyDescent="0.25">
      <c r="A1835" s="350"/>
      <c r="B1835" s="128"/>
      <c r="H1835" s="128"/>
      <c r="J1835" s="128"/>
    </row>
    <row r="1836" spans="1:10" x14ac:dyDescent="0.25">
      <c r="A1836" s="350"/>
      <c r="B1836" s="128"/>
      <c r="H1836" s="128"/>
      <c r="J1836" s="128"/>
    </row>
    <row r="1837" spans="1:10" x14ac:dyDescent="0.25">
      <c r="A1837" s="350"/>
      <c r="B1837" s="128"/>
      <c r="H1837" s="128"/>
      <c r="J1837" s="128"/>
    </row>
    <row r="1838" spans="1:10" x14ac:dyDescent="0.25">
      <c r="A1838" s="350"/>
      <c r="B1838" s="128"/>
      <c r="H1838" s="128"/>
      <c r="J1838" s="128"/>
    </row>
    <row r="1839" spans="1:10" x14ac:dyDescent="0.25">
      <c r="A1839" s="350"/>
      <c r="B1839" s="128"/>
      <c r="H1839" s="128"/>
      <c r="J1839" s="128"/>
    </row>
    <row r="1840" spans="1:10" x14ac:dyDescent="0.25">
      <c r="A1840" s="350"/>
      <c r="B1840" s="128"/>
      <c r="H1840" s="128"/>
      <c r="J1840" s="128"/>
    </row>
    <row r="1841" spans="1:10" x14ac:dyDescent="0.25">
      <c r="A1841" s="350"/>
      <c r="B1841" s="128"/>
      <c r="H1841" s="128"/>
      <c r="J1841" s="128"/>
    </row>
    <row r="1842" spans="1:10" x14ac:dyDescent="0.25">
      <c r="A1842" s="350"/>
      <c r="B1842" s="128"/>
      <c r="H1842" s="128"/>
      <c r="J1842" s="128"/>
    </row>
    <row r="1843" spans="1:10" x14ac:dyDescent="0.25">
      <c r="A1843" s="350"/>
      <c r="B1843" s="128"/>
      <c r="H1843" s="128"/>
      <c r="J1843" s="128"/>
    </row>
    <row r="1844" spans="1:10" x14ac:dyDescent="0.25">
      <c r="A1844" s="350"/>
      <c r="B1844" s="128"/>
      <c r="H1844" s="128"/>
      <c r="J1844" s="128"/>
    </row>
    <row r="1845" spans="1:10" x14ac:dyDescent="0.25">
      <c r="A1845" s="350"/>
      <c r="B1845" s="128"/>
      <c r="H1845" s="128"/>
      <c r="J1845" s="128"/>
    </row>
    <row r="1846" spans="1:10" x14ac:dyDescent="0.25">
      <c r="A1846" s="350"/>
      <c r="B1846" s="128"/>
      <c r="H1846" s="128"/>
      <c r="J1846" s="128"/>
    </row>
    <row r="1847" spans="1:10" x14ac:dyDescent="0.25">
      <c r="A1847" s="350"/>
      <c r="B1847" s="128"/>
      <c r="H1847" s="128"/>
      <c r="J1847" s="128"/>
    </row>
    <row r="1848" spans="1:10" x14ac:dyDescent="0.25">
      <c r="A1848" s="350"/>
      <c r="B1848" s="128"/>
      <c r="H1848" s="128"/>
      <c r="J1848" s="128"/>
    </row>
    <row r="1849" spans="1:10" x14ac:dyDescent="0.25">
      <c r="A1849" s="350"/>
      <c r="B1849" s="128"/>
      <c r="H1849" s="128"/>
      <c r="J1849" s="128"/>
    </row>
    <row r="1850" spans="1:10" x14ac:dyDescent="0.25">
      <c r="A1850" s="350"/>
      <c r="B1850" s="128"/>
      <c r="H1850" s="128"/>
      <c r="J1850" s="128"/>
    </row>
    <row r="1851" spans="1:10" x14ac:dyDescent="0.25">
      <c r="A1851" s="350"/>
      <c r="B1851" s="128"/>
      <c r="H1851" s="128"/>
      <c r="J1851" s="128"/>
    </row>
    <row r="1852" spans="1:10" x14ac:dyDescent="0.25">
      <c r="A1852" s="350"/>
      <c r="B1852" s="128"/>
      <c r="H1852" s="128"/>
      <c r="J1852" s="128"/>
    </row>
    <row r="1853" spans="1:10" x14ac:dyDescent="0.25">
      <c r="A1853" s="350"/>
      <c r="B1853" s="128"/>
      <c r="H1853" s="128"/>
      <c r="J1853" s="128"/>
    </row>
    <row r="1854" spans="1:10" x14ac:dyDescent="0.25">
      <c r="A1854" s="350"/>
      <c r="B1854" s="128"/>
      <c r="H1854" s="128"/>
      <c r="J1854" s="128"/>
    </row>
    <row r="1855" spans="1:10" x14ac:dyDescent="0.25">
      <c r="A1855" s="350"/>
      <c r="B1855" s="128"/>
      <c r="H1855" s="128"/>
      <c r="J1855" s="128"/>
    </row>
    <row r="1856" spans="1:10" x14ac:dyDescent="0.25">
      <c r="A1856" s="350"/>
      <c r="B1856" s="128"/>
      <c r="H1856" s="128"/>
      <c r="J1856" s="128"/>
    </row>
    <row r="1857" spans="1:10" x14ac:dyDescent="0.25">
      <c r="A1857" s="350"/>
      <c r="B1857" s="128"/>
      <c r="H1857" s="128"/>
      <c r="J1857" s="128"/>
    </row>
    <row r="1858" spans="1:10" x14ac:dyDescent="0.25">
      <c r="A1858" s="350"/>
      <c r="B1858" s="128"/>
      <c r="H1858" s="128"/>
      <c r="J1858" s="128"/>
    </row>
    <row r="1859" spans="1:10" x14ac:dyDescent="0.25">
      <c r="A1859" s="350"/>
      <c r="B1859" s="128"/>
      <c r="H1859" s="128"/>
      <c r="J1859" s="128"/>
    </row>
    <row r="1860" spans="1:10" x14ac:dyDescent="0.25">
      <c r="A1860" s="350"/>
      <c r="B1860" s="128"/>
      <c r="H1860" s="128"/>
      <c r="J1860" s="128"/>
    </row>
    <row r="1861" spans="1:10" x14ac:dyDescent="0.25">
      <c r="A1861" s="350"/>
      <c r="B1861" s="128"/>
      <c r="H1861" s="128"/>
      <c r="J1861" s="128"/>
    </row>
    <row r="1862" spans="1:10" x14ac:dyDescent="0.25">
      <c r="A1862" s="350"/>
      <c r="B1862" s="128"/>
      <c r="H1862" s="128"/>
      <c r="J1862" s="128"/>
    </row>
    <row r="1863" spans="1:10" x14ac:dyDescent="0.25">
      <c r="A1863" s="350"/>
      <c r="B1863" s="128"/>
      <c r="H1863" s="128"/>
      <c r="J1863" s="128"/>
    </row>
    <row r="1864" spans="1:10" x14ac:dyDescent="0.25">
      <c r="A1864" s="350"/>
      <c r="B1864" s="128"/>
      <c r="H1864" s="128"/>
      <c r="J1864" s="128"/>
    </row>
    <row r="1865" spans="1:10" x14ac:dyDescent="0.25">
      <c r="A1865" s="350"/>
      <c r="B1865" s="128"/>
      <c r="H1865" s="128"/>
      <c r="J1865" s="128"/>
    </row>
    <row r="1866" spans="1:10" x14ac:dyDescent="0.25">
      <c r="A1866" s="350"/>
      <c r="B1866" s="128"/>
      <c r="H1866" s="128"/>
      <c r="J1866" s="128"/>
    </row>
    <row r="1867" spans="1:10" x14ac:dyDescent="0.25">
      <c r="A1867" s="350"/>
      <c r="B1867" s="128"/>
      <c r="H1867" s="128"/>
      <c r="J1867" s="128"/>
    </row>
    <row r="1868" spans="1:10" x14ac:dyDescent="0.25">
      <c r="A1868" s="350"/>
      <c r="B1868" s="128"/>
      <c r="H1868" s="128"/>
      <c r="J1868" s="128"/>
    </row>
    <row r="1869" spans="1:10" x14ac:dyDescent="0.25">
      <c r="A1869" s="350"/>
      <c r="B1869" s="128"/>
      <c r="H1869" s="128"/>
      <c r="J1869" s="128"/>
    </row>
    <row r="1870" spans="1:10" x14ac:dyDescent="0.25">
      <c r="A1870" s="350"/>
      <c r="B1870" s="128"/>
      <c r="H1870" s="128"/>
      <c r="J1870" s="128"/>
    </row>
    <row r="1871" spans="1:10" x14ac:dyDescent="0.25">
      <c r="A1871" s="350"/>
      <c r="B1871" s="128"/>
      <c r="H1871" s="128"/>
      <c r="J1871" s="128"/>
    </row>
    <row r="1872" spans="1:10" x14ac:dyDescent="0.25">
      <c r="A1872" s="350"/>
      <c r="B1872" s="128"/>
      <c r="H1872" s="128"/>
      <c r="J1872" s="128"/>
    </row>
    <row r="1873" spans="1:10" x14ac:dyDescent="0.25">
      <c r="A1873" s="350"/>
      <c r="B1873" s="128"/>
      <c r="H1873" s="128"/>
      <c r="J1873" s="128"/>
    </row>
    <row r="1874" spans="1:10" x14ac:dyDescent="0.25">
      <c r="A1874" s="350"/>
      <c r="B1874" s="128"/>
      <c r="H1874" s="128"/>
      <c r="J1874" s="128"/>
    </row>
    <row r="1875" spans="1:10" x14ac:dyDescent="0.25">
      <c r="A1875" s="350"/>
      <c r="B1875" s="128"/>
      <c r="H1875" s="128"/>
      <c r="J1875" s="128"/>
    </row>
    <row r="1876" spans="1:10" x14ac:dyDescent="0.25">
      <c r="A1876" s="350"/>
      <c r="B1876" s="128"/>
      <c r="H1876" s="128"/>
      <c r="J1876" s="128"/>
    </row>
    <row r="1877" spans="1:10" x14ac:dyDescent="0.25">
      <c r="A1877" s="350"/>
      <c r="B1877" s="128"/>
      <c r="H1877" s="128"/>
      <c r="J1877" s="128"/>
    </row>
    <row r="1878" spans="1:10" x14ac:dyDescent="0.25">
      <c r="A1878" s="350"/>
      <c r="B1878" s="128"/>
      <c r="H1878" s="128"/>
      <c r="J1878" s="128"/>
    </row>
    <row r="1879" spans="1:10" x14ac:dyDescent="0.25">
      <c r="A1879" s="350"/>
      <c r="B1879" s="128"/>
      <c r="H1879" s="128"/>
      <c r="J1879" s="128"/>
    </row>
    <row r="1880" spans="1:10" x14ac:dyDescent="0.25">
      <c r="A1880" s="350"/>
      <c r="B1880" s="128"/>
      <c r="H1880" s="128"/>
      <c r="J1880" s="128"/>
    </row>
    <row r="1881" spans="1:10" x14ac:dyDescent="0.25">
      <c r="A1881" s="350"/>
      <c r="B1881" s="128"/>
      <c r="H1881" s="128"/>
      <c r="J1881" s="128"/>
    </row>
    <row r="1882" spans="1:10" x14ac:dyDescent="0.25">
      <c r="A1882" s="350"/>
      <c r="B1882" s="128"/>
      <c r="H1882" s="128"/>
      <c r="J1882" s="128"/>
    </row>
    <row r="1883" spans="1:10" x14ac:dyDescent="0.25">
      <c r="A1883" s="350"/>
      <c r="B1883" s="128"/>
      <c r="H1883" s="128"/>
      <c r="J1883" s="128"/>
    </row>
    <row r="1884" spans="1:10" x14ac:dyDescent="0.25">
      <c r="A1884" s="350"/>
      <c r="B1884" s="128"/>
      <c r="H1884" s="128"/>
      <c r="J1884" s="128"/>
    </row>
    <row r="1885" spans="1:10" x14ac:dyDescent="0.25">
      <c r="A1885" s="350"/>
      <c r="B1885" s="128"/>
      <c r="H1885" s="128"/>
      <c r="J1885" s="128"/>
    </row>
    <row r="1886" spans="1:10" x14ac:dyDescent="0.25">
      <c r="A1886" s="350"/>
      <c r="B1886" s="128"/>
      <c r="H1886" s="128"/>
      <c r="J1886" s="128"/>
    </row>
    <row r="1887" spans="1:10" x14ac:dyDescent="0.25">
      <c r="A1887" s="350"/>
      <c r="B1887" s="128"/>
      <c r="H1887" s="128"/>
      <c r="J1887" s="128"/>
    </row>
    <row r="1888" spans="1:10" x14ac:dyDescent="0.25">
      <c r="A1888" s="350"/>
      <c r="B1888" s="128"/>
      <c r="H1888" s="128"/>
      <c r="J1888" s="128"/>
    </row>
    <row r="1889" spans="1:10" x14ac:dyDescent="0.25">
      <c r="A1889" s="350"/>
      <c r="B1889" s="128"/>
      <c r="H1889" s="128"/>
      <c r="J1889" s="128"/>
    </row>
    <row r="1890" spans="1:10" x14ac:dyDescent="0.25">
      <c r="A1890" s="350"/>
      <c r="B1890" s="128"/>
      <c r="H1890" s="128"/>
      <c r="J1890" s="128"/>
    </row>
    <row r="1891" spans="1:10" x14ac:dyDescent="0.25">
      <c r="A1891" s="350"/>
      <c r="B1891" s="128"/>
      <c r="H1891" s="128"/>
      <c r="J1891" s="128"/>
    </row>
    <row r="1892" spans="1:10" x14ac:dyDescent="0.25">
      <c r="A1892" s="350"/>
      <c r="B1892" s="128"/>
      <c r="H1892" s="128"/>
      <c r="J1892" s="128"/>
    </row>
    <row r="1893" spans="1:10" x14ac:dyDescent="0.25">
      <c r="A1893" s="350"/>
      <c r="B1893" s="128"/>
      <c r="H1893" s="128"/>
      <c r="J1893" s="128"/>
    </row>
    <row r="1894" spans="1:10" x14ac:dyDescent="0.25">
      <c r="A1894" s="350"/>
      <c r="B1894" s="128"/>
      <c r="H1894" s="128"/>
      <c r="J1894" s="128"/>
    </row>
    <row r="1895" spans="1:10" x14ac:dyDescent="0.25">
      <c r="A1895" s="350"/>
      <c r="B1895" s="128"/>
      <c r="H1895" s="128"/>
      <c r="J1895" s="128"/>
    </row>
    <row r="1896" spans="1:10" x14ac:dyDescent="0.25">
      <c r="A1896" s="350"/>
      <c r="B1896" s="128"/>
      <c r="H1896" s="128"/>
      <c r="J1896" s="128"/>
    </row>
    <row r="1897" spans="1:10" x14ac:dyDescent="0.25">
      <c r="A1897" s="350"/>
      <c r="B1897" s="128"/>
      <c r="H1897" s="128"/>
      <c r="J1897" s="128"/>
    </row>
    <row r="1898" spans="1:10" x14ac:dyDescent="0.25">
      <c r="A1898" s="350"/>
      <c r="B1898" s="128"/>
      <c r="H1898" s="128"/>
      <c r="J1898" s="128"/>
    </row>
    <row r="1899" spans="1:10" x14ac:dyDescent="0.25">
      <c r="A1899" s="350"/>
      <c r="B1899" s="128"/>
      <c r="H1899" s="128"/>
      <c r="J1899" s="128"/>
    </row>
    <row r="1900" spans="1:10" x14ac:dyDescent="0.25">
      <c r="A1900" s="350"/>
      <c r="B1900" s="128"/>
      <c r="H1900" s="128"/>
      <c r="J1900" s="128"/>
    </row>
    <row r="1901" spans="1:10" x14ac:dyDescent="0.25">
      <c r="A1901" s="350"/>
      <c r="B1901" s="128"/>
      <c r="H1901" s="128"/>
      <c r="J1901" s="128"/>
    </row>
    <row r="1902" spans="1:10" x14ac:dyDescent="0.25">
      <c r="A1902" s="350"/>
      <c r="B1902" s="128"/>
      <c r="H1902" s="128"/>
      <c r="J1902" s="128"/>
    </row>
    <row r="1903" spans="1:10" x14ac:dyDescent="0.25">
      <c r="A1903" s="350"/>
      <c r="B1903" s="128"/>
      <c r="H1903" s="128"/>
      <c r="J1903" s="128"/>
    </row>
    <row r="1904" spans="1:10" x14ac:dyDescent="0.25">
      <c r="A1904" s="350"/>
      <c r="B1904" s="128"/>
      <c r="H1904" s="128"/>
      <c r="J1904" s="128"/>
    </row>
    <row r="1905" spans="1:10" x14ac:dyDescent="0.25">
      <c r="A1905" s="350"/>
      <c r="B1905" s="128"/>
      <c r="H1905" s="128"/>
      <c r="J1905" s="128"/>
    </row>
    <row r="1906" spans="1:10" x14ac:dyDescent="0.25">
      <c r="A1906" s="350"/>
      <c r="B1906" s="128"/>
      <c r="H1906" s="128"/>
      <c r="J1906" s="128"/>
    </row>
    <row r="1907" spans="1:10" x14ac:dyDescent="0.25">
      <c r="A1907" s="350"/>
      <c r="B1907" s="128"/>
      <c r="H1907" s="128"/>
      <c r="J1907" s="128"/>
    </row>
    <row r="1908" spans="1:10" x14ac:dyDescent="0.25">
      <c r="A1908" s="350"/>
      <c r="B1908" s="128"/>
      <c r="H1908" s="128"/>
      <c r="J1908" s="128"/>
    </row>
    <row r="1909" spans="1:10" x14ac:dyDescent="0.25">
      <c r="A1909" s="350"/>
      <c r="B1909" s="128"/>
      <c r="H1909" s="128"/>
      <c r="J1909" s="128"/>
    </row>
    <row r="1910" spans="1:10" x14ac:dyDescent="0.25">
      <c r="A1910" s="350"/>
      <c r="B1910" s="128"/>
      <c r="H1910" s="128"/>
      <c r="J1910" s="128"/>
    </row>
    <row r="1911" spans="1:10" x14ac:dyDescent="0.25">
      <c r="A1911" s="350"/>
      <c r="B1911" s="128"/>
      <c r="H1911" s="128"/>
      <c r="J1911" s="128"/>
    </row>
    <row r="1912" spans="1:10" x14ac:dyDescent="0.25">
      <c r="A1912" s="350"/>
      <c r="B1912" s="128"/>
      <c r="H1912" s="128"/>
      <c r="J1912" s="128"/>
    </row>
    <row r="1913" spans="1:10" x14ac:dyDescent="0.25">
      <c r="A1913" s="350"/>
      <c r="B1913" s="128"/>
      <c r="H1913" s="128"/>
      <c r="J1913" s="128"/>
    </row>
    <row r="1914" spans="1:10" x14ac:dyDescent="0.25">
      <c r="A1914" s="350"/>
      <c r="B1914" s="128"/>
      <c r="H1914" s="128"/>
      <c r="J1914" s="128"/>
    </row>
    <row r="1915" spans="1:10" x14ac:dyDescent="0.25">
      <c r="A1915" s="350"/>
      <c r="B1915" s="128"/>
      <c r="H1915" s="128"/>
      <c r="J1915" s="128"/>
    </row>
    <row r="1916" spans="1:10" x14ac:dyDescent="0.25">
      <c r="A1916" s="350"/>
      <c r="B1916" s="128"/>
      <c r="H1916" s="128"/>
      <c r="J1916" s="128"/>
    </row>
    <row r="1917" spans="1:10" x14ac:dyDescent="0.25">
      <c r="A1917" s="350"/>
      <c r="B1917" s="128"/>
      <c r="H1917" s="128"/>
      <c r="J1917" s="128"/>
    </row>
    <row r="1918" spans="1:10" x14ac:dyDescent="0.25">
      <c r="A1918" s="350"/>
      <c r="B1918" s="128"/>
      <c r="H1918" s="128"/>
      <c r="J1918" s="128"/>
    </row>
    <row r="1919" spans="1:10" x14ac:dyDescent="0.25">
      <c r="A1919" s="350"/>
      <c r="B1919" s="128"/>
      <c r="H1919" s="128"/>
      <c r="J1919" s="128"/>
    </row>
    <row r="1920" spans="1:10" x14ac:dyDescent="0.25">
      <c r="A1920" s="350"/>
      <c r="B1920" s="128"/>
      <c r="H1920" s="128"/>
      <c r="J1920" s="128"/>
    </row>
    <row r="1921" spans="1:10" x14ac:dyDescent="0.25">
      <c r="A1921" s="350"/>
      <c r="B1921" s="128"/>
      <c r="H1921" s="128"/>
      <c r="J1921" s="128"/>
    </row>
    <row r="1922" spans="1:10" x14ac:dyDescent="0.25">
      <c r="A1922" s="350"/>
      <c r="B1922" s="128"/>
      <c r="H1922" s="128"/>
      <c r="J1922" s="128"/>
    </row>
    <row r="1923" spans="1:10" x14ac:dyDescent="0.25">
      <c r="A1923" s="350"/>
      <c r="B1923" s="128"/>
      <c r="H1923" s="128"/>
      <c r="J1923" s="128"/>
    </row>
    <row r="1924" spans="1:10" x14ac:dyDescent="0.25">
      <c r="A1924" s="350"/>
      <c r="B1924" s="128"/>
      <c r="H1924" s="128"/>
      <c r="J1924" s="128"/>
    </row>
    <row r="1925" spans="1:10" x14ac:dyDescent="0.25">
      <c r="A1925" s="350"/>
      <c r="B1925" s="128"/>
      <c r="H1925" s="128"/>
      <c r="J1925" s="128"/>
    </row>
    <row r="1926" spans="1:10" x14ac:dyDescent="0.25">
      <c r="A1926" s="350"/>
      <c r="B1926" s="128"/>
      <c r="H1926" s="128"/>
      <c r="J1926" s="128"/>
    </row>
    <row r="1927" spans="1:10" x14ac:dyDescent="0.25">
      <c r="A1927" s="350"/>
      <c r="B1927" s="128"/>
      <c r="H1927" s="128"/>
      <c r="J1927" s="128"/>
    </row>
    <row r="1928" spans="1:10" x14ac:dyDescent="0.25">
      <c r="A1928" s="350"/>
      <c r="B1928" s="128"/>
      <c r="H1928" s="128"/>
      <c r="J1928" s="128"/>
    </row>
    <row r="1929" spans="1:10" x14ac:dyDescent="0.25">
      <c r="A1929" s="350"/>
      <c r="B1929" s="128"/>
      <c r="H1929" s="128"/>
      <c r="J1929" s="128"/>
    </row>
    <row r="1930" spans="1:10" x14ac:dyDescent="0.25">
      <c r="A1930" s="350"/>
      <c r="B1930" s="128"/>
      <c r="H1930" s="128"/>
      <c r="J1930" s="128"/>
    </row>
    <row r="1931" spans="1:10" x14ac:dyDescent="0.25">
      <c r="A1931" s="350"/>
      <c r="B1931" s="128"/>
      <c r="H1931" s="128"/>
      <c r="J1931" s="128"/>
    </row>
    <row r="1932" spans="1:10" x14ac:dyDescent="0.25">
      <c r="A1932" s="350"/>
      <c r="B1932" s="128"/>
      <c r="H1932" s="128"/>
      <c r="J1932" s="128"/>
    </row>
    <row r="1933" spans="1:10" x14ac:dyDescent="0.25">
      <c r="A1933" s="350"/>
      <c r="B1933" s="128"/>
      <c r="H1933" s="128"/>
      <c r="J1933" s="128"/>
    </row>
    <row r="1934" spans="1:10" x14ac:dyDescent="0.25">
      <c r="A1934" s="350"/>
      <c r="B1934" s="128"/>
      <c r="H1934" s="128"/>
      <c r="J1934" s="128"/>
    </row>
    <row r="1935" spans="1:10" x14ac:dyDescent="0.25">
      <c r="A1935" s="350"/>
      <c r="B1935" s="128"/>
      <c r="H1935" s="128"/>
      <c r="J1935" s="128"/>
    </row>
    <row r="1936" spans="1:10" x14ac:dyDescent="0.25">
      <c r="A1936" s="350"/>
      <c r="B1936" s="128"/>
      <c r="H1936" s="128"/>
      <c r="J1936" s="128"/>
    </row>
    <row r="1937" spans="1:10" x14ac:dyDescent="0.25">
      <c r="A1937" s="350"/>
      <c r="B1937" s="128"/>
      <c r="H1937" s="128"/>
      <c r="J1937" s="128"/>
    </row>
    <row r="1938" spans="1:10" x14ac:dyDescent="0.25">
      <c r="A1938" s="350"/>
      <c r="B1938" s="128"/>
      <c r="H1938" s="128"/>
      <c r="J1938" s="128"/>
    </row>
    <row r="1939" spans="1:10" x14ac:dyDescent="0.25">
      <c r="A1939" s="350"/>
      <c r="B1939" s="128"/>
      <c r="H1939" s="128"/>
      <c r="J1939" s="128"/>
    </row>
    <row r="1940" spans="1:10" x14ac:dyDescent="0.25">
      <c r="A1940" s="350"/>
      <c r="B1940" s="128"/>
      <c r="H1940" s="128"/>
      <c r="J1940" s="128"/>
    </row>
    <row r="1941" spans="1:10" x14ac:dyDescent="0.25">
      <c r="A1941" s="350"/>
      <c r="B1941" s="128"/>
      <c r="H1941" s="128"/>
      <c r="J1941" s="128"/>
    </row>
    <row r="1942" spans="1:10" x14ac:dyDescent="0.25">
      <c r="A1942" s="350"/>
      <c r="B1942" s="128"/>
      <c r="H1942" s="128"/>
      <c r="J1942" s="128"/>
    </row>
  </sheetData>
  <mergeCells count="49">
    <mergeCell ref="B1:J1"/>
    <mergeCell ref="A2:A3"/>
    <mergeCell ref="B2:B3"/>
    <mergeCell ref="C2:C3"/>
    <mergeCell ref="D2:D3"/>
    <mergeCell ref="E2:F2"/>
    <mergeCell ref="G2:I2"/>
    <mergeCell ref="J2:J3"/>
    <mergeCell ref="A5:A7"/>
    <mergeCell ref="B5:F7"/>
    <mergeCell ref="B8:J8"/>
    <mergeCell ref="A9:A10"/>
    <mergeCell ref="A11:A37"/>
    <mergeCell ref="B11:B13"/>
    <mergeCell ref="C11:C13"/>
    <mergeCell ref="D11:D13"/>
    <mergeCell ref="E11:E13"/>
    <mergeCell ref="F11:F13"/>
    <mergeCell ref="J40:J45"/>
    <mergeCell ref="A48:A49"/>
    <mergeCell ref="E40:E45"/>
    <mergeCell ref="F40:F45"/>
    <mergeCell ref="B57:F59"/>
    <mergeCell ref="C40:C45"/>
    <mergeCell ref="D40:D45"/>
    <mergeCell ref="G40:G45"/>
    <mergeCell ref="H40:H45"/>
    <mergeCell ref="I40:I45"/>
    <mergeCell ref="A52:A53"/>
    <mergeCell ref="A55:A56"/>
    <mergeCell ref="A57:A59"/>
    <mergeCell ref="A50:A51"/>
    <mergeCell ref="A39:A47"/>
    <mergeCell ref="B40:B45"/>
    <mergeCell ref="B60:J60"/>
    <mergeCell ref="G81:J82"/>
    <mergeCell ref="B87:C87"/>
    <mergeCell ref="A65:A66"/>
    <mergeCell ref="B70:F70"/>
    <mergeCell ref="B71:J71"/>
    <mergeCell ref="A72:A73"/>
    <mergeCell ref="A74:A75"/>
    <mergeCell ref="A76:A77"/>
    <mergeCell ref="A61:A62"/>
    <mergeCell ref="B88:C88"/>
    <mergeCell ref="A78:A79"/>
    <mergeCell ref="B80:F80"/>
    <mergeCell ref="A81:E82"/>
    <mergeCell ref="F81:F82"/>
  </mergeCells>
  <printOptions horizontalCentered="1" verticalCentered="1"/>
  <pageMargins left="0" right="0" top="0" bottom="0" header="0" footer="0"/>
  <pageSetup paperSize="9" scale="65" fitToWidth="0" orientation="landscape" r:id="rId1"/>
  <rowBreaks count="1" manualBreakCount="1">
    <brk id="30"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58"/>
  <sheetViews>
    <sheetView view="pageBreakPreview" topLeftCell="A31" zoomScale="40" zoomScaleNormal="40" zoomScaleSheetLayoutView="40" zoomScalePageLayoutView="55" workbookViewId="0">
      <selection activeCell="J46" sqref="J46"/>
    </sheetView>
  </sheetViews>
  <sheetFormatPr defaultRowHeight="15.75" x14ac:dyDescent="0.25"/>
  <cols>
    <col min="1" max="1" width="9.85546875" style="348" customWidth="1"/>
    <col min="2" max="2" width="70.140625" style="345" customWidth="1"/>
    <col min="3" max="3" width="72.140625" style="345" customWidth="1"/>
    <col min="4" max="4" width="47.140625" style="345" customWidth="1"/>
    <col min="5" max="5" width="35.5703125" style="345" customWidth="1"/>
    <col min="6" max="6" width="72.28515625" style="345" customWidth="1"/>
    <col min="7" max="7" width="34.7109375" style="345" customWidth="1"/>
    <col min="8" max="8" width="24.28515625" style="345" customWidth="1"/>
    <col min="9" max="9" width="24.85546875" style="345" customWidth="1"/>
    <col min="10" max="10" width="61.7109375" style="345" customWidth="1"/>
    <col min="11" max="12" width="9.140625" style="57" hidden="1" customWidth="1"/>
    <col min="13" max="15" width="9.140625" style="57"/>
    <col min="16" max="16" width="22.42578125" style="57" customWidth="1"/>
    <col min="17" max="16384" width="9.140625" style="57"/>
  </cols>
  <sheetData>
    <row r="1" spans="1:16" s="297" customFormat="1" ht="3.75" customHeight="1" x14ac:dyDescent="0.3">
      <c r="A1" s="294"/>
      <c r="B1" s="20"/>
      <c r="C1" s="295"/>
      <c r="D1" s="299"/>
      <c r="E1" s="299"/>
      <c r="F1" s="295"/>
      <c r="G1" s="295"/>
      <c r="H1" s="295"/>
      <c r="I1" s="295"/>
      <c r="J1" s="299"/>
    </row>
    <row r="2" spans="1:16" s="297" customFormat="1" ht="25.5" x14ac:dyDescent="0.3">
      <c r="A2" s="1271" t="s">
        <v>563</v>
      </c>
      <c r="B2" s="1271"/>
      <c r="C2" s="1271"/>
      <c r="D2" s="1271"/>
      <c r="E2" s="1271"/>
      <c r="F2" s="1271"/>
      <c r="G2" s="1271"/>
      <c r="H2" s="1271"/>
      <c r="I2" s="1271"/>
      <c r="J2" s="1271"/>
    </row>
    <row r="3" spans="1:16" s="297" customFormat="1" ht="48.75" customHeight="1" x14ac:dyDescent="0.3">
      <c r="A3" s="1272" t="s">
        <v>989</v>
      </c>
      <c r="B3" s="1272"/>
      <c r="C3" s="1272"/>
      <c r="D3" s="1272"/>
      <c r="E3" s="1272"/>
      <c r="F3" s="1272"/>
      <c r="G3" s="1272"/>
      <c r="H3" s="1272"/>
      <c r="I3" s="1272"/>
      <c r="J3" s="1272"/>
    </row>
    <row r="4" spans="1:16" s="297" customFormat="1" ht="98.25" customHeight="1" x14ac:dyDescent="0.3">
      <c r="A4" s="1251" t="str">
        <f>'[1]2023'!A9</f>
        <v>№</v>
      </c>
      <c r="B4" s="1251" t="str">
        <f>'[1]2023'!B9</f>
        <v>Наименование муниципальной программы,  основного мероприятия, мероприятия, контрольного события муниципальное программы (подпрограммы муниципальной программы)</v>
      </c>
      <c r="C4" s="1251" t="str">
        <f>'[1]2023'!C9</f>
        <v>Ответственный исполнитель</v>
      </c>
      <c r="D4" s="1273" t="s">
        <v>30</v>
      </c>
      <c r="E4" s="1276" t="s">
        <v>31</v>
      </c>
      <c r="F4" s="1277"/>
      <c r="G4" s="1277" t="s">
        <v>565</v>
      </c>
      <c r="H4" s="1277"/>
      <c r="I4" s="1278"/>
      <c r="J4" s="1279" t="s">
        <v>23</v>
      </c>
      <c r="K4" s="1280"/>
      <c r="L4" s="300"/>
      <c r="M4" s="438"/>
    </row>
    <row r="5" spans="1:16" s="297" customFormat="1" ht="79.5" customHeight="1" x14ac:dyDescent="0.3">
      <c r="A5" s="1252"/>
      <c r="B5" s="1252"/>
      <c r="C5" s="1252"/>
      <c r="D5" s="1274"/>
      <c r="E5" s="1273" t="str">
        <f>'[1]2023'!E10</f>
        <v>План</v>
      </c>
      <c r="F5" s="1251" t="str">
        <f>'[1]2023'!F10</f>
        <v>Факт</v>
      </c>
      <c r="G5" s="1251" t="str">
        <f>'[1]2023'!G10</f>
        <v xml:space="preserve"> Источник финансирования</v>
      </c>
      <c r="H5" s="1251" t="str">
        <f>'[1]2023'!H10</f>
        <v>План на отчетную дату</v>
      </c>
      <c r="I5" s="1251" t="str">
        <f>'[1]2023'!I10</f>
        <v>Кассовое исполнение на отчетную дату</v>
      </c>
      <c r="J5" s="1281"/>
      <c r="K5" s="1282"/>
      <c r="L5" s="300"/>
      <c r="M5" s="438"/>
    </row>
    <row r="6" spans="1:16" s="297" customFormat="1" ht="20.25" customHeight="1" x14ac:dyDescent="0.3">
      <c r="A6" s="1252"/>
      <c r="B6" s="1252"/>
      <c r="C6" s="1252"/>
      <c r="D6" s="1274"/>
      <c r="E6" s="1274"/>
      <c r="F6" s="1252"/>
      <c r="G6" s="1252"/>
      <c r="H6" s="1252"/>
      <c r="I6" s="1252"/>
      <c r="J6" s="1281"/>
      <c r="K6" s="1282"/>
      <c r="L6" s="300"/>
      <c r="M6" s="438"/>
    </row>
    <row r="7" spans="1:16" s="297" customFormat="1" ht="12.75" customHeight="1" x14ac:dyDescent="0.3">
      <c r="A7" s="1253"/>
      <c r="B7" s="1253"/>
      <c r="C7" s="1253"/>
      <c r="D7" s="1275"/>
      <c r="E7" s="1275"/>
      <c r="F7" s="1253"/>
      <c r="G7" s="1253"/>
      <c r="H7" s="1253"/>
      <c r="I7" s="1253"/>
      <c r="J7" s="1283"/>
      <c r="K7" s="1284"/>
      <c r="L7" s="300"/>
      <c r="M7" s="438"/>
    </row>
    <row r="8" spans="1:16" s="297" customFormat="1" ht="26.25" x14ac:dyDescent="0.4">
      <c r="A8" s="439">
        <v>1</v>
      </c>
      <c r="B8" s="439">
        <v>2</v>
      </c>
      <c r="C8" s="439">
        <v>3</v>
      </c>
      <c r="D8" s="439">
        <v>4</v>
      </c>
      <c r="E8" s="439">
        <v>5</v>
      </c>
      <c r="F8" s="439">
        <v>6</v>
      </c>
      <c r="G8" s="439">
        <v>7</v>
      </c>
      <c r="H8" s="439">
        <v>8</v>
      </c>
      <c r="I8" s="439">
        <v>9</v>
      </c>
      <c r="J8" s="440">
        <v>10</v>
      </c>
      <c r="K8" s="441"/>
    </row>
    <row r="9" spans="1:16" s="297" customFormat="1" ht="33" customHeight="1" x14ac:dyDescent="0.4">
      <c r="A9" s="1260">
        <v>1</v>
      </c>
      <c r="B9" s="1263" t="s">
        <v>990</v>
      </c>
      <c r="C9" s="1245" t="s">
        <v>991</v>
      </c>
      <c r="D9" s="1245" t="s">
        <v>13</v>
      </c>
      <c r="E9" s="1245" t="s">
        <v>13</v>
      </c>
      <c r="F9" s="1266" t="s">
        <v>13</v>
      </c>
      <c r="G9" s="442" t="s">
        <v>146</v>
      </c>
      <c r="H9" s="443">
        <f>H13+H18</f>
        <v>25607.699999999997</v>
      </c>
      <c r="I9" s="443">
        <f>I21+I23</f>
        <v>0</v>
      </c>
      <c r="J9" s="1245" t="s">
        <v>13</v>
      </c>
      <c r="K9" s="441"/>
    </row>
    <row r="10" spans="1:16" s="297" customFormat="1" ht="41.25" customHeight="1" x14ac:dyDescent="0.4">
      <c r="A10" s="1261"/>
      <c r="B10" s="1264"/>
      <c r="C10" s="1246"/>
      <c r="D10" s="1246"/>
      <c r="E10" s="1246"/>
      <c r="F10" s="1267"/>
      <c r="G10" s="444" t="s">
        <v>147</v>
      </c>
      <c r="H10" s="445">
        <f>H14+H19</f>
        <v>0</v>
      </c>
      <c r="I10" s="445">
        <f>I14+I19</f>
        <v>0</v>
      </c>
      <c r="J10" s="1246"/>
      <c r="K10" s="441"/>
    </row>
    <row r="11" spans="1:16" s="297" customFormat="1" ht="39.75" customHeight="1" x14ac:dyDescent="0.4">
      <c r="A11" s="1261"/>
      <c r="B11" s="1264"/>
      <c r="C11" s="1246"/>
      <c r="D11" s="1246"/>
      <c r="E11" s="1246"/>
      <c r="F11" s="1267"/>
      <c r="G11" s="444" t="s">
        <v>148</v>
      </c>
      <c r="H11" s="445">
        <f>H15+H20</f>
        <v>0</v>
      </c>
      <c r="I11" s="445">
        <f>I14+I25</f>
        <v>0</v>
      </c>
      <c r="J11" s="1246"/>
      <c r="K11" s="441"/>
      <c r="P11" s="446"/>
    </row>
    <row r="12" spans="1:16" s="297" customFormat="1" ht="39.75" customHeight="1" x14ac:dyDescent="0.4">
      <c r="A12" s="1262"/>
      <c r="B12" s="1265"/>
      <c r="C12" s="1247"/>
      <c r="D12" s="1247"/>
      <c r="E12" s="1247"/>
      <c r="F12" s="1268"/>
      <c r="G12" s="444" t="s">
        <v>149</v>
      </c>
      <c r="H12" s="445">
        <f>H16+H21</f>
        <v>25607.699999999997</v>
      </c>
      <c r="I12" s="445">
        <f>I16+I21</f>
        <v>0</v>
      </c>
      <c r="J12" s="1247"/>
      <c r="K12" s="441"/>
    </row>
    <row r="13" spans="1:16" s="297" customFormat="1" ht="68.25" customHeight="1" x14ac:dyDescent="0.4">
      <c r="A13" s="1248" t="s">
        <v>576</v>
      </c>
      <c r="B13" s="1251" t="s">
        <v>992</v>
      </c>
      <c r="C13" s="1251" t="s">
        <v>991</v>
      </c>
      <c r="D13" s="1254" t="s">
        <v>13</v>
      </c>
      <c r="E13" s="1254" t="s">
        <v>13</v>
      </c>
      <c r="F13" s="1254" t="s">
        <v>13</v>
      </c>
      <c r="G13" s="447" t="s">
        <v>146</v>
      </c>
      <c r="H13" s="448">
        <f>H14+H15+H16</f>
        <v>17889.599999999999</v>
      </c>
      <c r="I13" s="448">
        <f>I14+I15+I16</f>
        <v>0</v>
      </c>
      <c r="J13" s="1254" t="s">
        <v>13</v>
      </c>
      <c r="K13" s="441"/>
    </row>
    <row r="14" spans="1:16" s="297" customFormat="1" ht="71.25" customHeight="1" x14ac:dyDescent="0.4">
      <c r="A14" s="1250"/>
      <c r="B14" s="1253"/>
      <c r="C14" s="1253"/>
      <c r="D14" s="1256"/>
      <c r="E14" s="1256"/>
      <c r="F14" s="1256"/>
      <c r="G14" s="449" t="s">
        <v>147</v>
      </c>
      <c r="H14" s="450">
        <v>0</v>
      </c>
      <c r="I14" s="450">
        <v>0</v>
      </c>
      <c r="J14" s="1256"/>
      <c r="K14" s="441"/>
    </row>
    <row r="15" spans="1:16" s="297" customFormat="1" ht="63.75" customHeight="1" x14ac:dyDescent="0.4">
      <c r="A15" s="1248" t="s">
        <v>580</v>
      </c>
      <c r="B15" s="1251" t="s">
        <v>993</v>
      </c>
      <c r="C15" s="1251" t="s">
        <v>991</v>
      </c>
      <c r="D15" s="1254" t="s">
        <v>13</v>
      </c>
      <c r="E15" s="1254" t="s">
        <v>13</v>
      </c>
      <c r="F15" s="1254" t="s">
        <v>13</v>
      </c>
      <c r="G15" s="449" t="s">
        <v>148</v>
      </c>
      <c r="H15" s="450">
        <v>0</v>
      </c>
      <c r="I15" s="450">
        <v>0</v>
      </c>
      <c r="J15" s="1254" t="s">
        <v>13</v>
      </c>
      <c r="K15" s="441"/>
    </row>
    <row r="16" spans="1:16" s="297" customFormat="1" ht="70.5" customHeight="1" x14ac:dyDescent="0.4">
      <c r="A16" s="1250"/>
      <c r="B16" s="1253"/>
      <c r="C16" s="1253"/>
      <c r="D16" s="1256"/>
      <c r="E16" s="1256"/>
      <c r="F16" s="1256"/>
      <c r="G16" s="449" t="s">
        <v>149</v>
      </c>
      <c r="H16" s="451">
        <v>17889.599999999999</v>
      </c>
      <c r="I16" s="450">
        <v>0</v>
      </c>
      <c r="J16" s="1255"/>
      <c r="K16" s="441"/>
    </row>
    <row r="17" spans="1:11" s="297" customFormat="1" ht="164.25" customHeight="1" x14ac:dyDescent="0.4">
      <c r="A17" s="452"/>
      <c r="B17" s="453" t="s">
        <v>994</v>
      </c>
      <c r="C17" s="453" t="s">
        <v>991</v>
      </c>
      <c r="D17" s="454" t="s">
        <v>644</v>
      </c>
      <c r="E17" s="455" t="s">
        <v>995</v>
      </c>
      <c r="F17" s="455" t="s">
        <v>996</v>
      </c>
      <c r="G17" s="455" t="s">
        <v>13</v>
      </c>
      <c r="H17" s="455" t="s">
        <v>13</v>
      </c>
      <c r="I17" s="455" t="s">
        <v>13</v>
      </c>
      <c r="J17" s="456" t="s">
        <v>997</v>
      </c>
      <c r="K17" s="441"/>
    </row>
    <row r="18" spans="1:11" s="297" customFormat="1" ht="42" customHeight="1" x14ac:dyDescent="0.4">
      <c r="A18" s="1248" t="s">
        <v>573</v>
      </c>
      <c r="B18" s="1251" t="s">
        <v>998</v>
      </c>
      <c r="C18" s="1251" t="s">
        <v>991</v>
      </c>
      <c r="D18" s="1254" t="s">
        <v>13</v>
      </c>
      <c r="E18" s="1254" t="s">
        <v>13</v>
      </c>
      <c r="F18" s="1254" t="s">
        <v>13</v>
      </c>
      <c r="G18" s="447" t="s">
        <v>146</v>
      </c>
      <c r="H18" s="448">
        <f>H19+H20+H21</f>
        <v>7718.1</v>
      </c>
      <c r="I18" s="457">
        <f>I19+I20+I21</f>
        <v>0</v>
      </c>
      <c r="J18" s="1269" t="s">
        <v>13</v>
      </c>
      <c r="K18" s="441"/>
    </row>
    <row r="19" spans="1:11" s="297" customFormat="1" ht="35.25" customHeight="1" x14ac:dyDescent="0.4">
      <c r="A19" s="1249"/>
      <c r="B19" s="1252"/>
      <c r="C19" s="1252"/>
      <c r="D19" s="1255"/>
      <c r="E19" s="1255"/>
      <c r="F19" s="1255"/>
      <c r="G19" s="449" t="s">
        <v>147</v>
      </c>
      <c r="H19" s="450">
        <v>0</v>
      </c>
      <c r="I19" s="450">
        <v>0</v>
      </c>
      <c r="J19" s="1270"/>
      <c r="K19" s="441"/>
    </row>
    <row r="20" spans="1:11" s="297" customFormat="1" ht="35.25" customHeight="1" x14ac:dyDescent="0.4">
      <c r="A20" s="1249"/>
      <c r="B20" s="1252"/>
      <c r="C20" s="1252"/>
      <c r="D20" s="1255"/>
      <c r="E20" s="1255"/>
      <c r="F20" s="1255"/>
      <c r="G20" s="449" t="s">
        <v>148</v>
      </c>
      <c r="H20" s="450">
        <v>0</v>
      </c>
      <c r="I20" s="450">
        <v>0</v>
      </c>
      <c r="J20" s="1270"/>
      <c r="K20" s="441"/>
    </row>
    <row r="21" spans="1:11" s="20" customFormat="1" ht="30.75" customHeight="1" x14ac:dyDescent="0.4">
      <c r="A21" s="1250"/>
      <c r="B21" s="1253"/>
      <c r="C21" s="1253"/>
      <c r="D21" s="1256"/>
      <c r="E21" s="1256"/>
      <c r="F21" s="1256"/>
      <c r="G21" s="449" t="s">
        <v>149</v>
      </c>
      <c r="H21" s="458">
        <v>7718.1</v>
      </c>
      <c r="I21" s="450">
        <v>0</v>
      </c>
      <c r="J21" s="1270"/>
      <c r="K21" s="459"/>
    </row>
    <row r="22" spans="1:11" s="297" customFormat="1" ht="159" customHeight="1" x14ac:dyDescent="0.4">
      <c r="A22" s="452"/>
      <c r="B22" s="453" t="s">
        <v>999</v>
      </c>
      <c r="C22" s="454" t="s">
        <v>13</v>
      </c>
      <c r="D22" s="454" t="s">
        <v>644</v>
      </c>
      <c r="E22" s="455" t="s">
        <v>995</v>
      </c>
      <c r="F22" s="455" t="s">
        <v>996</v>
      </c>
      <c r="G22" s="455" t="s">
        <v>13</v>
      </c>
      <c r="H22" s="455" t="s">
        <v>13</v>
      </c>
      <c r="I22" s="455" t="s">
        <v>13</v>
      </c>
      <c r="J22" s="455" t="s">
        <v>997</v>
      </c>
      <c r="K22" s="441"/>
    </row>
    <row r="23" spans="1:11" s="297" customFormat="1" ht="33" customHeight="1" x14ac:dyDescent="0.4">
      <c r="A23" s="1260">
        <v>1</v>
      </c>
      <c r="B23" s="1263" t="s">
        <v>1000</v>
      </c>
      <c r="C23" s="1245" t="s">
        <v>991</v>
      </c>
      <c r="D23" s="1245" t="s">
        <v>13</v>
      </c>
      <c r="E23" s="1245" t="s">
        <v>13</v>
      </c>
      <c r="F23" s="1266" t="s">
        <v>13</v>
      </c>
      <c r="G23" s="442" t="s">
        <v>146</v>
      </c>
      <c r="H23" s="443">
        <f>H24+H25+H26</f>
        <v>12295.5</v>
      </c>
      <c r="I23" s="443">
        <f>I24+I25+I26</f>
        <v>0</v>
      </c>
      <c r="J23" s="1245" t="s">
        <v>13</v>
      </c>
      <c r="K23" s="441"/>
    </row>
    <row r="24" spans="1:11" s="297" customFormat="1" ht="41.25" customHeight="1" x14ac:dyDescent="0.4">
      <c r="A24" s="1261"/>
      <c r="B24" s="1264"/>
      <c r="C24" s="1246"/>
      <c r="D24" s="1246"/>
      <c r="E24" s="1246"/>
      <c r="F24" s="1267"/>
      <c r="G24" s="444" t="s">
        <v>147</v>
      </c>
      <c r="H24" s="445">
        <f t="shared" ref="H24:I26" si="0">H29</f>
        <v>5669.8</v>
      </c>
      <c r="I24" s="445">
        <f t="shared" si="0"/>
        <v>0</v>
      </c>
      <c r="J24" s="1246"/>
      <c r="K24" s="441"/>
    </row>
    <row r="25" spans="1:11" s="297" customFormat="1" ht="39.75" customHeight="1" x14ac:dyDescent="0.4">
      <c r="A25" s="1261"/>
      <c r="B25" s="1264"/>
      <c r="C25" s="1246"/>
      <c r="D25" s="1246"/>
      <c r="E25" s="1246"/>
      <c r="F25" s="1267"/>
      <c r="G25" s="444" t="s">
        <v>148</v>
      </c>
      <c r="H25" s="445">
        <f t="shared" si="0"/>
        <v>5395.7</v>
      </c>
      <c r="I25" s="445">
        <f t="shared" si="0"/>
        <v>0</v>
      </c>
      <c r="J25" s="1246"/>
      <c r="K25" s="441"/>
    </row>
    <row r="26" spans="1:11" s="297" customFormat="1" ht="39.75" customHeight="1" x14ac:dyDescent="0.4">
      <c r="A26" s="1262"/>
      <c r="B26" s="1265"/>
      <c r="C26" s="1247"/>
      <c r="D26" s="1247"/>
      <c r="E26" s="1247"/>
      <c r="F26" s="1268"/>
      <c r="G26" s="444" t="s">
        <v>149</v>
      </c>
      <c r="H26" s="445">
        <f t="shared" si="0"/>
        <v>1230</v>
      </c>
      <c r="I26" s="445">
        <f t="shared" si="0"/>
        <v>0</v>
      </c>
      <c r="J26" s="1247"/>
      <c r="K26" s="441"/>
    </row>
    <row r="27" spans="1:11" s="297" customFormat="1" ht="84.75" hidden="1" customHeight="1" x14ac:dyDescent="0.4">
      <c r="A27" s="460"/>
      <c r="B27" s="461"/>
      <c r="C27" s="462"/>
      <c r="D27" s="463"/>
      <c r="E27" s="456"/>
      <c r="F27" s="456"/>
      <c r="G27" s="456"/>
      <c r="H27" s="456"/>
      <c r="I27" s="456"/>
      <c r="J27" s="464"/>
      <c r="K27" s="441"/>
    </row>
    <row r="28" spans="1:11" s="297" customFormat="1" ht="40.5" customHeight="1" x14ac:dyDescent="0.4">
      <c r="A28" s="1248"/>
      <c r="B28" s="1251" t="s">
        <v>1001</v>
      </c>
      <c r="C28" s="1251" t="s">
        <v>991</v>
      </c>
      <c r="D28" s="1251" t="s">
        <v>13</v>
      </c>
      <c r="E28" s="1254" t="s">
        <v>13</v>
      </c>
      <c r="F28" s="1254" t="s">
        <v>13</v>
      </c>
      <c r="G28" s="447" t="s">
        <v>146</v>
      </c>
      <c r="H28" s="465">
        <f>H29+H30+H31</f>
        <v>12295.5</v>
      </c>
      <c r="I28" s="466">
        <f>I29+I30+I31</f>
        <v>0</v>
      </c>
      <c r="J28" s="1257" t="s">
        <v>13</v>
      </c>
      <c r="K28" s="441"/>
    </row>
    <row r="29" spans="1:11" s="297" customFormat="1" ht="36" customHeight="1" x14ac:dyDescent="0.4">
      <c r="A29" s="1249"/>
      <c r="B29" s="1252"/>
      <c r="C29" s="1252"/>
      <c r="D29" s="1252"/>
      <c r="E29" s="1255"/>
      <c r="F29" s="1255"/>
      <c r="G29" s="449" t="s">
        <v>147</v>
      </c>
      <c r="H29" s="451">
        <v>5669.8</v>
      </c>
      <c r="I29" s="467">
        <v>0</v>
      </c>
      <c r="J29" s="1258"/>
      <c r="K29" s="441"/>
    </row>
    <row r="30" spans="1:11" s="297" customFormat="1" ht="36" customHeight="1" x14ac:dyDescent="0.4">
      <c r="A30" s="1249"/>
      <c r="B30" s="1252"/>
      <c r="C30" s="1252"/>
      <c r="D30" s="1252"/>
      <c r="E30" s="1255"/>
      <c r="F30" s="1255"/>
      <c r="G30" s="449" t="s">
        <v>148</v>
      </c>
      <c r="H30" s="451">
        <v>5395.7</v>
      </c>
      <c r="I30" s="467">
        <v>0</v>
      </c>
      <c r="J30" s="1258"/>
      <c r="K30" s="441"/>
    </row>
    <row r="31" spans="1:11" s="297" customFormat="1" ht="34.5" customHeight="1" x14ac:dyDescent="0.4">
      <c r="A31" s="1250"/>
      <c r="B31" s="1253"/>
      <c r="C31" s="1253"/>
      <c r="D31" s="1253"/>
      <c r="E31" s="1256"/>
      <c r="F31" s="1256"/>
      <c r="G31" s="449" t="s">
        <v>149</v>
      </c>
      <c r="H31" s="451">
        <v>1230</v>
      </c>
      <c r="I31" s="467">
        <v>0</v>
      </c>
      <c r="J31" s="1259"/>
      <c r="K31" s="441"/>
    </row>
    <row r="32" spans="1:11" s="297" customFormat="1" ht="209.25" customHeight="1" x14ac:dyDescent="0.4">
      <c r="A32" s="452"/>
      <c r="B32" s="453" t="s">
        <v>1002</v>
      </c>
      <c r="C32" s="454" t="s">
        <v>13</v>
      </c>
      <c r="D32" s="463" t="s">
        <v>644</v>
      </c>
      <c r="E32" s="455" t="s">
        <v>995</v>
      </c>
      <c r="F32" s="455" t="s">
        <v>1003</v>
      </c>
      <c r="G32" s="455" t="s">
        <v>13</v>
      </c>
      <c r="H32" s="455" t="s">
        <v>13</v>
      </c>
      <c r="I32" s="455" t="s">
        <v>13</v>
      </c>
      <c r="J32" s="468" t="s">
        <v>997</v>
      </c>
      <c r="K32" s="441"/>
    </row>
    <row r="33" spans="1:11" s="297" customFormat="1" ht="249" customHeight="1" x14ac:dyDescent="0.4">
      <c r="A33" s="469"/>
      <c r="B33" s="470" t="s">
        <v>1004</v>
      </c>
      <c r="C33" s="471" t="s">
        <v>991</v>
      </c>
      <c r="D33" s="471" t="s">
        <v>13</v>
      </c>
      <c r="E33" s="471" t="s">
        <v>13</v>
      </c>
      <c r="F33" s="472" t="s">
        <v>13</v>
      </c>
      <c r="G33" s="442"/>
      <c r="H33" s="443"/>
      <c r="I33" s="443"/>
      <c r="J33" s="471" t="s">
        <v>13</v>
      </c>
      <c r="K33" s="441"/>
    </row>
    <row r="34" spans="1:11" s="297" customFormat="1" ht="375.75" customHeight="1" x14ac:dyDescent="0.4">
      <c r="A34" s="452"/>
      <c r="B34" s="453" t="s">
        <v>1005</v>
      </c>
      <c r="C34" s="454" t="s">
        <v>13</v>
      </c>
      <c r="D34" s="454" t="s">
        <v>644</v>
      </c>
      <c r="E34" s="473" t="s">
        <v>1006</v>
      </c>
      <c r="F34" s="455" t="s">
        <v>1007</v>
      </c>
      <c r="G34" s="455" t="s">
        <v>13</v>
      </c>
      <c r="H34" s="455" t="s">
        <v>13</v>
      </c>
      <c r="I34" s="455" t="s">
        <v>13</v>
      </c>
      <c r="J34" s="468" t="s">
        <v>997</v>
      </c>
      <c r="K34" s="441"/>
    </row>
    <row r="35" spans="1:11" s="297" customFormat="1" ht="38.25" customHeight="1" x14ac:dyDescent="0.4">
      <c r="A35" s="474"/>
      <c r="B35" s="475"/>
      <c r="C35" s="476"/>
      <c r="D35" s="476"/>
      <c r="E35" s="477"/>
      <c r="F35" s="478"/>
      <c r="G35" s="479" t="s">
        <v>337</v>
      </c>
      <c r="H35" s="480">
        <f>H23+H9</f>
        <v>37903.199999999997</v>
      </c>
      <c r="I35" s="480">
        <f>I9+I23</f>
        <v>0</v>
      </c>
      <c r="J35" s="481"/>
      <c r="K35" s="441"/>
    </row>
    <row r="36" spans="1:11" s="297" customFormat="1" ht="38.25" customHeight="1" x14ac:dyDescent="0.4">
      <c r="A36" s="474"/>
      <c r="B36" s="475"/>
      <c r="C36" s="476"/>
      <c r="D36" s="476"/>
      <c r="E36" s="477"/>
      <c r="F36" s="478"/>
      <c r="G36" s="482" t="s">
        <v>147</v>
      </c>
      <c r="H36" s="483">
        <f>H24+H10</f>
        <v>5669.8</v>
      </c>
      <c r="I36" s="483">
        <f>I24+I10</f>
        <v>0</v>
      </c>
      <c r="J36" s="481"/>
      <c r="K36" s="441"/>
    </row>
    <row r="37" spans="1:11" s="297" customFormat="1" ht="38.25" customHeight="1" x14ac:dyDescent="0.4">
      <c r="A37" s="474"/>
      <c r="B37" s="475"/>
      <c r="C37" s="476"/>
      <c r="D37" s="476"/>
      <c r="E37" s="477"/>
      <c r="F37" s="478"/>
      <c r="G37" s="482" t="s">
        <v>148</v>
      </c>
      <c r="H37" s="483">
        <f>H25+H11</f>
        <v>5395.7</v>
      </c>
      <c r="I37" s="483">
        <f>I25+I11</f>
        <v>0</v>
      </c>
      <c r="J37" s="481"/>
      <c r="K37" s="441"/>
    </row>
    <row r="38" spans="1:11" s="297" customFormat="1" ht="38.25" customHeight="1" x14ac:dyDescent="0.4">
      <c r="A38" s="474"/>
      <c r="B38" s="475"/>
      <c r="C38" s="476"/>
      <c r="D38" s="476"/>
      <c r="E38" s="477"/>
      <c r="F38" s="478"/>
      <c r="G38" s="482" t="s">
        <v>149</v>
      </c>
      <c r="H38" s="483">
        <f>H26+H12</f>
        <v>26837.699999999997</v>
      </c>
      <c r="I38" s="483">
        <f>I26+I12</f>
        <v>0</v>
      </c>
      <c r="J38" s="481"/>
      <c r="K38" s="441"/>
    </row>
    <row r="39" spans="1:11" s="297" customFormat="1" ht="41.25" customHeight="1" x14ac:dyDescent="0.4">
      <c r="A39" s="484" t="s">
        <v>1008</v>
      </c>
      <c r="B39" s="485"/>
      <c r="C39" s="485"/>
      <c r="D39" s="485"/>
      <c r="E39" s="485"/>
      <c r="F39" s="485"/>
      <c r="G39" s="486"/>
      <c r="H39" s="486"/>
      <c r="I39" s="486"/>
      <c r="J39" s="485"/>
      <c r="K39" s="441"/>
    </row>
    <row r="40" spans="1:11" s="297" customFormat="1" ht="20.25" customHeight="1" x14ac:dyDescent="0.3">
      <c r="A40" s="294"/>
      <c r="B40" s="20"/>
      <c r="C40" s="20"/>
      <c r="D40" s="20"/>
      <c r="E40" s="20"/>
      <c r="F40" s="20"/>
      <c r="G40" s="20"/>
      <c r="H40" s="20"/>
      <c r="I40" s="20"/>
      <c r="J40" s="487"/>
    </row>
    <row r="41" spans="1:11" s="297" customFormat="1" ht="20.25" customHeight="1" x14ac:dyDescent="0.3">
      <c r="A41" s="294"/>
      <c r="B41" s="20"/>
      <c r="C41" s="20"/>
      <c r="D41" s="20"/>
      <c r="E41" s="20"/>
      <c r="F41" s="20"/>
      <c r="G41" s="20"/>
      <c r="H41" s="20"/>
      <c r="I41" s="20"/>
      <c r="J41" s="487"/>
    </row>
    <row r="42" spans="1:11" ht="35.25" customHeight="1" x14ac:dyDescent="0.25">
      <c r="A42" s="488"/>
      <c r="C42" s="489" t="s">
        <v>1009</v>
      </c>
      <c r="D42" s="490"/>
      <c r="E42" s="490"/>
      <c r="F42" s="1244" t="s">
        <v>1010</v>
      </c>
      <c r="G42" s="1244"/>
      <c r="H42" s="1239"/>
      <c r="I42" s="1239"/>
      <c r="J42" s="489"/>
    </row>
    <row r="43" spans="1:11" ht="15.75" customHeight="1" x14ac:dyDescent="0.35">
      <c r="A43" s="488"/>
      <c r="B43" s="491"/>
      <c r="C43" s="492"/>
      <c r="D43" s="1240" t="s">
        <v>1011</v>
      </c>
      <c r="E43" s="1240"/>
      <c r="F43" s="1241"/>
      <c r="G43" s="1241"/>
      <c r="H43" s="1242"/>
      <c r="I43" s="1242"/>
      <c r="J43" s="493"/>
    </row>
    <row r="44" spans="1:11" ht="15.75" customHeight="1" x14ac:dyDescent="0.25">
      <c r="A44" s="488"/>
      <c r="B44" s="488"/>
      <c r="C44" s="494"/>
      <c r="D44" s="494"/>
      <c r="E44" s="494"/>
      <c r="F44" s="494"/>
      <c r="G44" s="494"/>
      <c r="H44" s="488"/>
      <c r="I44" s="488"/>
      <c r="J44" s="488"/>
    </row>
    <row r="45" spans="1:11" ht="12.75" customHeight="1" x14ac:dyDescent="0.25">
      <c r="A45" s="488"/>
      <c r="B45" s="488"/>
      <c r="C45" s="488"/>
      <c r="D45" s="488"/>
      <c r="E45" s="488"/>
      <c r="F45" s="488"/>
      <c r="G45" s="488"/>
      <c r="H45" s="488"/>
      <c r="I45" s="488"/>
      <c r="J45" s="488"/>
    </row>
    <row r="46" spans="1:11" ht="23.25" x14ac:dyDescent="0.35">
      <c r="A46" s="1243" t="s">
        <v>1012</v>
      </c>
      <c r="B46" s="1243"/>
      <c r="C46" s="341"/>
      <c r="D46" s="341"/>
      <c r="E46" s="341"/>
      <c r="F46" s="341"/>
      <c r="H46" s="341"/>
      <c r="J46" s="341"/>
    </row>
    <row r="47" spans="1:11" ht="21" x14ac:dyDescent="0.35">
      <c r="A47" s="341"/>
      <c r="B47" s="341"/>
      <c r="C47" s="341"/>
      <c r="D47" s="341"/>
      <c r="E47" s="341"/>
      <c r="F47" s="344"/>
      <c r="H47" s="344"/>
      <c r="J47" s="341"/>
    </row>
    <row r="48" spans="1:11" ht="20.25" x14ac:dyDescent="0.25">
      <c r="A48" s="1107"/>
      <c r="B48" s="1107"/>
      <c r="C48" s="1107"/>
      <c r="D48" s="1107"/>
      <c r="E48" s="1107"/>
      <c r="F48" s="1107"/>
      <c r="H48" s="57"/>
      <c r="J48" s="128"/>
    </row>
    <row r="49" spans="1:10" ht="21" x14ac:dyDescent="0.35">
      <c r="A49" s="341"/>
      <c r="B49" s="341"/>
      <c r="C49" s="341"/>
      <c r="D49" s="341"/>
      <c r="E49" s="341"/>
      <c r="F49" s="344"/>
      <c r="H49" s="344"/>
      <c r="J49" s="341"/>
    </row>
    <row r="50" spans="1:10" ht="21" x14ac:dyDescent="0.35">
      <c r="A50" s="341"/>
      <c r="B50" s="341"/>
      <c r="C50" s="341"/>
      <c r="D50" s="341"/>
      <c r="E50" s="341"/>
      <c r="F50" s="344"/>
      <c r="H50" s="344"/>
      <c r="J50" s="341"/>
    </row>
    <row r="51" spans="1:10" ht="20.25" x14ac:dyDescent="0.25">
      <c r="A51" s="1107"/>
      <c r="B51" s="1107"/>
      <c r="C51" s="1107"/>
      <c r="D51" s="1107"/>
      <c r="E51" s="1107"/>
      <c r="F51" s="1107"/>
      <c r="H51" s="57"/>
      <c r="J51" s="128"/>
    </row>
    <row r="52" spans="1:10" ht="21" x14ac:dyDescent="0.35">
      <c r="A52" s="347"/>
      <c r="B52" s="341"/>
      <c r="C52" s="341"/>
      <c r="D52" s="341"/>
      <c r="E52" s="341"/>
      <c r="F52" s="341"/>
      <c r="H52" s="341"/>
      <c r="J52" s="341"/>
    </row>
    <row r="53" spans="1:10" ht="20.25" x14ac:dyDescent="0.25">
      <c r="A53" s="1107"/>
      <c r="B53" s="1107"/>
      <c r="C53" s="1107"/>
      <c r="D53" s="1107"/>
      <c r="E53" s="1107"/>
      <c r="F53" s="1107"/>
      <c r="H53" s="57"/>
      <c r="J53" s="128"/>
    </row>
    <row r="54" spans="1:10" ht="21" x14ac:dyDescent="0.35">
      <c r="A54" s="347"/>
      <c r="B54" s="341"/>
      <c r="C54" s="341"/>
      <c r="D54" s="341"/>
      <c r="E54" s="341"/>
      <c r="F54" s="341"/>
      <c r="H54" s="341"/>
      <c r="J54" s="341"/>
    </row>
    <row r="55" spans="1:10" ht="21" x14ac:dyDescent="0.35">
      <c r="A55" s="347"/>
      <c r="B55" s="341"/>
      <c r="C55" s="341"/>
      <c r="D55" s="341"/>
      <c r="E55" s="341"/>
      <c r="F55" s="341"/>
      <c r="H55" s="341"/>
      <c r="J55" s="341"/>
    </row>
    <row r="56" spans="1:10" x14ac:dyDescent="0.25">
      <c r="A56" s="1102"/>
      <c r="B56" s="1102"/>
      <c r="C56" s="1102"/>
      <c r="D56" s="1102"/>
      <c r="E56" s="1102"/>
      <c r="F56" s="1102"/>
      <c r="H56" s="57"/>
      <c r="J56" s="128"/>
    </row>
    <row r="58" spans="1:10" x14ac:dyDescent="0.25">
      <c r="A58" s="1102"/>
      <c r="B58" s="1102"/>
      <c r="C58" s="1102"/>
      <c r="D58" s="1102"/>
      <c r="E58" s="1102"/>
      <c r="F58" s="1102"/>
      <c r="H58" s="57"/>
      <c r="J58" s="128"/>
    </row>
  </sheetData>
  <mergeCells count="67">
    <mergeCell ref="A2:J2"/>
    <mergeCell ref="A3:J3"/>
    <mergeCell ref="A4:A7"/>
    <mergeCell ref="B4:B7"/>
    <mergeCell ref="C4:C7"/>
    <mergeCell ref="D4:D7"/>
    <mergeCell ref="E4:F4"/>
    <mergeCell ref="G4:I4"/>
    <mergeCell ref="J4:K7"/>
    <mergeCell ref="E5:E7"/>
    <mergeCell ref="F5:F7"/>
    <mergeCell ref="G5:G7"/>
    <mergeCell ref="H5:H7"/>
    <mergeCell ref="I5:I7"/>
    <mergeCell ref="F9:F12"/>
    <mergeCell ref="J9:J12"/>
    <mergeCell ref="A13:A14"/>
    <mergeCell ref="B13:B14"/>
    <mergeCell ref="C13:C14"/>
    <mergeCell ref="D13:D14"/>
    <mergeCell ref="E13:E14"/>
    <mergeCell ref="F13:F14"/>
    <mergeCell ref="J13:J14"/>
    <mergeCell ref="A9:A12"/>
    <mergeCell ref="B9:B12"/>
    <mergeCell ref="C9:C12"/>
    <mergeCell ref="D9:D12"/>
    <mergeCell ref="E9:E12"/>
    <mergeCell ref="J15:J16"/>
    <mergeCell ref="A18:A21"/>
    <mergeCell ref="B18:B21"/>
    <mergeCell ref="C18:C21"/>
    <mergeCell ref="D18:D21"/>
    <mergeCell ref="E18:E21"/>
    <mergeCell ref="F18:F21"/>
    <mergeCell ref="J18:J21"/>
    <mergeCell ref="A15:A16"/>
    <mergeCell ref="B15:B16"/>
    <mergeCell ref="C15:C16"/>
    <mergeCell ref="D15:D16"/>
    <mergeCell ref="E15:E16"/>
    <mergeCell ref="F15:F16"/>
    <mergeCell ref="J23:J26"/>
    <mergeCell ref="A28:A31"/>
    <mergeCell ref="B28:B31"/>
    <mergeCell ref="C28:C31"/>
    <mergeCell ref="D28:D31"/>
    <mergeCell ref="E28:E31"/>
    <mergeCell ref="F28:F31"/>
    <mergeCell ref="J28:J31"/>
    <mergeCell ref="A23:A26"/>
    <mergeCell ref="B23:B26"/>
    <mergeCell ref="C23:C26"/>
    <mergeCell ref="D23:D26"/>
    <mergeCell ref="E23:E26"/>
    <mergeCell ref="F23:F26"/>
    <mergeCell ref="A51:F51"/>
    <mergeCell ref="A53:F53"/>
    <mergeCell ref="A56:F56"/>
    <mergeCell ref="A58:F58"/>
    <mergeCell ref="H42:I42"/>
    <mergeCell ref="D43:E43"/>
    <mergeCell ref="F43:G43"/>
    <mergeCell ref="H43:I43"/>
    <mergeCell ref="A48:F48"/>
    <mergeCell ref="A46:B46"/>
    <mergeCell ref="F42:G42"/>
  </mergeCells>
  <pageMargins left="0.70866141732283472" right="0.70866141732283472" top="0.74803149606299213" bottom="0.74803149606299213" header="0.31496062992125984" footer="0.31496062992125984"/>
  <pageSetup paperSize="9" scale="28" fitToHeight="2" orientation="landscape" r:id="rId1"/>
  <rowBreaks count="1" manualBreakCount="1">
    <brk id="43" max="11"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O67"/>
  <sheetViews>
    <sheetView view="pageBreakPreview" topLeftCell="A54" zoomScale="120" zoomScaleSheetLayoutView="120" workbookViewId="0">
      <selection activeCell="E58" sqref="E58"/>
    </sheetView>
  </sheetViews>
  <sheetFormatPr defaultRowHeight="15" x14ac:dyDescent="0.25"/>
  <cols>
    <col min="1" max="1" width="5.28515625" style="57" customWidth="1"/>
    <col min="2" max="2" width="35.28515625" style="292" customWidth="1"/>
    <col min="3" max="3" width="18.5703125" style="57" customWidth="1"/>
    <col min="4" max="4" width="11.7109375" style="57" customWidth="1"/>
    <col min="5" max="6" width="38.5703125" style="57" customWidth="1"/>
    <col min="7" max="8" width="16.140625" style="57" customWidth="1"/>
    <col min="9" max="9" width="17.7109375" style="57" customWidth="1"/>
    <col min="10" max="10" width="16.7109375" style="57" customWidth="1"/>
    <col min="11" max="16384" width="9.140625" style="57"/>
  </cols>
  <sheetData>
    <row r="1" spans="1:13" x14ac:dyDescent="0.25">
      <c r="J1" s="671" t="s">
        <v>1013</v>
      </c>
    </row>
    <row r="2" spans="1:13" x14ac:dyDescent="0.25">
      <c r="I2" s="128"/>
      <c r="J2" s="671" t="s">
        <v>1177</v>
      </c>
    </row>
    <row r="3" spans="1:13" x14ac:dyDescent="0.25">
      <c r="I3" s="672"/>
      <c r="J3" s="673" t="s">
        <v>1178</v>
      </c>
    </row>
    <row r="4" spans="1:13" x14ac:dyDescent="0.25">
      <c r="B4" s="243"/>
      <c r="C4" s="244"/>
      <c r="D4" s="244"/>
      <c r="E4" s="244"/>
      <c r="F4" s="244"/>
      <c r="G4" s="244"/>
      <c r="H4" s="244"/>
      <c r="I4" s="244"/>
      <c r="J4" s="671" t="s">
        <v>1016</v>
      </c>
    </row>
    <row r="5" spans="1:13" x14ac:dyDescent="0.25">
      <c r="B5" s="243"/>
      <c r="C5" s="244"/>
      <c r="D5" s="244"/>
      <c r="E5" s="244"/>
      <c r="F5" s="244" t="s">
        <v>203</v>
      </c>
      <c r="G5" s="244"/>
      <c r="H5" s="244"/>
      <c r="I5" s="244"/>
      <c r="J5" s="244"/>
    </row>
    <row r="6" spans="1:13" ht="38.25" customHeight="1" x14ac:dyDescent="0.25">
      <c r="B6" s="1056" t="s">
        <v>1179</v>
      </c>
      <c r="C6" s="1056"/>
      <c r="D6" s="1056"/>
      <c r="E6" s="1056"/>
      <c r="F6" s="1056"/>
      <c r="G6" s="1056"/>
      <c r="H6" s="1056"/>
      <c r="I6" s="1056"/>
      <c r="J6" s="1056"/>
    </row>
    <row r="7" spans="1:13" hidden="1" x14ac:dyDescent="0.25">
      <c r="B7" s="243"/>
      <c r="C7" s="244"/>
      <c r="D7" s="244"/>
      <c r="E7" s="244"/>
      <c r="F7" s="244"/>
      <c r="G7" s="244"/>
      <c r="H7" s="244"/>
      <c r="I7" s="244"/>
      <c r="J7" s="244"/>
    </row>
    <row r="8" spans="1:13" hidden="1" x14ac:dyDescent="0.25">
      <c r="B8" s="243"/>
      <c r="C8" s="244"/>
      <c r="D8" s="244"/>
      <c r="E8" s="244"/>
      <c r="F8" s="244"/>
      <c r="G8" s="244"/>
      <c r="H8" s="244"/>
      <c r="I8" s="244"/>
      <c r="J8" s="244"/>
    </row>
    <row r="9" spans="1:13" ht="46.5" customHeight="1" x14ac:dyDescent="0.25">
      <c r="A9" s="1057" t="s">
        <v>352</v>
      </c>
      <c r="B9" s="1058" t="s">
        <v>353</v>
      </c>
      <c r="C9" s="1058" t="s">
        <v>29</v>
      </c>
      <c r="D9" s="1059" t="s">
        <v>354</v>
      </c>
      <c r="E9" s="1061" t="s">
        <v>115</v>
      </c>
      <c r="F9" s="1062"/>
      <c r="G9" s="1061" t="s">
        <v>487</v>
      </c>
      <c r="H9" s="1063"/>
      <c r="I9" s="1062"/>
      <c r="J9" s="1059" t="s">
        <v>23</v>
      </c>
      <c r="L9" s="1305"/>
      <c r="M9" s="1305"/>
    </row>
    <row r="10" spans="1:13" ht="43.5" customHeight="1" x14ac:dyDescent="0.25">
      <c r="A10" s="1031"/>
      <c r="B10" s="1058"/>
      <c r="C10" s="1058"/>
      <c r="D10" s="1060"/>
      <c r="E10" s="500" t="s">
        <v>117</v>
      </c>
      <c r="F10" s="500" t="s">
        <v>118</v>
      </c>
      <c r="G10" s="500" t="s">
        <v>119</v>
      </c>
      <c r="H10" s="500" t="s">
        <v>37</v>
      </c>
      <c r="I10" s="500" t="s">
        <v>35</v>
      </c>
      <c r="J10" s="1060"/>
    </row>
    <row r="11" spans="1:13" s="675" customFormat="1" x14ac:dyDescent="0.25">
      <c r="A11" s="246">
        <v>1</v>
      </c>
      <c r="B11" s="674">
        <v>2</v>
      </c>
      <c r="C11" s="674">
        <v>3</v>
      </c>
      <c r="D11" s="674">
        <v>4</v>
      </c>
      <c r="E11" s="674">
        <v>5</v>
      </c>
      <c r="F11" s="674">
        <v>6</v>
      </c>
      <c r="G11" s="674">
        <v>7</v>
      </c>
      <c r="H11" s="674">
        <v>8</v>
      </c>
      <c r="I11" s="674">
        <v>9</v>
      </c>
      <c r="J11" s="674">
        <v>10</v>
      </c>
    </row>
    <row r="12" spans="1:13" s="675" customFormat="1" x14ac:dyDescent="0.25">
      <c r="A12" s="1290" t="s">
        <v>1180</v>
      </c>
      <c r="B12" s="1306"/>
      <c r="C12" s="1306"/>
      <c r="D12" s="1306"/>
      <c r="E12" s="1306"/>
      <c r="F12" s="1306"/>
      <c r="G12" s="1306"/>
      <c r="H12" s="1306"/>
      <c r="I12" s="1306"/>
      <c r="J12" s="1307"/>
    </row>
    <row r="13" spans="1:13" s="675" customFormat="1" x14ac:dyDescent="0.25">
      <c r="A13" s="1308"/>
      <c r="B13" s="1311"/>
      <c r="C13" s="1311"/>
      <c r="D13" s="1311"/>
      <c r="E13" s="1311"/>
      <c r="F13" s="1314"/>
      <c r="G13" s="676" t="s">
        <v>7</v>
      </c>
      <c r="H13" s="677">
        <v>705.9</v>
      </c>
      <c r="I13" s="678" t="s">
        <v>319</v>
      </c>
      <c r="J13" s="677"/>
    </row>
    <row r="14" spans="1:13" s="675" customFormat="1" ht="24.75" x14ac:dyDescent="0.25">
      <c r="A14" s="1309"/>
      <c r="B14" s="1312"/>
      <c r="C14" s="1312"/>
      <c r="D14" s="1312"/>
      <c r="E14" s="1312"/>
      <c r="F14" s="1315"/>
      <c r="G14" s="679" t="s">
        <v>1181</v>
      </c>
      <c r="H14" s="677">
        <v>38.299999999999997</v>
      </c>
      <c r="I14" s="680">
        <v>0</v>
      </c>
      <c r="J14" s="677"/>
    </row>
    <row r="15" spans="1:13" s="675" customFormat="1" x14ac:dyDescent="0.25">
      <c r="A15" s="1310"/>
      <c r="B15" s="1313"/>
      <c r="C15" s="1313"/>
      <c r="D15" s="1313"/>
      <c r="E15" s="1313"/>
      <c r="F15" s="1316"/>
      <c r="G15" s="676" t="s">
        <v>44</v>
      </c>
      <c r="H15" s="680">
        <v>667.6</v>
      </c>
      <c r="I15" s="680" t="s">
        <v>319</v>
      </c>
      <c r="J15" s="677"/>
    </row>
    <row r="16" spans="1:13" x14ac:dyDescent="0.25">
      <c r="A16" s="1317" t="s">
        <v>1182</v>
      </c>
      <c r="B16" s="1317"/>
      <c r="C16" s="1317"/>
      <c r="D16" s="1317"/>
      <c r="E16" s="1317"/>
      <c r="F16" s="1317"/>
      <c r="G16" s="1317"/>
      <c r="H16" s="1317"/>
      <c r="I16" s="1317"/>
      <c r="J16" s="1317"/>
    </row>
    <row r="17" spans="1:15" ht="73.900000000000006" customHeight="1" x14ac:dyDescent="0.25">
      <c r="A17" s="246">
        <v>1</v>
      </c>
      <c r="B17" s="681" t="s">
        <v>1183</v>
      </c>
      <c r="C17" s="498" t="s">
        <v>1184</v>
      </c>
      <c r="D17" s="259" t="s">
        <v>12</v>
      </c>
      <c r="E17" s="259" t="s">
        <v>12</v>
      </c>
      <c r="F17" s="259" t="s">
        <v>12</v>
      </c>
      <c r="G17" s="682" t="s">
        <v>12</v>
      </c>
      <c r="H17" s="683">
        <v>0</v>
      </c>
      <c r="I17" s="250">
        <v>0</v>
      </c>
      <c r="J17" s="264" t="s">
        <v>364</v>
      </c>
      <c r="M17" s="1054"/>
      <c r="N17" s="1054"/>
      <c r="O17" s="1054"/>
    </row>
    <row r="18" spans="1:15" ht="96" x14ac:dyDescent="0.25">
      <c r="A18" s="246"/>
      <c r="B18" s="276" t="s">
        <v>1185</v>
      </c>
      <c r="C18" s="259" t="s">
        <v>1186</v>
      </c>
      <c r="D18" s="259" t="s">
        <v>402</v>
      </c>
      <c r="E18" s="264" t="s">
        <v>1187</v>
      </c>
      <c r="F18" s="264" t="s">
        <v>1188</v>
      </c>
      <c r="G18" s="259" t="s">
        <v>12</v>
      </c>
      <c r="H18" s="259" t="s">
        <v>12</v>
      </c>
      <c r="I18" s="259" t="s">
        <v>12</v>
      </c>
      <c r="J18" s="264" t="s">
        <v>364</v>
      </c>
    </row>
    <row r="19" spans="1:15" ht="103.15" customHeight="1" x14ac:dyDescent="0.25">
      <c r="A19" s="246">
        <v>2</v>
      </c>
      <c r="B19" s="681" t="s">
        <v>1189</v>
      </c>
      <c r="C19" s="259" t="s">
        <v>1184</v>
      </c>
      <c r="D19" s="259" t="s">
        <v>12</v>
      </c>
      <c r="E19" s="259" t="s">
        <v>12</v>
      </c>
      <c r="F19" s="259" t="s">
        <v>12</v>
      </c>
      <c r="G19" s="684" t="s">
        <v>148</v>
      </c>
      <c r="H19" s="685">
        <v>38.299999999999997</v>
      </c>
      <c r="I19" s="250">
        <v>0</v>
      </c>
      <c r="J19" s="264" t="s">
        <v>364</v>
      </c>
    </row>
    <row r="20" spans="1:15" ht="84" x14ac:dyDescent="0.25">
      <c r="A20" s="246"/>
      <c r="B20" s="681" t="s">
        <v>1190</v>
      </c>
      <c r="C20" s="259" t="s">
        <v>1186</v>
      </c>
      <c r="D20" s="259" t="s">
        <v>402</v>
      </c>
      <c r="E20" s="264" t="s">
        <v>1191</v>
      </c>
      <c r="F20" s="265" t="s">
        <v>1192</v>
      </c>
      <c r="G20" s="259" t="s">
        <v>12</v>
      </c>
      <c r="H20" s="259" t="s">
        <v>12</v>
      </c>
      <c r="I20" s="259" t="s">
        <v>12</v>
      </c>
      <c r="J20" s="264" t="s">
        <v>364</v>
      </c>
    </row>
    <row r="21" spans="1:15" ht="96" x14ac:dyDescent="0.25">
      <c r="A21" s="246">
        <v>3</v>
      </c>
      <c r="B21" s="268" t="s">
        <v>1193</v>
      </c>
      <c r="C21" s="497" t="s">
        <v>1194</v>
      </c>
      <c r="D21" s="497" t="s">
        <v>12</v>
      </c>
      <c r="E21" s="686" t="s">
        <v>12</v>
      </c>
      <c r="F21" s="686" t="s">
        <v>12</v>
      </c>
      <c r="G21" s="682" t="s">
        <v>149</v>
      </c>
      <c r="H21" s="685">
        <v>220</v>
      </c>
      <c r="I21" s="685">
        <v>0</v>
      </c>
      <c r="J21" s="264" t="s">
        <v>364</v>
      </c>
    </row>
    <row r="22" spans="1:15" ht="79.150000000000006" customHeight="1" x14ac:dyDescent="0.25">
      <c r="A22" s="246"/>
      <c r="B22" s="268" t="s">
        <v>1195</v>
      </c>
      <c r="C22" s="259" t="s">
        <v>1196</v>
      </c>
      <c r="D22" s="259" t="s">
        <v>402</v>
      </c>
      <c r="E22" s="264" t="s">
        <v>1197</v>
      </c>
      <c r="F22" s="265" t="s">
        <v>1198</v>
      </c>
      <c r="G22" s="259" t="s">
        <v>12</v>
      </c>
      <c r="H22" s="259" t="s">
        <v>12</v>
      </c>
      <c r="I22" s="259" t="s">
        <v>12</v>
      </c>
      <c r="J22" s="264" t="s">
        <v>364</v>
      </c>
    </row>
    <row r="23" spans="1:15" ht="144" x14ac:dyDescent="0.25">
      <c r="A23" s="246"/>
      <c r="B23" s="687" t="s">
        <v>1199</v>
      </c>
      <c r="C23" s="259" t="s">
        <v>1200</v>
      </c>
      <c r="D23" s="259" t="s">
        <v>402</v>
      </c>
      <c r="E23" s="264" t="s">
        <v>1201</v>
      </c>
      <c r="F23" s="265" t="s">
        <v>1202</v>
      </c>
      <c r="G23" s="259" t="s">
        <v>12</v>
      </c>
      <c r="H23" s="259" t="s">
        <v>12</v>
      </c>
      <c r="I23" s="259" t="s">
        <v>12</v>
      </c>
      <c r="J23" s="264" t="s">
        <v>364</v>
      </c>
    </row>
    <row r="24" spans="1:15" ht="79.900000000000006" customHeight="1" x14ac:dyDescent="0.25">
      <c r="A24" s="246">
        <v>4</v>
      </c>
      <c r="B24" s="276" t="s">
        <v>1203</v>
      </c>
      <c r="C24" s="259" t="s">
        <v>1204</v>
      </c>
      <c r="D24" s="259" t="s">
        <v>12</v>
      </c>
      <c r="E24" s="259" t="s">
        <v>12</v>
      </c>
      <c r="F24" s="259" t="s">
        <v>12</v>
      </c>
      <c r="G24" s="682" t="s">
        <v>12</v>
      </c>
      <c r="H24" s="683">
        <v>0</v>
      </c>
      <c r="I24" s="685">
        <v>0</v>
      </c>
      <c r="J24" s="264" t="s">
        <v>364</v>
      </c>
    </row>
    <row r="25" spans="1:15" ht="72" x14ac:dyDescent="0.25">
      <c r="A25" s="246"/>
      <c r="B25" s="688" t="s">
        <v>1205</v>
      </c>
      <c r="C25" s="259" t="s">
        <v>1206</v>
      </c>
      <c r="D25" s="259" t="s">
        <v>402</v>
      </c>
      <c r="E25" s="264" t="s">
        <v>1207</v>
      </c>
      <c r="F25" s="689" t="s">
        <v>1208</v>
      </c>
      <c r="G25" s="259" t="s">
        <v>12</v>
      </c>
      <c r="H25" s="259" t="s">
        <v>12</v>
      </c>
      <c r="I25" s="259" t="s">
        <v>12</v>
      </c>
      <c r="J25" s="264" t="s">
        <v>364</v>
      </c>
    </row>
    <row r="26" spans="1:15" ht="72" x14ac:dyDescent="0.25">
      <c r="A26" s="246">
        <v>5</v>
      </c>
      <c r="B26" s="276" t="s">
        <v>1209</v>
      </c>
      <c r="C26" s="259" t="s">
        <v>1186</v>
      </c>
      <c r="D26" s="259" t="s">
        <v>12</v>
      </c>
      <c r="E26" s="259" t="s">
        <v>12</v>
      </c>
      <c r="F26" s="259" t="s">
        <v>12</v>
      </c>
      <c r="G26" s="682" t="s">
        <v>12</v>
      </c>
      <c r="H26" s="683">
        <v>447.6</v>
      </c>
      <c r="I26" s="685">
        <v>0</v>
      </c>
      <c r="J26" s="264" t="s">
        <v>364</v>
      </c>
    </row>
    <row r="27" spans="1:15" ht="84" x14ac:dyDescent="0.25">
      <c r="A27" s="246"/>
      <c r="B27" s="688" t="s">
        <v>1210</v>
      </c>
      <c r="C27" s="259" t="s">
        <v>1184</v>
      </c>
      <c r="D27" s="259" t="s">
        <v>402</v>
      </c>
      <c r="E27" s="264" t="s">
        <v>1211</v>
      </c>
      <c r="F27" s="689" t="s">
        <v>1212</v>
      </c>
      <c r="G27" s="259" t="s">
        <v>12</v>
      </c>
      <c r="H27" s="259" t="s">
        <v>12</v>
      </c>
      <c r="I27" s="259" t="s">
        <v>12</v>
      </c>
      <c r="J27" s="264" t="s">
        <v>364</v>
      </c>
    </row>
    <row r="28" spans="1:15" x14ac:dyDescent="0.25">
      <c r="A28" s="1029"/>
      <c r="B28" s="1293" t="s">
        <v>1213</v>
      </c>
      <c r="C28" s="1294"/>
      <c r="D28" s="1294"/>
      <c r="E28" s="1294"/>
      <c r="F28" s="1295"/>
      <c r="G28" s="676" t="s">
        <v>7</v>
      </c>
      <c r="H28" s="690">
        <v>705.9</v>
      </c>
      <c r="I28" s="678" t="s">
        <v>319</v>
      </c>
      <c r="J28" s="264"/>
    </row>
    <row r="29" spans="1:15" ht="24.75" x14ac:dyDescent="0.25">
      <c r="A29" s="1030"/>
      <c r="B29" s="1296"/>
      <c r="C29" s="1297"/>
      <c r="D29" s="1297"/>
      <c r="E29" s="1297"/>
      <c r="F29" s="1298"/>
      <c r="G29" s="679" t="s">
        <v>1181</v>
      </c>
      <c r="H29" s="677">
        <v>38.299999999999997</v>
      </c>
      <c r="I29" s="678" t="s">
        <v>319</v>
      </c>
      <c r="J29" s="264"/>
    </row>
    <row r="30" spans="1:15" x14ac:dyDescent="0.25">
      <c r="A30" s="1031"/>
      <c r="B30" s="1299"/>
      <c r="C30" s="1300"/>
      <c r="D30" s="1300"/>
      <c r="E30" s="1300"/>
      <c r="F30" s="1301"/>
      <c r="G30" s="676" t="s">
        <v>44</v>
      </c>
      <c r="H30" s="690">
        <v>667.6</v>
      </c>
      <c r="I30" s="678" t="s">
        <v>319</v>
      </c>
      <c r="J30" s="264"/>
    </row>
    <row r="31" spans="1:15" ht="24" customHeight="1" x14ac:dyDescent="0.25">
      <c r="A31" s="1075" t="s">
        <v>1214</v>
      </c>
      <c r="B31" s="1076"/>
      <c r="C31" s="1076"/>
      <c r="D31" s="1076"/>
      <c r="E31" s="1076"/>
      <c r="F31" s="1076"/>
      <c r="G31" s="1076"/>
      <c r="H31" s="1076"/>
      <c r="I31" s="1076"/>
      <c r="J31" s="1318"/>
    </row>
    <row r="32" spans="1:15" ht="88.9" customHeight="1" x14ac:dyDescent="0.25">
      <c r="A32" s="246">
        <v>6</v>
      </c>
      <c r="B32" s="499" t="s">
        <v>1215</v>
      </c>
      <c r="C32" s="497" t="s">
        <v>1216</v>
      </c>
      <c r="D32" s="259" t="s">
        <v>12</v>
      </c>
      <c r="E32" s="259" t="s">
        <v>12</v>
      </c>
      <c r="F32" s="259" t="s">
        <v>12</v>
      </c>
      <c r="G32" s="682" t="s">
        <v>12</v>
      </c>
      <c r="H32" s="685">
        <v>0</v>
      </c>
      <c r="I32" s="685">
        <v>0</v>
      </c>
      <c r="J32" s="264" t="s">
        <v>364</v>
      </c>
    </row>
    <row r="33" spans="1:10" ht="96.6" customHeight="1" x14ac:dyDescent="0.25">
      <c r="A33" s="246"/>
      <c r="B33" s="691" t="s">
        <v>1217</v>
      </c>
      <c r="C33" s="259" t="s">
        <v>1216</v>
      </c>
      <c r="D33" s="259" t="s">
        <v>402</v>
      </c>
      <c r="E33" s="264" t="s">
        <v>1218</v>
      </c>
      <c r="F33" s="265" t="s">
        <v>1219</v>
      </c>
      <c r="G33" s="259" t="s">
        <v>12</v>
      </c>
      <c r="H33" s="259" t="s">
        <v>12</v>
      </c>
      <c r="I33" s="259" t="s">
        <v>12</v>
      </c>
      <c r="J33" s="264" t="s">
        <v>364</v>
      </c>
    </row>
    <row r="34" spans="1:10" x14ac:dyDescent="0.25">
      <c r="A34" s="1029"/>
      <c r="B34" s="1293" t="s">
        <v>1220</v>
      </c>
      <c r="C34" s="1294"/>
      <c r="D34" s="1294"/>
      <c r="E34" s="1294"/>
      <c r="F34" s="1295"/>
      <c r="G34" s="676" t="s">
        <v>7</v>
      </c>
      <c r="H34" s="678" t="s">
        <v>319</v>
      </c>
      <c r="I34" s="678" t="s">
        <v>319</v>
      </c>
      <c r="J34" s="264"/>
    </row>
    <row r="35" spans="1:10" ht="24.75" x14ac:dyDescent="0.25">
      <c r="A35" s="1030"/>
      <c r="B35" s="1296"/>
      <c r="C35" s="1297"/>
      <c r="D35" s="1297"/>
      <c r="E35" s="1297"/>
      <c r="F35" s="1298"/>
      <c r="G35" s="679" t="s">
        <v>1181</v>
      </c>
      <c r="H35" s="678" t="s">
        <v>319</v>
      </c>
      <c r="I35" s="678" t="s">
        <v>319</v>
      </c>
      <c r="J35" s="264"/>
    </row>
    <row r="36" spans="1:10" x14ac:dyDescent="0.25">
      <c r="A36" s="1031"/>
      <c r="B36" s="1299"/>
      <c r="C36" s="1300"/>
      <c r="D36" s="1300"/>
      <c r="E36" s="1300"/>
      <c r="F36" s="1301"/>
      <c r="G36" s="676" t="s">
        <v>44</v>
      </c>
      <c r="H36" s="678" t="s">
        <v>319</v>
      </c>
      <c r="I36" s="678" t="s">
        <v>319</v>
      </c>
      <c r="J36" s="264"/>
    </row>
    <row r="37" spans="1:10" ht="20.45" customHeight="1" x14ac:dyDescent="0.25">
      <c r="A37" s="1290" t="s">
        <v>1221</v>
      </c>
      <c r="B37" s="1291"/>
      <c r="C37" s="1291"/>
      <c r="D37" s="1291"/>
      <c r="E37" s="1291"/>
      <c r="F37" s="1291"/>
      <c r="G37" s="1291"/>
      <c r="H37" s="1291"/>
      <c r="I37" s="1291"/>
      <c r="J37" s="1292"/>
    </row>
    <row r="38" spans="1:10" ht="64.150000000000006" customHeight="1" x14ac:dyDescent="0.25">
      <c r="A38" s="246">
        <v>7</v>
      </c>
      <c r="B38" s="499" t="s">
        <v>1222</v>
      </c>
      <c r="C38" s="497" t="s">
        <v>1223</v>
      </c>
      <c r="D38" s="259" t="s">
        <v>12</v>
      </c>
      <c r="E38" s="259" t="s">
        <v>12</v>
      </c>
      <c r="F38" s="259" t="s">
        <v>12</v>
      </c>
      <c r="G38" s="682" t="s">
        <v>12</v>
      </c>
      <c r="H38" s="685">
        <v>0</v>
      </c>
      <c r="I38" s="685">
        <v>0</v>
      </c>
      <c r="J38" s="264" t="s">
        <v>364</v>
      </c>
    </row>
    <row r="39" spans="1:10" ht="60" x14ac:dyDescent="0.25">
      <c r="A39" s="246"/>
      <c r="B39" s="692" t="s">
        <v>1224</v>
      </c>
      <c r="C39" s="259" t="s">
        <v>1223</v>
      </c>
      <c r="D39" s="259" t="s">
        <v>402</v>
      </c>
      <c r="E39" s="264" t="s">
        <v>1225</v>
      </c>
      <c r="F39" s="265" t="s">
        <v>1226</v>
      </c>
      <c r="G39" s="259" t="s">
        <v>12</v>
      </c>
      <c r="H39" s="259" t="s">
        <v>12</v>
      </c>
      <c r="I39" s="259" t="s">
        <v>12</v>
      </c>
      <c r="J39" s="264" t="s">
        <v>364</v>
      </c>
    </row>
    <row r="40" spans="1:10" ht="91.15" customHeight="1" x14ac:dyDescent="0.25">
      <c r="A40" s="246">
        <v>8</v>
      </c>
      <c r="B40" s="271" t="s">
        <v>1227</v>
      </c>
      <c r="C40" s="259" t="s">
        <v>1223</v>
      </c>
      <c r="D40" s="259" t="s">
        <v>12</v>
      </c>
      <c r="E40" s="259" t="s">
        <v>12</v>
      </c>
      <c r="F40" s="259" t="s">
        <v>12</v>
      </c>
      <c r="G40" s="682" t="s">
        <v>12</v>
      </c>
      <c r="H40" s="685">
        <v>0</v>
      </c>
      <c r="I40" s="685">
        <v>0</v>
      </c>
      <c r="J40" s="264" t="s">
        <v>364</v>
      </c>
    </row>
    <row r="41" spans="1:10" ht="60" x14ac:dyDescent="0.25">
      <c r="A41" s="246"/>
      <c r="B41" s="692" t="s">
        <v>1228</v>
      </c>
      <c r="C41" s="497" t="s">
        <v>1223</v>
      </c>
      <c r="D41" s="259" t="s">
        <v>755</v>
      </c>
      <c r="E41" s="264">
        <v>46022</v>
      </c>
      <c r="F41" s="265" t="s">
        <v>1229</v>
      </c>
      <c r="G41" s="259" t="s">
        <v>12</v>
      </c>
      <c r="H41" s="259" t="s">
        <v>12</v>
      </c>
      <c r="I41" s="259" t="s">
        <v>12</v>
      </c>
      <c r="J41" s="264" t="s">
        <v>364</v>
      </c>
    </row>
    <row r="42" spans="1:10" ht="55.15" customHeight="1" x14ac:dyDescent="0.25">
      <c r="A42" s="246">
        <v>9</v>
      </c>
      <c r="B42" s="276" t="s">
        <v>1230</v>
      </c>
      <c r="C42" s="259" t="s">
        <v>1231</v>
      </c>
      <c r="D42" s="259" t="s">
        <v>12</v>
      </c>
      <c r="E42" s="259" t="s">
        <v>12</v>
      </c>
      <c r="F42" s="259" t="s">
        <v>12</v>
      </c>
      <c r="G42" s="682" t="s">
        <v>12</v>
      </c>
      <c r="H42" s="685">
        <v>0</v>
      </c>
      <c r="I42" s="685">
        <v>0</v>
      </c>
      <c r="J42" s="264" t="s">
        <v>364</v>
      </c>
    </row>
    <row r="43" spans="1:10" ht="60" x14ac:dyDescent="0.25">
      <c r="A43" s="246"/>
      <c r="B43" s="499" t="s">
        <v>1232</v>
      </c>
      <c r="C43" s="497" t="s">
        <v>1223</v>
      </c>
      <c r="D43" s="259" t="s">
        <v>755</v>
      </c>
      <c r="E43" s="264">
        <v>46022</v>
      </c>
      <c r="F43" s="265" t="s">
        <v>1233</v>
      </c>
      <c r="G43" s="682" t="s">
        <v>12</v>
      </c>
      <c r="H43" s="682" t="s">
        <v>12</v>
      </c>
      <c r="I43" s="682" t="s">
        <v>12</v>
      </c>
      <c r="J43" s="264" t="s">
        <v>364</v>
      </c>
    </row>
    <row r="44" spans="1:10" x14ac:dyDescent="0.25">
      <c r="A44" s="1029"/>
      <c r="B44" s="1293" t="s">
        <v>1234</v>
      </c>
      <c r="C44" s="1294"/>
      <c r="D44" s="1294"/>
      <c r="E44" s="1294"/>
      <c r="F44" s="1295"/>
      <c r="G44" s="676" t="s">
        <v>7</v>
      </c>
      <c r="H44" s="678" t="s">
        <v>319</v>
      </c>
      <c r="I44" s="678" t="s">
        <v>319</v>
      </c>
      <c r="J44" s="264"/>
    </row>
    <row r="45" spans="1:10" ht="24.75" x14ac:dyDescent="0.25">
      <c r="A45" s="1030"/>
      <c r="B45" s="1296"/>
      <c r="C45" s="1297"/>
      <c r="D45" s="1297"/>
      <c r="E45" s="1297"/>
      <c r="F45" s="1298"/>
      <c r="G45" s="679" t="s">
        <v>1181</v>
      </c>
      <c r="H45" s="678" t="s">
        <v>319</v>
      </c>
      <c r="I45" s="678" t="s">
        <v>319</v>
      </c>
      <c r="J45" s="264"/>
    </row>
    <row r="46" spans="1:10" x14ac:dyDescent="0.25">
      <c r="A46" s="1031"/>
      <c r="B46" s="1299"/>
      <c r="C46" s="1300"/>
      <c r="D46" s="1300"/>
      <c r="E46" s="1300"/>
      <c r="F46" s="1301"/>
      <c r="G46" s="676" t="s">
        <v>44</v>
      </c>
      <c r="H46" s="678" t="s">
        <v>319</v>
      </c>
      <c r="I46" s="678" t="s">
        <v>319</v>
      </c>
      <c r="J46" s="264"/>
    </row>
    <row r="47" spans="1:10" x14ac:dyDescent="0.25">
      <c r="A47" s="1302">
        <v>10</v>
      </c>
      <c r="B47" s="1303"/>
      <c r="C47" s="1303"/>
      <c r="D47" s="1303"/>
      <c r="E47" s="1303"/>
      <c r="F47" s="1303"/>
      <c r="G47" s="1303"/>
      <c r="H47" s="1303"/>
      <c r="I47" s="1303"/>
      <c r="J47" s="1304"/>
    </row>
    <row r="48" spans="1:10" ht="54.6" customHeight="1" x14ac:dyDescent="0.25">
      <c r="A48" s="246">
        <v>10</v>
      </c>
      <c r="B48" s="499" t="s">
        <v>1235</v>
      </c>
      <c r="C48" s="497" t="s">
        <v>1223</v>
      </c>
      <c r="D48" s="259" t="s">
        <v>12</v>
      </c>
      <c r="E48" s="259" t="s">
        <v>12</v>
      </c>
      <c r="F48" s="259" t="s">
        <v>12</v>
      </c>
      <c r="G48" s="682" t="s">
        <v>12</v>
      </c>
      <c r="H48" s="685">
        <v>0</v>
      </c>
      <c r="I48" s="685">
        <v>0</v>
      </c>
      <c r="J48" s="264" t="s">
        <v>364</v>
      </c>
    </row>
    <row r="49" spans="1:10" ht="99.6" customHeight="1" x14ac:dyDescent="0.25">
      <c r="A49" s="246"/>
      <c r="B49" s="693" t="s">
        <v>1236</v>
      </c>
      <c r="C49" s="259" t="s">
        <v>1223</v>
      </c>
      <c r="D49" s="259" t="s">
        <v>755</v>
      </c>
      <c r="E49" s="264">
        <v>46022</v>
      </c>
      <c r="F49" s="265" t="s">
        <v>1237</v>
      </c>
      <c r="G49" s="259" t="s">
        <v>12</v>
      </c>
      <c r="H49" s="259" t="s">
        <v>12</v>
      </c>
      <c r="I49" s="259" t="s">
        <v>12</v>
      </c>
      <c r="J49" s="264" t="s">
        <v>364</v>
      </c>
    </row>
    <row r="50" spans="1:10" ht="99.6" customHeight="1" x14ac:dyDescent="0.25">
      <c r="A50" s="246">
        <v>11</v>
      </c>
      <c r="B50" s="499" t="s">
        <v>1238</v>
      </c>
      <c r="C50" s="259" t="s">
        <v>1184</v>
      </c>
      <c r="D50" s="259" t="s">
        <v>12</v>
      </c>
      <c r="E50" s="259" t="s">
        <v>12</v>
      </c>
      <c r="F50" s="259" t="s">
        <v>12</v>
      </c>
      <c r="G50" s="682" t="s">
        <v>12</v>
      </c>
      <c r="H50" s="685">
        <v>0</v>
      </c>
      <c r="I50" s="685">
        <v>0</v>
      </c>
      <c r="J50" s="264" t="s">
        <v>364</v>
      </c>
    </row>
    <row r="51" spans="1:10" ht="99.6" customHeight="1" x14ac:dyDescent="0.25">
      <c r="A51" s="246"/>
      <c r="B51" s="693" t="s">
        <v>1239</v>
      </c>
      <c r="C51" s="259" t="s">
        <v>1184</v>
      </c>
      <c r="D51" s="259" t="s">
        <v>402</v>
      </c>
      <c r="E51" s="264">
        <v>46022</v>
      </c>
      <c r="F51" s="264" t="s">
        <v>1240</v>
      </c>
      <c r="G51" s="259" t="s">
        <v>12</v>
      </c>
      <c r="H51" s="259" t="s">
        <v>12</v>
      </c>
      <c r="I51" s="259" t="s">
        <v>12</v>
      </c>
      <c r="J51" s="264" t="s">
        <v>364</v>
      </c>
    </row>
    <row r="52" spans="1:10" ht="120" x14ac:dyDescent="0.25">
      <c r="A52" s="246">
        <v>12</v>
      </c>
      <c r="B52" s="499" t="s">
        <v>1241</v>
      </c>
      <c r="C52" s="259" t="s">
        <v>1242</v>
      </c>
      <c r="D52" s="259" t="s">
        <v>12</v>
      </c>
      <c r="E52" s="259" t="s">
        <v>12</v>
      </c>
      <c r="F52" s="259" t="s">
        <v>12</v>
      </c>
      <c r="G52" s="682" t="s">
        <v>12</v>
      </c>
      <c r="H52" s="685">
        <v>0</v>
      </c>
      <c r="I52" s="685">
        <v>0</v>
      </c>
      <c r="J52" s="264" t="s">
        <v>364</v>
      </c>
    </row>
    <row r="53" spans="1:10" ht="120.75" customHeight="1" x14ac:dyDescent="0.25">
      <c r="A53" s="246"/>
      <c r="B53" s="693" t="s">
        <v>1243</v>
      </c>
      <c r="C53" s="259" t="s">
        <v>1242</v>
      </c>
      <c r="D53" s="259" t="s">
        <v>402</v>
      </c>
      <c r="E53" s="264">
        <v>46022</v>
      </c>
      <c r="F53" s="264" t="s">
        <v>1244</v>
      </c>
      <c r="G53" s="259" t="s">
        <v>12</v>
      </c>
      <c r="H53" s="259" t="s">
        <v>12</v>
      </c>
      <c r="I53" s="259" t="s">
        <v>12</v>
      </c>
      <c r="J53" s="264" t="s">
        <v>364</v>
      </c>
    </row>
    <row r="54" spans="1:10" x14ac:dyDescent="0.25">
      <c r="A54" s="1029"/>
      <c r="B54" s="1293" t="s">
        <v>1245</v>
      </c>
      <c r="C54" s="1294"/>
      <c r="D54" s="1294"/>
      <c r="E54" s="1294"/>
      <c r="F54" s="1295"/>
      <c r="G54" s="676" t="s">
        <v>7</v>
      </c>
      <c r="H54" s="678" t="s">
        <v>319</v>
      </c>
      <c r="I54" s="678" t="s">
        <v>319</v>
      </c>
      <c r="J54" s="264"/>
    </row>
    <row r="55" spans="1:10" ht="24.75" x14ac:dyDescent="0.25">
      <c r="A55" s="1030"/>
      <c r="B55" s="1296"/>
      <c r="C55" s="1297"/>
      <c r="D55" s="1297"/>
      <c r="E55" s="1297"/>
      <c r="F55" s="1298"/>
      <c r="G55" s="679" t="s">
        <v>1181</v>
      </c>
      <c r="H55" s="678" t="s">
        <v>319</v>
      </c>
      <c r="I55" s="678" t="s">
        <v>319</v>
      </c>
      <c r="J55" s="264"/>
    </row>
    <row r="56" spans="1:10" x14ac:dyDescent="0.25">
      <c r="A56" s="1031"/>
      <c r="B56" s="1299"/>
      <c r="C56" s="1300"/>
      <c r="D56" s="1300"/>
      <c r="E56" s="1300"/>
      <c r="F56" s="1301"/>
      <c r="G56" s="676" t="s">
        <v>44</v>
      </c>
      <c r="H56" s="678" t="s">
        <v>319</v>
      </c>
      <c r="I56" s="678" t="s">
        <v>319</v>
      </c>
      <c r="J56" s="264"/>
    </row>
    <row r="57" spans="1:10" ht="45" x14ac:dyDescent="0.25">
      <c r="A57" s="246"/>
      <c r="B57" s="694" t="s">
        <v>1246</v>
      </c>
      <c r="C57" s="695"/>
      <c r="D57" s="695"/>
      <c r="E57" s="1285" t="s">
        <v>1247</v>
      </c>
      <c r="F57" s="1286"/>
      <c r="G57" s="284"/>
      <c r="H57" s="284"/>
      <c r="I57" s="284"/>
      <c r="J57" s="284"/>
    </row>
    <row r="58" spans="1:10" ht="23.25" customHeight="1" x14ac:dyDescent="0.25">
      <c r="A58" s="696"/>
      <c r="B58" s="697"/>
      <c r="C58" s="697"/>
      <c r="D58" s="697"/>
      <c r="E58" s="698"/>
      <c r="F58" s="698"/>
      <c r="G58" s="699"/>
      <c r="H58" s="699"/>
      <c r="I58" s="699"/>
      <c r="J58" s="699"/>
    </row>
    <row r="59" spans="1:10" ht="33.75" customHeight="1" x14ac:dyDescent="0.25">
      <c r="A59" s="1287"/>
      <c r="B59" s="1288"/>
      <c r="C59" s="1288"/>
      <c r="D59" s="1288"/>
      <c r="E59" s="1288"/>
      <c r="F59" s="1288"/>
      <c r="G59" s="1288"/>
      <c r="H59" s="1288"/>
      <c r="I59" s="1288"/>
      <c r="J59" s="1288"/>
    </row>
    <row r="61" spans="1:10" ht="43.5" customHeight="1" x14ac:dyDescent="0.25">
      <c r="B61" s="285" t="s">
        <v>1248</v>
      </c>
      <c r="C61" s="285"/>
      <c r="D61" s="285"/>
      <c r="E61" s="285"/>
      <c r="F61" s="286"/>
      <c r="G61" s="287"/>
      <c r="H61" s="1289" t="s">
        <v>1249</v>
      </c>
      <c r="I61" s="1289"/>
    </row>
    <row r="62" spans="1:10" x14ac:dyDescent="0.25">
      <c r="B62" s="288"/>
      <c r="C62" s="288"/>
      <c r="D62" s="288"/>
      <c r="E62" s="288"/>
      <c r="F62" s="286"/>
      <c r="G62" s="289"/>
      <c r="H62" s="496"/>
      <c r="I62" s="496"/>
    </row>
    <row r="63" spans="1:10" x14ac:dyDescent="0.25">
      <c r="B63" s="288"/>
      <c r="C63" s="288"/>
      <c r="D63" s="288"/>
      <c r="E63" s="288"/>
      <c r="F63" s="286"/>
      <c r="G63" s="289"/>
      <c r="H63" s="496"/>
      <c r="I63" s="496"/>
    </row>
    <row r="64" spans="1:10" x14ac:dyDescent="0.25">
      <c r="B64" s="285" t="s">
        <v>1250</v>
      </c>
    </row>
    <row r="67" spans="5:5" x14ac:dyDescent="0.25">
      <c r="E67" s="57" t="s">
        <v>203</v>
      </c>
    </row>
  </sheetData>
  <mergeCells count="32">
    <mergeCell ref="B6:J6"/>
    <mergeCell ref="A9:A10"/>
    <mergeCell ref="B9:B10"/>
    <mergeCell ref="C9:C10"/>
    <mergeCell ref="D9:D10"/>
    <mergeCell ref="E9:F9"/>
    <mergeCell ref="G9:I9"/>
    <mergeCell ref="J9:J10"/>
    <mergeCell ref="A34:A36"/>
    <mergeCell ref="B34:F36"/>
    <mergeCell ref="L9:M9"/>
    <mergeCell ref="A12:J12"/>
    <mergeCell ref="A13:A15"/>
    <mergeCell ref="B13:B15"/>
    <mergeCell ref="C13:C15"/>
    <mergeCell ref="D13:D15"/>
    <mergeCell ref="E13:E15"/>
    <mergeCell ref="F13:F15"/>
    <mergeCell ref="A16:J16"/>
    <mergeCell ref="M17:O17"/>
    <mergeCell ref="A28:A30"/>
    <mergeCell ref="B28:F30"/>
    <mergeCell ref="A31:J31"/>
    <mergeCell ref="E57:F57"/>
    <mergeCell ref="A59:J59"/>
    <mergeCell ref="H61:I61"/>
    <mergeCell ref="A37:J37"/>
    <mergeCell ref="A44:A46"/>
    <mergeCell ref="B44:F46"/>
    <mergeCell ref="A47:J47"/>
    <mergeCell ref="A54:A56"/>
    <mergeCell ref="B54:F56"/>
  </mergeCells>
  <pageMargins left="0.51181102362204722" right="0.19685039370078741" top="0.11811023622047245" bottom="0.15748031496062992" header="0.15748031496062992" footer="0.15748031496062992"/>
  <pageSetup paperSize="9" scale="65" fitToWidth="2"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71"/>
  <sheetViews>
    <sheetView view="pageBreakPreview" topLeftCell="A44" zoomScale="57" zoomScaleNormal="57" zoomScaleSheetLayoutView="57" zoomScalePageLayoutView="40" workbookViewId="0">
      <selection activeCell="G22" sqref="G22"/>
    </sheetView>
  </sheetViews>
  <sheetFormatPr defaultRowHeight="18.75" x14ac:dyDescent="0.3"/>
  <cols>
    <col min="1" max="1" width="6.7109375" style="495" customWidth="1"/>
    <col min="2" max="2" width="84" style="190" customWidth="1"/>
    <col min="3" max="3" width="62.140625" style="190" customWidth="1"/>
    <col min="4" max="4" width="27.85546875" style="190" customWidth="1"/>
    <col min="5" max="5" width="39" style="190" customWidth="1"/>
    <col min="6" max="6" width="39.42578125" style="190" customWidth="1"/>
    <col min="7" max="7" width="17.7109375" style="190" customWidth="1"/>
    <col min="8" max="8" width="16" style="190" customWidth="1"/>
    <col min="9" max="9" width="14.140625" style="190" customWidth="1"/>
    <col min="10" max="10" width="1.5703125" style="190" customWidth="1"/>
    <col min="11" max="11" width="77.42578125" style="190" customWidth="1"/>
    <col min="12" max="12" width="57.7109375" style="190" hidden="1" customWidth="1"/>
    <col min="13" max="13" width="60.7109375" style="190" hidden="1" customWidth="1"/>
    <col min="14" max="14" width="16" style="190" hidden="1" customWidth="1"/>
    <col min="15" max="15" width="15.7109375" style="190" hidden="1" customWidth="1"/>
    <col min="16" max="16" width="13.5703125" style="190" hidden="1" customWidth="1"/>
    <col min="17" max="17" width="20.140625" style="190" hidden="1" customWidth="1"/>
    <col min="18" max="18" width="25" style="190" hidden="1" customWidth="1"/>
    <col min="19" max="19" width="16.7109375" style="190" hidden="1" customWidth="1"/>
    <col min="20" max="20" width="10.42578125" style="190" hidden="1" customWidth="1"/>
    <col min="21" max="21" width="10.85546875" style="190" hidden="1" customWidth="1"/>
    <col min="22" max="22" width="9.140625" style="190" hidden="1" customWidth="1"/>
    <col min="23" max="23" width="11.5703125" style="190" hidden="1" customWidth="1"/>
    <col min="24" max="16384" width="9.140625" style="190"/>
  </cols>
  <sheetData>
    <row r="1" spans="1:23" hidden="1" x14ac:dyDescent="0.3">
      <c r="C1" s="608"/>
      <c r="D1" s="608"/>
      <c r="E1" s="608"/>
      <c r="F1" s="608"/>
      <c r="G1" s="608"/>
      <c r="H1" s="608"/>
      <c r="I1" s="608"/>
      <c r="J1" s="608"/>
      <c r="K1" s="608"/>
      <c r="L1" s="608"/>
      <c r="M1" s="1368"/>
      <c r="N1" s="1368"/>
      <c r="O1" s="1368"/>
      <c r="P1" s="1368"/>
      <c r="R1" s="1369"/>
      <c r="S1" s="1369"/>
      <c r="W1" s="609"/>
    </row>
    <row r="2" spans="1:23" ht="21.75" hidden="1" customHeight="1" x14ac:dyDescent="0.3">
      <c r="C2" s="610"/>
      <c r="D2" s="610"/>
      <c r="E2" s="610"/>
      <c r="F2" s="610"/>
      <c r="G2" s="610"/>
      <c r="H2" s="610"/>
      <c r="I2" s="610"/>
      <c r="J2" s="610"/>
      <c r="K2" s="610"/>
      <c r="L2" s="610"/>
      <c r="M2" s="611"/>
      <c r="N2" s="610"/>
      <c r="O2" s="610"/>
      <c r="P2" s="610"/>
      <c r="R2" s="611"/>
      <c r="S2" s="610"/>
      <c r="T2" s="612"/>
      <c r="U2" s="612"/>
      <c r="V2" s="612"/>
      <c r="W2" s="612"/>
    </row>
    <row r="3" spans="1:23" hidden="1" x14ac:dyDescent="0.3">
      <c r="C3" s="610"/>
      <c r="D3" s="610"/>
      <c r="E3" s="610"/>
      <c r="F3" s="610"/>
      <c r="G3" s="610"/>
      <c r="H3" s="610"/>
      <c r="I3" s="610"/>
      <c r="J3" s="610"/>
      <c r="K3" s="610"/>
      <c r="L3" s="610"/>
      <c r="M3" s="611"/>
      <c r="N3" s="610"/>
      <c r="O3" s="610"/>
      <c r="P3" s="610"/>
      <c r="R3" s="611"/>
      <c r="S3" s="610"/>
      <c r="T3" s="613"/>
      <c r="U3" s="613"/>
      <c r="V3" s="613"/>
      <c r="W3" s="614"/>
    </row>
    <row r="4" spans="1:23" hidden="1" x14ac:dyDescent="0.3">
      <c r="C4" s="610"/>
      <c r="D4" s="610"/>
      <c r="E4" s="610"/>
      <c r="F4" s="610"/>
      <c r="G4" s="610"/>
      <c r="H4" s="610"/>
      <c r="I4" s="610"/>
      <c r="J4" s="610"/>
      <c r="K4" s="610"/>
      <c r="L4" s="610"/>
      <c r="M4" s="611"/>
      <c r="N4" s="610"/>
      <c r="O4" s="610"/>
      <c r="P4" s="610"/>
      <c r="R4" s="611"/>
      <c r="S4" s="610"/>
      <c r="T4" s="613"/>
      <c r="U4" s="613"/>
      <c r="V4" s="613"/>
      <c r="W4" s="614"/>
    </row>
    <row r="5" spans="1:23" hidden="1" x14ac:dyDescent="0.3">
      <c r="A5" s="610"/>
      <c r="B5" s="610"/>
      <c r="C5" s="610"/>
      <c r="D5" s="610"/>
      <c r="E5" s="610"/>
      <c r="F5" s="610"/>
      <c r="G5" s="610"/>
      <c r="H5" s="610"/>
      <c r="I5" s="610"/>
      <c r="J5" s="610"/>
      <c r="K5" s="610"/>
      <c r="R5" s="609"/>
    </row>
    <row r="6" spans="1:23" x14ac:dyDescent="0.3">
      <c r="R6" s="495"/>
    </row>
    <row r="7" spans="1:23" x14ac:dyDescent="0.3">
      <c r="A7" s="1064" t="s">
        <v>21</v>
      </c>
      <c r="B7" s="1064"/>
      <c r="C7" s="1064"/>
      <c r="D7" s="1064"/>
      <c r="E7" s="1064"/>
      <c r="F7" s="1064"/>
      <c r="G7" s="1064"/>
      <c r="H7" s="1064"/>
      <c r="I7" s="1064"/>
      <c r="J7" s="1064"/>
      <c r="K7" s="1064"/>
      <c r="L7" s="1064"/>
      <c r="M7" s="1064"/>
      <c r="N7" s="1064"/>
      <c r="O7" s="1064"/>
      <c r="P7" s="1064"/>
      <c r="Q7" s="1064"/>
      <c r="R7" s="1064"/>
      <c r="S7" s="1064"/>
      <c r="T7" s="1064"/>
      <c r="U7" s="1064"/>
      <c r="V7" s="1064"/>
      <c r="W7" s="1064"/>
    </row>
    <row r="8" spans="1:23" ht="38.25" customHeight="1" x14ac:dyDescent="0.3">
      <c r="A8" s="1065" t="s">
        <v>1099</v>
      </c>
      <c r="B8" s="1065"/>
      <c r="C8" s="1065"/>
      <c r="D8" s="1065"/>
      <c r="E8" s="1065"/>
      <c r="F8" s="1065"/>
      <c r="G8" s="1065"/>
      <c r="H8" s="1065"/>
      <c r="I8" s="1065"/>
      <c r="J8" s="1065"/>
      <c r="K8" s="1065"/>
      <c r="L8" s="1065"/>
      <c r="M8" s="1065"/>
      <c r="N8" s="1065"/>
      <c r="O8" s="1065"/>
      <c r="P8" s="1065"/>
      <c r="Q8" s="1065"/>
      <c r="R8" s="1065"/>
      <c r="S8" s="1065"/>
      <c r="T8" s="1065"/>
      <c r="U8" s="1065"/>
      <c r="V8" s="1065"/>
      <c r="W8" s="1065"/>
    </row>
    <row r="9" spans="1:23" ht="54.75" customHeight="1" x14ac:dyDescent="0.3">
      <c r="A9" s="1354" t="s">
        <v>0</v>
      </c>
      <c r="B9" s="1354" t="s">
        <v>22</v>
      </c>
      <c r="C9" s="1354" t="s">
        <v>29</v>
      </c>
      <c r="D9" s="1370" t="s">
        <v>30</v>
      </c>
      <c r="E9" s="1366" t="s">
        <v>31</v>
      </c>
      <c r="F9" s="1367"/>
      <c r="G9" s="1366" t="s">
        <v>34</v>
      </c>
      <c r="H9" s="1373"/>
      <c r="I9" s="1373"/>
      <c r="J9" s="1367"/>
      <c r="K9" s="1363" t="s">
        <v>23</v>
      </c>
      <c r="L9" s="1354" t="s">
        <v>1</v>
      </c>
      <c r="M9" s="1354" t="s">
        <v>2</v>
      </c>
      <c r="N9" s="1354" t="s">
        <v>3</v>
      </c>
      <c r="O9" s="1354" t="s">
        <v>4</v>
      </c>
      <c r="P9" s="1354" t="s">
        <v>5</v>
      </c>
      <c r="Q9" s="1354"/>
      <c r="R9" s="1354"/>
      <c r="S9" s="1354"/>
      <c r="T9" s="1354" t="s">
        <v>6</v>
      </c>
      <c r="U9" s="1354"/>
      <c r="V9" s="1354"/>
      <c r="W9" s="1354"/>
    </row>
    <row r="10" spans="1:23" ht="20.25" customHeight="1" x14ac:dyDescent="0.3">
      <c r="A10" s="1354"/>
      <c r="B10" s="1354"/>
      <c r="C10" s="1354"/>
      <c r="D10" s="1371"/>
      <c r="E10" s="1355" t="s">
        <v>32</v>
      </c>
      <c r="F10" s="1357" t="s">
        <v>33</v>
      </c>
      <c r="G10" s="1357" t="s">
        <v>36</v>
      </c>
      <c r="H10" s="1357" t="s">
        <v>37</v>
      </c>
      <c r="I10" s="1359" t="s">
        <v>35</v>
      </c>
      <c r="J10" s="1360"/>
      <c r="K10" s="1364"/>
      <c r="L10" s="1354"/>
      <c r="M10" s="1354"/>
      <c r="N10" s="1354"/>
      <c r="O10" s="1354"/>
      <c r="P10" s="1354" t="s">
        <v>7</v>
      </c>
      <c r="Q10" s="1354" t="s">
        <v>8</v>
      </c>
      <c r="R10" s="1354"/>
      <c r="S10" s="1354"/>
      <c r="T10" s="1354"/>
      <c r="U10" s="1354"/>
      <c r="V10" s="1354"/>
      <c r="W10" s="1354"/>
    </row>
    <row r="11" spans="1:23" ht="95.25" customHeight="1" x14ac:dyDescent="0.3">
      <c r="A11" s="1354"/>
      <c r="B11" s="1354"/>
      <c r="C11" s="1354"/>
      <c r="D11" s="1372"/>
      <c r="E11" s="1356"/>
      <c r="F11" s="1358"/>
      <c r="G11" s="1358"/>
      <c r="H11" s="1358"/>
      <c r="I11" s="1361"/>
      <c r="J11" s="1362"/>
      <c r="K11" s="1365"/>
      <c r="L11" s="1354"/>
      <c r="M11" s="1354"/>
      <c r="N11" s="1354"/>
      <c r="O11" s="1354"/>
      <c r="P11" s="1354"/>
      <c r="Q11" s="615" t="s">
        <v>9</v>
      </c>
      <c r="R11" s="615" t="s">
        <v>10</v>
      </c>
      <c r="S11" s="615" t="s">
        <v>11</v>
      </c>
      <c r="T11" s="615">
        <v>1</v>
      </c>
      <c r="U11" s="615">
        <v>2</v>
      </c>
      <c r="V11" s="615">
        <v>3</v>
      </c>
      <c r="W11" s="615">
        <v>4</v>
      </c>
    </row>
    <row r="12" spans="1:23" ht="18.75" customHeight="1" x14ac:dyDescent="0.3">
      <c r="A12" s="615">
        <v>1</v>
      </c>
      <c r="B12" s="615">
        <v>2</v>
      </c>
      <c r="C12" s="615">
        <v>3</v>
      </c>
      <c r="D12" s="615">
        <v>4</v>
      </c>
      <c r="E12" s="615">
        <v>5</v>
      </c>
      <c r="F12" s="615">
        <v>6</v>
      </c>
      <c r="G12" s="615">
        <v>7</v>
      </c>
      <c r="H12" s="615">
        <v>8</v>
      </c>
      <c r="I12" s="1366">
        <v>9</v>
      </c>
      <c r="J12" s="1367"/>
      <c r="K12" s="615">
        <v>10</v>
      </c>
      <c r="L12" s="615">
        <v>4</v>
      </c>
      <c r="M12" s="615">
        <v>5</v>
      </c>
      <c r="N12" s="615">
        <v>6</v>
      </c>
      <c r="O12" s="615">
        <v>7</v>
      </c>
      <c r="P12" s="615">
        <v>8</v>
      </c>
      <c r="Q12" s="615">
        <v>9</v>
      </c>
      <c r="R12" s="615">
        <v>10</v>
      </c>
      <c r="S12" s="615">
        <v>11</v>
      </c>
      <c r="T12" s="615">
        <v>12</v>
      </c>
      <c r="U12" s="615">
        <v>13</v>
      </c>
      <c r="V12" s="615">
        <v>14</v>
      </c>
      <c r="W12" s="615">
        <v>15</v>
      </c>
    </row>
    <row r="13" spans="1:23" ht="96.75" hidden="1" customHeight="1" x14ac:dyDescent="0.3">
      <c r="A13" s="616" t="s">
        <v>38</v>
      </c>
      <c r="B13" s="617" t="s">
        <v>1100</v>
      </c>
      <c r="C13" s="618" t="s">
        <v>1101</v>
      </c>
      <c r="D13" s="618" t="s">
        <v>13</v>
      </c>
      <c r="E13" s="618" t="s">
        <v>13</v>
      </c>
      <c r="F13" s="618" t="s">
        <v>13</v>
      </c>
      <c r="G13" s="618" t="s">
        <v>149</v>
      </c>
      <c r="H13" s="619">
        <f>H14+H16</f>
        <v>0</v>
      </c>
      <c r="I13" s="1346">
        <f>I14+I16</f>
        <v>0</v>
      </c>
      <c r="J13" s="1347"/>
      <c r="K13" s="618" t="s">
        <v>13</v>
      </c>
      <c r="L13" s="615"/>
      <c r="M13" s="615"/>
      <c r="N13" s="615"/>
      <c r="O13" s="615"/>
      <c r="P13" s="615"/>
      <c r="Q13" s="615"/>
      <c r="R13" s="615"/>
      <c r="S13" s="615"/>
      <c r="T13" s="615"/>
      <c r="U13" s="615"/>
      <c r="V13" s="615"/>
      <c r="W13" s="615"/>
    </row>
    <row r="14" spans="1:23" ht="90.75" hidden="1" customHeight="1" x14ac:dyDescent="0.3">
      <c r="A14" s="620" t="s">
        <v>1102</v>
      </c>
      <c r="B14" s="621" t="s">
        <v>1103</v>
      </c>
      <c r="C14" s="328" t="s">
        <v>1101</v>
      </c>
      <c r="D14" s="622" t="s">
        <v>13</v>
      </c>
      <c r="E14" s="622" t="s">
        <v>13</v>
      </c>
      <c r="F14" s="622" t="s">
        <v>13</v>
      </c>
      <c r="G14" s="623" t="s">
        <v>149</v>
      </c>
      <c r="H14" s="624"/>
      <c r="I14" s="1348">
        <v>0</v>
      </c>
      <c r="J14" s="1349"/>
      <c r="K14" s="622" t="s">
        <v>13</v>
      </c>
      <c r="L14" s="615"/>
      <c r="M14" s="615"/>
      <c r="N14" s="615"/>
      <c r="O14" s="615"/>
      <c r="P14" s="615"/>
      <c r="Q14" s="615"/>
      <c r="R14" s="615"/>
      <c r="S14" s="615"/>
      <c r="T14" s="615"/>
      <c r="U14" s="615"/>
      <c r="V14" s="615"/>
      <c r="W14" s="615"/>
    </row>
    <row r="15" spans="1:23" ht="249" hidden="1" customHeight="1" x14ac:dyDescent="0.3">
      <c r="A15" s="625"/>
      <c r="B15" s="626" t="s">
        <v>1104</v>
      </c>
      <c r="C15" s="627" t="s">
        <v>13</v>
      </c>
      <c r="D15" s="628" t="s">
        <v>588</v>
      </c>
      <c r="E15" s="627" t="s">
        <v>1105</v>
      </c>
      <c r="F15" s="627" t="s">
        <v>1106</v>
      </c>
      <c r="G15" s="627" t="s">
        <v>13</v>
      </c>
      <c r="H15" s="627" t="s">
        <v>13</v>
      </c>
      <c r="I15" s="1319" t="s">
        <v>13</v>
      </c>
      <c r="J15" s="1320"/>
      <c r="K15" s="629" t="s">
        <v>997</v>
      </c>
      <c r="L15" s="615"/>
      <c r="M15" s="615"/>
      <c r="N15" s="615"/>
      <c r="O15" s="615"/>
      <c r="P15" s="615"/>
      <c r="Q15" s="615"/>
      <c r="R15" s="615"/>
      <c r="S15" s="615"/>
      <c r="T15" s="615"/>
      <c r="U15" s="615"/>
      <c r="V15" s="615"/>
      <c r="W15" s="615"/>
    </row>
    <row r="16" spans="1:23" ht="129" hidden="1" customHeight="1" x14ac:dyDescent="0.3">
      <c r="A16" s="620" t="s">
        <v>1107</v>
      </c>
      <c r="B16" s="621" t="s">
        <v>1108</v>
      </c>
      <c r="C16" s="328" t="s">
        <v>1101</v>
      </c>
      <c r="D16" s="622" t="s">
        <v>13</v>
      </c>
      <c r="E16" s="622" t="s">
        <v>13</v>
      </c>
      <c r="F16" s="622" t="s">
        <v>13</v>
      </c>
      <c r="G16" s="623" t="s">
        <v>149</v>
      </c>
      <c r="H16" s="624"/>
      <c r="I16" s="1348">
        <v>0</v>
      </c>
      <c r="J16" s="1349"/>
      <c r="K16" s="622" t="s">
        <v>13</v>
      </c>
      <c r="L16" s="615"/>
      <c r="M16" s="615"/>
      <c r="N16" s="615"/>
      <c r="O16" s="615"/>
      <c r="P16" s="615"/>
      <c r="Q16" s="615"/>
      <c r="R16" s="615"/>
      <c r="S16" s="615"/>
      <c r="T16" s="615"/>
      <c r="U16" s="615"/>
      <c r="V16" s="615"/>
      <c r="W16" s="615"/>
    </row>
    <row r="17" spans="1:24" ht="151.5" hidden="1" customHeight="1" x14ac:dyDescent="0.3">
      <c r="A17" s="625"/>
      <c r="B17" s="626" t="s">
        <v>1109</v>
      </c>
      <c r="C17" s="627" t="s">
        <v>13</v>
      </c>
      <c r="D17" s="628" t="s">
        <v>588</v>
      </c>
      <c r="E17" s="627" t="s">
        <v>1110</v>
      </c>
      <c r="F17" s="627" t="s">
        <v>1111</v>
      </c>
      <c r="G17" s="627" t="s">
        <v>13</v>
      </c>
      <c r="H17" s="627" t="s">
        <v>13</v>
      </c>
      <c r="I17" s="1319" t="s">
        <v>13</v>
      </c>
      <c r="J17" s="1320"/>
      <c r="K17" s="629" t="s">
        <v>997</v>
      </c>
      <c r="L17" s="615"/>
      <c r="M17" s="615"/>
      <c r="N17" s="615"/>
      <c r="O17" s="615"/>
      <c r="P17" s="615"/>
      <c r="Q17" s="615"/>
      <c r="R17" s="615"/>
      <c r="S17" s="615"/>
      <c r="T17" s="615"/>
      <c r="U17" s="615"/>
      <c r="V17" s="615"/>
      <c r="W17" s="615"/>
    </row>
    <row r="18" spans="1:24" ht="83.25" customHeight="1" x14ac:dyDescent="0.3">
      <c r="A18" s="630" t="s">
        <v>14</v>
      </c>
      <c r="B18" s="617" t="s">
        <v>1112</v>
      </c>
      <c r="C18" s="618" t="s">
        <v>1101</v>
      </c>
      <c r="D18" s="618" t="s">
        <v>13</v>
      </c>
      <c r="E18" s="618" t="s">
        <v>13</v>
      </c>
      <c r="F18" s="618" t="s">
        <v>13</v>
      </c>
      <c r="G18" s="618" t="s">
        <v>149</v>
      </c>
      <c r="H18" s="619">
        <f>H19+H21</f>
        <v>296.7</v>
      </c>
      <c r="I18" s="1350">
        <f>I19+I21</f>
        <v>0</v>
      </c>
      <c r="J18" s="1351"/>
      <c r="K18" s="618" t="s">
        <v>13</v>
      </c>
      <c r="L18" s="620" t="s">
        <v>16</v>
      </c>
      <c r="M18" s="631" t="s">
        <v>1113</v>
      </c>
      <c r="N18" s="618">
        <v>43831</v>
      </c>
      <c r="O18" s="630" t="s">
        <v>18</v>
      </c>
      <c r="P18" s="632">
        <f>SUM(Q18:S18)</f>
        <v>318</v>
      </c>
      <c r="Q18" s="632">
        <v>0</v>
      </c>
      <c r="R18" s="632">
        <v>0</v>
      </c>
      <c r="S18" s="632">
        <f>S19+S21</f>
        <v>318</v>
      </c>
      <c r="T18" s="620"/>
      <c r="U18" s="620"/>
      <c r="V18" s="620"/>
      <c r="W18" s="620"/>
    </row>
    <row r="19" spans="1:24" ht="101.25" customHeight="1" x14ac:dyDescent="0.3">
      <c r="A19" s="620" t="s">
        <v>498</v>
      </c>
      <c r="B19" s="621" t="s">
        <v>1114</v>
      </c>
      <c r="C19" s="328" t="s">
        <v>1101</v>
      </c>
      <c r="D19" s="622" t="s">
        <v>13</v>
      </c>
      <c r="E19" s="622" t="s">
        <v>13</v>
      </c>
      <c r="F19" s="622" t="s">
        <v>13</v>
      </c>
      <c r="G19" s="623" t="s">
        <v>149</v>
      </c>
      <c r="H19" s="624">
        <v>169.7</v>
      </c>
      <c r="I19" s="1344">
        <v>0</v>
      </c>
      <c r="J19" s="1345"/>
      <c r="K19" s="622" t="s">
        <v>13</v>
      </c>
      <c r="L19" s="620" t="s">
        <v>16</v>
      </c>
      <c r="M19" s="633"/>
      <c r="N19" s="618">
        <v>43831</v>
      </c>
      <c r="O19" s="630" t="s">
        <v>18</v>
      </c>
      <c r="P19" s="634">
        <f>SUM(Q19:S19)</f>
        <v>168</v>
      </c>
      <c r="Q19" s="634">
        <v>0</v>
      </c>
      <c r="R19" s="634">
        <v>0</v>
      </c>
      <c r="S19" s="634">
        <v>168</v>
      </c>
      <c r="T19" s="620"/>
      <c r="U19" s="620"/>
      <c r="V19" s="620"/>
      <c r="W19" s="620"/>
    </row>
    <row r="20" spans="1:24" ht="154.5" customHeight="1" x14ac:dyDescent="0.3">
      <c r="A20" s="635"/>
      <c r="B20" s="626" t="s">
        <v>1115</v>
      </c>
      <c r="C20" s="627" t="s">
        <v>13</v>
      </c>
      <c r="D20" s="628" t="s">
        <v>402</v>
      </c>
      <c r="E20" s="627" t="s">
        <v>1116</v>
      </c>
      <c r="F20" s="627" t="s">
        <v>1117</v>
      </c>
      <c r="G20" s="627" t="s">
        <v>13</v>
      </c>
      <c r="H20" s="627" t="s">
        <v>13</v>
      </c>
      <c r="I20" s="1319" t="s">
        <v>13</v>
      </c>
      <c r="J20" s="1320"/>
      <c r="K20" s="627" t="s">
        <v>997</v>
      </c>
      <c r="L20" s="620" t="s">
        <v>16</v>
      </c>
      <c r="M20" s="620"/>
      <c r="N20" s="618" t="s">
        <v>13</v>
      </c>
      <c r="O20" s="630" t="s">
        <v>18</v>
      </c>
      <c r="P20" s="620" t="s">
        <v>12</v>
      </c>
      <c r="Q20" s="620" t="s">
        <v>13</v>
      </c>
      <c r="R20" s="620" t="s">
        <v>12</v>
      </c>
      <c r="S20" s="620" t="s">
        <v>12</v>
      </c>
      <c r="T20" s="636" t="s">
        <v>20</v>
      </c>
      <c r="U20" s="636" t="s">
        <v>20</v>
      </c>
      <c r="V20" s="636" t="s">
        <v>20</v>
      </c>
      <c r="W20" s="637"/>
      <c r="X20" s="190" t="s">
        <v>25</v>
      </c>
    </row>
    <row r="21" spans="1:24" ht="88.5" customHeight="1" x14ac:dyDescent="0.3">
      <c r="A21" s="620" t="s">
        <v>1118</v>
      </c>
      <c r="B21" s="638" t="s">
        <v>1119</v>
      </c>
      <c r="C21" s="328" t="s">
        <v>1101</v>
      </c>
      <c r="D21" s="622" t="s">
        <v>13</v>
      </c>
      <c r="E21" s="622" t="s">
        <v>13</v>
      </c>
      <c r="F21" s="622" t="s">
        <v>13</v>
      </c>
      <c r="G21" s="623" t="s">
        <v>149</v>
      </c>
      <c r="H21" s="639">
        <v>127</v>
      </c>
      <c r="I21" s="1352">
        <v>0</v>
      </c>
      <c r="J21" s="1353"/>
      <c r="K21" s="622" t="s">
        <v>13</v>
      </c>
      <c r="L21" s="620" t="s">
        <v>16</v>
      </c>
      <c r="M21" s="640"/>
      <c r="N21" s="618">
        <v>43831</v>
      </c>
      <c r="O21" s="630" t="s">
        <v>17</v>
      </c>
      <c r="P21" s="634">
        <f>SUM(Q21:S21)</f>
        <v>150</v>
      </c>
      <c r="Q21" s="634">
        <v>0</v>
      </c>
      <c r="R21" s="634">
        <v>0</v>
      </c>
      <c r="S21" s="634">
        <v>150</v>
      </c>
      <c r="T21" s="620"/>
      <c r="U21" s="620"/>
      <c r="V21" s="620"/>
      <c r="W21" s="620"/>
    </row>
    <row r="22" spans="1:24" ht="177.75" customHeight="1" x14ac:dyDescent="0.3">
      <c r="A22" s="635"/>
      <c r="B22" s="626" t="s">
        <v>1120</v>
      </c>
      <c r="C22" s="627" t="s">
        <v>13</v>
      </c>
      <c r="D22" s="628" t="s">
        <v>644</v>
      </c>
      <c r="E22" s="627" t="s">
        <v>1121</v>
      </c>
      <c r="F22" s="628" t="s">
        <v>1122</v>
      </c>
      <c r="G22" s="627" t="s">
        <v>13</v>
      </c>
      <c r="H22" s="627" t="s">
        <v>13</v>
      </c>
      <c r="I22" s="1319" t="s">
        <v>13</v>
      </c>
      <c r="J22" s="1320"/>
      <c r="K22" s="627" t="s">
        <v>997</v>
      </c>
      <c r="L22" s="620" t="s">
        <v>16</v>
      </c>
      <c r="M22" s="620"/>
      <c r="N22" s="618" t="s">
        <v>13</v>
      </c>
      <c r="O22" s="630" t="s">
        <v>17</v>
      </c>
      <c r="P22" s="620" t="s">
        <v>12</v>
      </c>
      <c r="Q22" s="620" t="s">
        <v>13</v>
      </c>
      <c r="R22" s="620" t="s">
        <v>12</v>
      </c>
      <c r="S22" s="620" t="s">
        <v>12</v>
      </c>
      <c r="T22" s="636" t="s">
        <v>20</v>
      </c>
      <c r="U22" s="620"/>
      <c r="V22" s="620"/>
      <c r="W22" s="620"/>
    </row>
    <row r="23" spans="1:24" ht="118.5" customHeight="1" x14ac:dyDescent="0.3">
      <c r="A23" s="641" t="s">
        <v>656</v>
      </c>
      <c r="B23" s="617" t="s">
        <v>1123</v>
      </c>
      <c r="C23" s="641" t="s">
        <v>1124</v>
      </c>
      <c r="D23" s="618" t="s">
        <v>13</v>
      </c>
      <c r="E23" s="618" t="s">
        <v>13</v>
      </c>
      <c r="F23" s="618" t="s">
        <v>13</v>
      </c>
      <c r="G23" s="618" t="s">
        <v>1125</v>
      </c>
      <c r="H23" s="619" t="str">
        <f>H24</f>
        <v>Х</v>
      </c>
      <c r="I23" s="1334" t="str">
        <f>I24</f>
        <v>Х</v>
      </c>
      <c r="J23" s="1335"/>
      <c r="K23" s="618"/>
      <c r="L23" s="620"/>
      <c r="M23" s="620"/>
      <c r="N23" s="618"/>
      <c r="O23" s="630"/>
      <c r="P23" s="620"/>
      <c r="Q23" s="620"/>
      <c r="R23" s="620"/>
      <c r="S23" s="620"/>
      <c r="T23" s="636"/>
      <c r="U23" s="620"/>
      <c r="V23" s="620"/>
      <c r="W23" s="620"/>
    </row>
    <row r="24" spans="1:24" ht="247.5" customHeight="1" x14ac:dyDescent="0.3">
      <c r="A24" s="635"/>
      <c r="B24" s="626" t="s">
        <v>1126</v>
      </c>
      <c r="C24" s="629" t="s">
        <v>1127</v>
      </c>
      <c r="D24" s="628" t="s">
        <v>588</v>
      </c>
      <c r="E24" s="627" t="s">
        <v>1128</v>
      </c>
      <c r="F24" s="627" t="s">
        <v>1129</v>
      </c>
      <c r="G24" s="629" t="s">
        <v>13</v>
      </c>
      <c r="H24" s="627" t="s">
        <v>13</v>
      </c>
      <c r="I24" s="1319" t="s">
        <v>13</v>
      </c>
      <c r="J24" s="1320"/>
      <c r="K24" s="629" t="s">
        <v>997</v>
      </c>
      <c r="L24" s="620"/>
      <c r="M24" s="620"/>
      <c r="N24" s="618"/>
      <c r="O24" s="630"/>
      <c r="P24" s="620"/>
      <c r="Q24" s="620"/>
      <c r="R24" s="620"/>
      <c r="S24" s="620"/>
      <c r="T24" s="636"/>
      <c r="U24" s="620"/>
      <c r="V24" s="620"/>
      <c r="W24" s="620"/>
    </row>
    <row r="25" spans="1:24" ht="141" customHeight="1" x14ac:dyDescent="0.3">
      <c r="A25" s="641" t="s">
        <v>667</v>
      </c>
      <c r="B25" s="617" t="s">
        <v>1130</v>
      </c>
      <c r="C25" s="641" t="s">
        <v>1127</v>
      </c>
      <c r="D25" s="618" t="s">
        <v>13</v>
      </c>
      <c r="E25" s="618" t="s">
        <v>13</v>
      </c>
      <c r="F25" s="618" t="s">
        <v>13</v>
      </c>
      <c r="G25" s="618" t="s">
        <v>1125</v>
      </c>
      <c r="H25" s="619" t="s">
        <v>13</v>
      </c>
      <c r="I25" s="1334" t="s">
        <v>13</v>
      </c>
      <c r="J25" s="1335"/>
      <c r="K25" s="618"/>
      <c r="L25" s="620"/>
      <c r="M25" s="620"/>
      <c r="N25" s="618"/>
      <c r="O25" s="630"/>
      <c r="P25" s="620"/>
      <c r="Q25" s="620"/>
      <c r="R25" s="620"/>
      <c r="S25" s="620"/>
      <c r="T25" s="636"/>
      <c r="U25" s="620"/>
      <c r="V25" s="620"/>
      <c r="W25" s="620"/>
    </row>
    <row r="26" spans="1:24" ht="327.75" customHeight="1" x14ac:dyDescent="0.3">
      <c r="A26" s="635"/>
      <c r="B26" s="626" t="s">
        <v>1131</v>
      </c>
      <c r="C26" s="629" t="s">
        <v>1127</v>
      </c>
      <c r="D26" s="628" t="s">
        <v>588</v>
      </c>
      <c r="E26" s="627" t="s">
        <v>1132</v>
      </c>
      <c r="F26" s="629" t="s">
        <v>1133</v>
      </c>
      <c r="G26" s="629" t="s">
        <v>13</v>
      </c>
      <c r="H26" s="627" t="s">
        <v>13</v>
      </c>
      <c r="I26" s="1319" t="s">
        <v>13</v>
      </c>
      <c r="J26" s="1320"/>
      <c r="K26" s="629" t="s">
        <v>997</v>
      </c>
      <c r="L26" s="620"/>
      <c r="M26" s="620"/>
      <c r="N26" s="618"/>
      <c r="O26" s="630"/>
      <c r="P26" s="620"/>
      <c r="Q26" s="620"/>
      <c r="R26" s="620"/>
      <c r="S26" s="620"/>
      <c r="T26" s="636"/>
      <c r="U26" s="620"/>
      <c r="V26" s="620"/>
      <c r="W26" s="620"/>
    </row>
    <row r="27" spans="1:24" ht="188.25" customHeight="1" x14ac:dyDescent="0.3">
      <c r="A27" s="641" t="s">
        <v>673</v>
      </c>
      <c r="B27" s="642" t="s">
        <v>1134</v>
      </c>
      <c r="C27" s="618" t="s">
        <v>1135</v>
      </c>
      <c r="D27" s="618" t="s">
        <v>13</v>
      </c>
      <c r="E27" s="618" t="s">
        <v>13</v>
      </c>
      <c r="F27" s="618" t="s">
        <v>13</v>
      </c>
      <c r="G27" s="618" t="s">
        <v>1125</v>
      </c>
      <c r="H27" s="619" t="s">
        <v>13</v>
      </c>
      <c r="I27" s="1334" t="s">
        <v>13</v>
      </c>
      <c r="J27" s="1335"/>
      <c r="K27" s="618"/>
      <c r="L27" s="643"/>
      <c r="M27" s="644"/>
      <c r="N27" s="645"/>
      <c r="O27" s="645"/>
      <c r="P27" s="646"/>
      <c r="Q27" s="646"/>
      <c r="R27" s="646"/>
      <c r="S27" s="646"/>
      <c r="T27" s="643"/>
      <c r="U27" s="643"/>
      <c r="V27" s="643"/>
      <c r="W27" s="643"/>
    </row>
    <row r="28" spans="1:24" ht="147" customHeight="1" x14ac:dyDescent="0.3">
      <c r="A28" s="635"/>
      <c r="B28" s="626" t="s">
        <v>1136</v>
      </c>
      <c r="C28" s="629" t="s">
        <v>1135</v>
      </c>
      <c r="D28" s="627" t="s">
        <v>644</v>
      </c>
      <c r="E28" s="647" t="s">
        <v>1137</v>
      </c>
      <c r="F28" s="635" t="s">
        <v>1138</v>
      </c>
      <c r="G28" s="629" t="s">
        <v>13</v>
      </c>
      <c r="H28" s="627" t="s">
        <v>13</v>
      </c>
      <c r="I28" s="1319" t="s">
        <v>13</v>
      </c>
      <c r="J28" s="1320"/>
      <c r="K28" s="629" t="s">
        <v>997</v>
      </c>
      <c r="L28" s="648"/>
      <c r="M28" s="644"/>
      <c r="N28" s="645"/>
      <c r="O28" s="645"/>
      <c r="P28" s="646"/>
      <c r="Q28" s="646"/>
      <c r="R28" s="646"/>
      <c r="S28" s="646"/>
      <c r="T28" s="643"/>
      <c r="U28" s="643"/>
      <c r="V28" s="643"/>
      <c r="W28" s="643"/>
    </row>
    <row r="29" spans="1:24" ht="288" customHeight="1" x14ac:dyDescent="0.3">
      <c r="A29" s="630" t="s">
        <v>678</v>
      </c>
      <c r="B29" s="617" t="s">
        <v>1139</v>
      </c>
      <c r="C29" s="630" t="s">
        <v>1135</v>
      </c>
      <c r="D29" s="618" t="s">
        <v>13</v>
      </c>
      <c r="E29" s="618" t="s">
        <v>13</v>
      </c>
      <c r="F29" s="618" t="s">
        <v>13</v>
      </c>
      <c r="G29" s="618" t="s">
        <v>1125</v>
      </c>
      <c r="H29" s="619" t="s">
        <v>13</v>
      </c>
      <c r="I29" s="649" t="s">
        <v>13</v>
      </c>
      <c r="J29" s="650"/>
      <c r="K29" s="618"/>
      <c r="L29" s="643"/>
      <c r="M29" s="644"/>
      <c r="N29" s="645"/>
      <c r="O29" s="645"/>
      <c r="P29" s="646"/>
      <c r="Q29" s="646"/>
      <c r="R29" s="646"/>
      <c r="S29" s="646"/>
      <c r="T29" s="643"/>
      <c r="U29" s="643"/>
      <c r="V29" s="643"/>
      <c r="W29" s="643"/>
    </row>
    <row r="30" spans="1:24" ht="375.75" customHeight="1" x14ac:dyDescent="0.3">
      <c r="A30" s="635"/>
      <c r="B30" s="626" t="s">
        <v>1140</v>
      </c>
      <c r="C30" s="635" t="s">
        <v>1135</v>
      </c>
      <c r="D30" s="627" t="s">
        <v>644</v>
      </c>
      <c r="E30" s="635" t="s">
        <v>1141</v>
      </c>
      <c r="F30" s="635" t="s">
        <v>1142</v>
      </c>
      <c r="G30" s="629" t="s">
        <v>13</v>
      </c>
      <c r="H30" s="627" t="s">
        <v>13</v>
      </c>
      <c r="I30" s="1319" t="s">
        <v>13</v>
      </c>
      <c r="J30" s="1320"/>
      <c r="K30" s="629" t="s">
        <v>997</v>
      </c>
      <c r="L30" s="648"/>
      <c r="M30" s="644"/>
      <c r="N30" s="645"/>
      <c r="O30" s="645"/>
      <c r="P30" s="646"/>
      <c r="Q30" s="646"/>
      <c r="R30" s="646"/>
      <c r="S30" s="646"/>
      <c r="T30" s="643"/>
      <c r="U30" s="643"/>
      <c r="V30" s="643"/>
      <c r="W30" s="643"/>
    </row>
    <row r="31" spans="1:24" ht="73.5" customHeight="1" x14ac:dyDescent="0.3">
      <c r="A31" s="630">
        <v>5</v>
      </c>
      <c r="B31" s="617" t="s">
        <v>1143</v>
      </c>
      <c r="C31" s="641" t="s">
        <v>1144</v>
      </c>
      <c r="D31" s="618" t="s">
        <v>13</v>
      </c>
      <c r="E31" s="618" t="s">
        <v>13</v>
      </c>
      <c r="F31" s="618" t="s">
        <v>13</v>
      </c>
      <c r="G31" s="618" t="s">
        <v>149</v>
      </c>
      <c r="H31" s="619">
        <f>H32</f>
        <v>321.10000000000002</v>
      </c>
      <c r="I31" s="1334">
        <f>I32</f>
        <v>0</v>
      </c>
      <c r="J31" s="1335"/>
      <c r="K31" s="618" t="s">
        <v>13</v>
      </c>
      <c r="L31" s="620" t="s">
        <v>1145</v>
      </c>
      <c r="M31" s="631" t="s">
        <v>1146</v>
      </c>
      <c r="N31" s="618">
        <v>43831</v>
      </c>
      <c r="O31" s="618">
        <v>44196</v>
      </c>
      <c r="P31" s="651" t="e">
        <f>Q31+R31+S31</f>
        <v>#REF!</v>
      </c>
      <c r="Q31" s="652">
        <v>0</v>
      </c>
      <c r="R31" s="652">
        <v>0</v>
      </c>
      <c r="S31" s="651" t="e">
        <f>#REF!</f>
        <v>#REF!</v>
      </c>
      <c r="T31" s="620"/>
      <c r="U31" s="620"/>
      <c r="V31" s="620"/>
      <c r="W31" s="620"/>
    </row>
    <row r="32" spans="1:24" ht="158.25" customHeight="1" x14ac:dyDescent="0.3">
      <c r="A32" s="620" t="s">
        <v>1147</v>
      </c>
      <c r="B32" s="653" t="s">
        <v>1148</v>
      </c>
      <c r="C32" s="654" t="s">
        <v>1149</v>
      </c>
      <c r="D32" s="622" t="s">
        <v>13</v>
      </c>
      <c r="E32" s="622" t="s">
        <v>13</v>
      </c>
      <c r="F32" s="622" t="s">
        <v>13</v>
      </c>
      <c r="G32" s="623" t="s">
        <v>149</v>
      </c>
      <c r="H32" s="639">
        <v>321.10000000000002</v>
      </c>
      <c r="I32" s="1344">
        <v>0</v>
      </c>
      <c r="J32" s="1345"/>
      <c r="K32" s="622" t="s">
        <v>13</v>
      </c>
      <c r="L32" s="643"/>
      <c r="M32" s="644"/>
      <c r="N32" s="645"/>
      <c r="O32" s="645"/>
      <c r="P32" s="646"/>
      <c r="Q32" s="646"/>
      <c r="R32" s="646"/>
      <c r="S32" s="646"/>
      <c r="T32" s="643"/>
      <c r="U32" s="643"/>
      <c r="V32" s="643"/>
      <c r="W32" s="643"/>
    </row>
    <row r="33" spans="1:23" ht="196.5" customHeight="1" x14ac:dyDescent="0.3">
      <c r="A33" s="1336"/>
      <c r="B33" s="1338" t="s">
        <v>1150</v>
      </c>
      <c r="C33" s="1340" t="s">
        <v>13</v>
      </c>
      <c r="D33" s="1342" t="s">
        <v>402</v>
      </c>
      <c r="E33" s="1326" t="s">
        <v>1151</v>
      </c>
      <c r="F33" s="1326" t="s">
        <v>1152</v>
      </c>
      <c r="G33" s="1326" t="s">
        <v>13</v>
      </c>
      <c r="H33" s="1326" t="s">
        <v>13</v>
      </c>
      <c r="I33" s="1328" t="s">
        <v>13</v>
      </c>
      <c r="J33" s="1329"/>
      <c r="K33" s="1332" t="s">
        <v>997</v>
      </c>
      <c r="L33" s="643"/>
      <c r="M33" s="644"/>
      <c r="N33" s="645"/>
      <c r="O33" s="645"/>
      <c r="P33" s="646"/>
      <c r="Q33" s="646"/>
      <c r="R33" s="646"/>
      <c r="S33" s="646"/>
      <c r="T33" s="643"/>
      <c r="U33" s="643"/>
      <c r="V33" s="643"/>
      <c r="W33" s="643"/>
    </row>
    <row r="34" spans="1:23" ht="174.75" customHeight="1" x14ac:dyDescent="0.3">
      <c r="A34" s="1337"/>
      <c r="B34" s="1339"/>
      <c r="C34" s="1341"/>
      <c r="D34" s="1343"/>
      <c r="E34" s="1327"/>
      <c r="F34" s="1327"/>
      <c r="G34" s="1327"/>
      <c r="H34" s="1327"/>
      <c r="I34" s="1330"/>
      <c r="J34" s="1331"/>
      <c r="K34" s="1333"/>
      <c r="L34" s="643"/>
      <c r="M34" s="644"/>
      <c r="N34" s="645"/>
      <c r="O34" s="645"/>
      <c r="P34" s="646"/>
      <c r="Q34" s="646"/>
      <c r="R34" s="646"/>
      <c r="S34" s="646"/>
      <c r="T34" s="643"/>
      <c r="U34" s="643"/>
      <c r="V34" s="643"/>
      <c r="W34" s="643"/>
    </row>
    <row r="35" spans="1:23" ht="274.5" customHeight="1" x14ac:dyDescent="0.3">
      <c r="A35" s="630" t="s">
        <v>15</v>
      </c>
      <c r="B35" s="617" t="s">
        <v>1153</v>
      </c>
      <c r="C35" s="641" t="s">
        <v>1124</v>
      </c>
      <c r="D35" s="618" t="s">
        <v>13</v>
      </c>
      <c r="E35" s="618" t="s">
        <v>13</v>
      </c>
      <c r="F35" s="618" t="s">
        <v>13</v>
      </c>
      <c r="G35" s="618" t="s">
        <v>1125</v>
      </c>
      <c r="H35" s="619" t="str">
        <f>H36</f>
        <v>Х</v>
      </c>
      <c r="I35" s="1334" t="str">
        <f>I36</f>
        <v>Х</v>
      </c>
      <c r="J35" s="1335"/>
      <c r="K35" s="618" t="s">
        <v>13</v>
      </c>
      <c r="L35" s="643"/>
      <c r="M35" s="644"/>
      <c r="N35" s="645"/>
      <c r="O35" s="645"/>
      <c r="P35" s="646"/>
      <c r="Q35" s="646"/>
      <c r="R35" s="646"/>
      <c r="S35" s="646"/>
      <c r="T35" s="643"/>
      <c r="U35" s="643"/>
      <c r="V35" s="643"/>
      <c r="W35" s="643"/>
    </row>
    <row r="36" spans="1:23" ht="258" customHeight="1" x14ac:dyDescent="0.3">
      <c r="A36" s="635"/>
      <c r="B36" s="626" t="s">
        <v>1154</v>
      </c>
      <c r="C36" s="629" t="s">
        <v>1127</v>
      </c>
      <c r="D36" s="628" t="s">
        <v>402</v>
      </c>
      <c r="E36" s="627" t="s">
        <v>1155</v>
      </c>
      <c r="F36" s="627" t="s">
        <v>1156</v>
      </c>
      <c r="G36" s="629" t="s">
        <v>13</v>
      </c>
      <c r="H36" s="627" t="s">
        <v>13</v>
      </c>
      <c r="I36" s="1319" t="s">
        <v>13</v>
      </c>
      <c r="J36" s="1320"/>
      <c r="K36" s="629" t="s">
        <v>997</v>
      </c>
      <c r="L36" s="643"/>
      <c r="M36" s="644"/>
      <c r="N36" s="645"/>
      <c r="O36" s="645"/>
      <c r="P36" s="646"/>
      <c r="Q36" s="646"/>
      <c r="R36" s="646"/>
      <c r="S36" s="646"/>
      <c r="T36" s="643"/>
      <c r="U36" s="643"/>
      <c r="V36" s="643"/>
      <c r="W36" s="643"/>
    </row>
    <row r="37" spans="1:23" ht="196.5" hidden="1" customHeight="1" x14ac:dyDescent="0.3">
      <c r="A37" s="1336"/>
      <c r="B37" s="1338" t="s">
        <v>1157</v>
      </c>
      <c r="C37" s="1340" t="s">
        <v>13</v>
      </c>
      <c r="D37" s="1342" t="s">
        <v>402</v>
      </c>
      <c r="E37" s="1326" t="s">
        <v>1158</v>
      </c>
      <c r="F37" s="1326" t="s">
        <v>1159</v>
      </c>
      <c r="G37" s="1326" t="s">
        <v>13</v>
      </c>
      <c r="H37" s="1326" t="s">
        <v>13</v>
      </c>
      <c r="I37" s="1328" t="s">
        <v>13</v>
      </c>
      <c r="J37" s="1329"/>
      <c r="K37" s="1332" t="s">
        <v>997</v>
      </c>
      <c r="L37" s="643"/>
      <c r="M37" s="644"/>
      <c r="N37" s="645"/>
      <c r="O37" s="645"/>
      <c r="P37" s="646"/>
      <c r="Q37" s="646"/>
      <c r="R37" s="646"/>
      <c r="S37" s="646"/>
      <c r="T37" s="643"/>
      <c r="U37" s="643"/>
      <c r="V37" s="643"/>
      <c r="W37" s="643"/>
    </row>
    <row r="38" spans="1:23" ht="174.75" hidden="1" customHeight="1" x14ac:dyDescent="0.3">
      <c r="A38" s="1337"/>
      <c r="B38" s="1339"/>
      <c r="C38" s="1341"/>
      <c r="D38" s="1343"/>
      <c r="E38" s="1327"/>
      <c r="F38" s="1327"/>
      <c r="G38" s="1327"/>
      <c r="H38" s="1327"/>
      <c r="I38" s="1330"/>
      <c r="J38" s="1331"/>
      <c r="K38" s="1333"/>
      <c r="L38" s="643"/>
      <c r="M38" s="644"/>
      <c r="N38" s="645"/>
      <c r="O38" s="645"/>
      <c r="P38" s="646"/>
      <c r="Q38" s="646"/>
      <c r="R38" s="646"/>
      <c r="S38" s="646"/>
      <c r="T38" s="643"/>
      <c r="U38" s="643"/>
      <c r="V38" s="643"/>
      <c r="W38" s="643"/>
    </row>
    <row r="39" spans="1:23" ht="264" hidden="1" customHeight="1" x14ac:dyDescent="0.3">
      <c r="A39" s="620" t="s">
        <v>15</v>
      </c>
      <c r="B39" s="655" t="s">
        <v>26</v>
      </c>
      <c r="C39" s="656" t="s">
        <v>28</v>
      </c>
      <c r="D39" s="330"/>
      <c r="E39" s="657"/>
      <c r="F39" s="623" t="s">
        <v>13</v>
      </c>
      <c r="G39" s="623">
        <v>44197</v>
      </c>
      <c r="H39" s="623">
        <v>44561</v>
      </c>
      <c r="I39" s="623" t="s">
        <v>13</v>
      </c>
      <c r="J39" s="623" t="s">
        <v>13</v>
      </c>
      <c r="K39" s="623" t="s">
        <v>13</v>
      </c>
      <c r="L39" s="643"/>
      <c r="M39" s="644"/>
      <c r="N39" s="645"/>
      <c r="O39" s="645"/>
      <c r="P39" s="646"/>
      <c r="Q39" s="646"/>
      <c r="R39" s="646"/>
      <c r="S39" s="646"/>
      <c r="T39" s="643"/>
      <c r="U39" s="643"/>
      <c r="V39" s="643"/>
      <c r="W39" s="643"/>
    </row>
    <row r="40" spans="1:23" ht="188.25" hidden="1" customHeight="1" x14ac:dyDescent="0.3">
      <c r="A40" s="641" t="s">
        <v>656</v>
      </c>
      <c r="B40" s="642" t="s">
        <v>1160</v>
      </c>
      <c r="C40" s="618" t="s">
        <v>1135</v>
      </c>
      <c r="D40" s="618" t="s">
        <v>13</v>
      </c>
      <c r="E40" s="618" t="s">
        <v>13</v>
      </c>
      <c r="F40" s="618" t="s">
        <v>13</v>
      </c>
      <c r="G40" s="618" t="s">
        <v>1125</v>
      </c>
      <c r="H40" s="619" t="s">
        <v>13</v>
      </c>
      <c r="I40" s="1334" t="s">
        <v>13</v>
      </c>
      <c r="J40" s="1335"/>
      <c r="K40" s="618"/>
      <c r="L40" s="643"/>
      <c r="M40" s="644"/>
      <c r="N40" s="645"/>
      <c r="O40" s="645"/>
      <c r="P40" s="646"/>
      <c r="Q40" s="646"/>
      <c r="R40" s="646"/>
      <c r="S40" s="646"/>
      <c r="T40" s="643"/>
      <c r="U40" s="643"/>
      <c r="V40" s="643"/>
      <c r="W40" s="643"/>
    </row>
    <row r="41" spans="1:23" ht="147" hidden="1" customHeight="1" x14ac:dyDescent="0.3">
      <c r="A41" s="635"/>
      <c r="B41" s="626" t="s">
        <v>1161</v>
      </c>
      <c r="C41" s="629" t="s">
        <v>1135</v>
      </c>
      <c r="D41" s="627" t="s">
        <v>61</v>
      </c>
      <c r="E41" s="647" t="s">
        <v>1162</v>
      </c>
      <c r="F41" s="627" t="s">
        <v>1163</v>
      </c>
      <c r="G41" s="629" t="s">
        <v>13</v>
      </c>
      <c r="H41" s="627" t="s">
        <v>13</v>
      </c>
      <c r="I41" s="1319" t="s">
        <v>13</v>
      </c>
      <c r="J41" s="1320"/>
      <c r="K41" s="658" t="s">
        <v>13</v>
      </c>
      <c r="L41" s="648"/>
      <c r="M41" s="644"/>
      <c r="N41" s="645"/>
      <c r="O41" s="645"/>
      <c r="P41" s="646"/>
      <c r="Q41" s="646"/>
      <c r="R41" s="646"/>
      <c r="S41" s="646"/>
      <c r="T41" s="643"/>
      <c r="U41" s="643"/>
      <c r="V41" s="643"/>
      <c r="W41" s="643"/>
    </row>
    <row r="42" spans="1:23" ht="288" hidden="1" customHeight="1" x14ac:dyDescent="0.3">
      <c r="A42" s="630" t="s">
        <v>667</v>
      </c>
      <c r="B42" s="617" t="s">
        <v>1164</v>
      </c>
      <c r="C42" s="630" t="s">
        <v>1135</v>
      </c>
      <c r="D42" s="618" t="s">
        <v>13</v>
      </c>
      <c r="E42" s="618" t="s">
        <v>13</v>
      </c>
      <c r="F42" s="618" t="s">
        <v>13</v>
      </c>
      <c r="G42" s="618" t="s">
        <v>1125</v>
      </c>
      <c r="H42" s="619" t="s">
        <v>13</v>
      </c>
      <c r="I42" s="649" t="s">
        <v>13</v>
      </c>
      <c r="J42" s="650"/>
      <c r="K42" s="618"/>
      <c r="L42" s="643"/>
      <c r="M42" s="644"/>
      <c r="N42" s="645"/>
      <c r="O42" s="645"/>
      <c r="P42" s="646"/>
      <c r="Q42" s="646"/>
      <c r="R42" s="646"/>
      <c r="S42" s="646"/>
      <c r="T42" s="643"/>
      <c r="U42" s="643"/>
      <c r="V42" s="643"/>
      <c r="W42" s="643"/>
    </row>
    <row r="43" spans="1:23" ht="174.75" customHeight="1" x14ac:dyDescent="0.3">
      <c r="A43" s="630" t="s">
        <v>684</v>
      </c>
      <c r="B43" s="659" t="s">
        <v>1165</v>
      </c>
      <c r="C43" s="618" t="s">
        <v>1127</v>
      </c>
      <c r="D43" s="618" t="s">
        <v>13</v>
      </c>
      <c r="E43" s="618" t="s">
        <v>13</v>
      </c>
      <c r="F43" s="618" t="s">
        <v>13</v>
      </c>
      <c r="G43" s="618" t="s">
        <v>1125</v>
      </c>
      <c r="H43" s="619" t="s">
        <v>13</v>
      </c>
      <c r="I43" s="649" t="s">
        <v>13</v>
      </c>
      <c r="J43" s="650"/>
      <c r="K43" s="618"/>
      <c r="L43" s="643"/>
      <c r="M43" s="644"/>
      <c r="N43" s="645"/>
      <c r="O43" s="645"/>
      <c r="P43" s="646"/>
      <c r="Q43" s="646"/>
      <c r="R43" s="646"/>
      <c r="S43" s="646"/>
      <c r="T43" s="643"/>
      <c r="U43" s="643"/>
      <c r="V43" s="643"/>
      <c r="W43" s="643"/>
    </row>
    <row r="44" spans="1:23" ht="245.25" customHeight="1" x14ac:dyDescent="0.3">
      <c r="A44" s="635"/>
      <c r="B44" s="626" t="s">
        <v>1166</v>
      </c>
      <c r="C44" s="635" t="s">
        <v>1127</v>
      </c>
      <c r="D44" s="627" t="s">
        <v>402</v>
      </c>
      <c r="E44" s="635" t="s">
        <v>1167</v>
      </c>
      <c r="F44" s="635" t="s">
        <v>1168</v>
      </c>
      <c r="G44" s="629" t="s">
        <v>13</v>
      </c>
      <c r="H44" s="627" t="s">
        <v>13</v>
      </c>
      <c r="I44" s="1319" t="s">
        <v>13</v>
      </c>
      <c r="J44" s="1320"/>
      <c r="K44" s="629" t="s">
        <v>997</v>
      </c>
      <c r="L44" s="643"/>
      <c r="M44" s="644"/>
      <c r="N44" s="645"/>
      <c r="O44" s="645"/>
      <c r="P44" s="646"/>
      <c r="Q44" s="646"/>
      <c r="R44" s="646"/>
      <c r="S44" s="646"/>
      <c r="T44" s="643"/>
      <c r="U44" s="643"/>
      <c r="V44" s="643"/>
      <c r="W44" s="643"/>
    </row>
    <row r="45" spans="1:23" ht="174.75" customHeight="1" x14ac:dyDescent="0.3">
      <c r="A45" s="630" t="s">
        <v>696</v>
      </c>
      <c r="B45" s="659" t="s">
        <v>1169</v>
      </c>
      <c r="C45" s="618" t="s">
        <v>1127</v>
      </c>
      <c r="D45" s="618" t="s">
        <v>13</v>
      </c>
      <c r="E45" s="618" t="s">
        <v>13</v>
      </c>
      <c r="F45" s="618" t="s">
        <v>13</v>
      </c>
      <c r="G45" s="618" t="s">
        <v>1125</v>
      </c>
      <c r="H45" s="619" t="s">
        <v>13</v>
      </c>
      <c r="I45" s="649" t="s">
        <v>13</v>
      </c>
      <c r="J45" s="650"/>
      <c r="K45" s="618"/>
      <c r="L45" s="643"/>
      <c r="M45" s="644"/>
      <c r="N45" s="645"/>
      <c r="O45" s="645"/>
      <c r="P45" s="646"/>
      <c r="Q45" s="646"/>
      <c r="R45" s="646"/>
      <c r="S45" s="646"/>
      <c r="T45" s="643"/>
      <c r="U45" s="643"/>
      <c r="V45" s="643"/>
      <c r="W45" s="643"/>
    </row>
    <row r="46" spans="1:23" ht="250.5" customHeight="1" x14ac:dyDescent="0.3">
      <c r="A46" s="626"/>
      <c r="B46" s="626" t="s">
        <v>1170</v>
      </c>
      <c r="C46" s="635" t="s">
        <v>1127</v>
      </c>
      <c r="D46" s="627" t="s">
        <v>402</v>
      </c>
      <c r="E46" s="635" t="s">
        <v>1167</v>
      </c>
      <c r="F46" s="635" t="s">
        <v>1171</v>
      </c>
      <c r="G46" s="629" t="s">
        <v>13</v>
      </c>
      <c r="H46" s="627" t="s">
        <v>13</v>
      </c>
      <c r="I46" s="1319" t="s">
        <v>13</v>
      </c>
      <c r="J46" s="1320"/>
      <c r="K46" s="629" t="s">
        <v>997</v>
      </c>
      <c r="L46" s="643"/>
      <c r="M46" s="644"/>
      <c r="N46" s="645"/>
      <c r="O46" s="645"/>
      <c r="P46" s="646"/>
      <c r="Q46" s="646"/>
      <c r="R46" s="646"/>
      <c r="S46" s="646"/>
      <c r="T46" s="643"/>
      <c r="U46" s="643"/>
      <c r="V46" s="643"/>
      <c r="W46" s="643"/>
    </row>
    <row r="47" spans="1:23" ht="60.75" customHeight="1" x14ac:dyDescent="0.3">
      <c r="A47" s="643"/>
      <c r="B47" s="655"/>
      <c r="C47" s="656"/>
      <c r="D47" s="330"/>
      <c r="E47" s="640"/>
      <c r="F47" s="623"/>
      <c r="G47" s="501" t="s">
        <v>1172</v>
      </c>
      <c r="H47" s="660">
        <f>H13+H18+H31</f>
        <v>617.79999999999995</v>
      </c>
      <c r="I47" s="1321">
        <f>I13+I18+I31</f>
        <v>0</v>
      </c>
      <c r="J47" s="1322"/>
      <c r="K47" s="623"/>
      <c r="L47" s="643"/>
      <c r="M47" s="20"/>
      <c r="N47" s="661"/>
      <c r="O47" s="661"/>
      <c r="P47" s="643"/>
      <c r="Q47" s="643"/>
      <c r="R47" s="643"/>
      <c r="S47" s="643"/>
      <c r="T47" s="662"/>
      <c r="U47" s="662"/>
      <c r="V47" s="662"/>
      <c r="W47" s="662"/>
    </row>
    <row r="48" spans="1:23" ht="50.25" customHeight="1" x14ac:dyDescent="0.3">
      <c r="B48" s="1323" t="s">
        <v>1173</v>
      </c>
      <c r="C48" s="1324"/>
      <c r="D48" s="1324"/>
      <c r="E48" s="1324"/>
      <c r="F48" s="1324"/>
      <c r="G48" s="1324"/>
      <c r="H48" s="1324"/>
      <c r="I48" s="1324"/>
      <c r="J48" s="1324"/>
      <c r="K48" s="1325"/>
    </row>
    <row r="50" spans="1:19" ht="15" customHeight="1" x14ac:dyDescent="0.3">
      <c r="A50" s="663"/>
      <c r="B50" s="663"/>
      <c r="C50" s="663"/>
      <c r="D50" s="663"/>
      <c r="E50" s="663"/>
      <c r="F50" s="663"/>
      <c r="G50" s="663"/>
      <c r="H50" s="663"/>
      <c r="I50" s="664"/>
      <c r="J50" s="663"/>
      <c r="K50" s="663"/>
      <c r="L50" s="663"/>
      <c r="M50" s="613"/>
      <c r="N50" s="613"/>
    </row>
    <row r="51" spans="1:19" hidden="1" x14ac:dyDescent="0.3">
      <c r="A51" s="611"/>
      <c r="B51" s="611"/>
      <c r="C51" s="611"/>
      <c r="D51" s="611"/>
      <c r="E51" s="611"/>
      <c r="F51" s="611"/>
      <c r="G51" s="611"/>
      <c r="H51" s="611"/>
      <c r="I51" s="611"/>
      <c r="J51" s="611"/>
      <c r="K51" s="611"/>
      <c r="L51" s="611"/>
      <c r="M51" s="611"/>
      <c r="N51" s="611"/>
    </row>
    <row r="52" spans="1:19" ht="7.5" hidden="1" customHeight="1" x14ac:dyDescent="0.3">
      <c r="A52" s="611"/>
      <c r="B52" s="611"/>
      <c r="C52" s="611"/>
      <c r="D52" s="611"/>
      <c r="E52" s="611"/>
      <c r="F52" s="611"/>
      <c r="G52" s="611"/>
      <c r="H52" s="611"/>
      <c r="I52" s="611"/>
      <c r="J52" s="611"/>
      <c r="K52" s="611"/>
      <c r="L52" s="611"/>
      <c r="M52" s="611"/>
      <c r="N52" s="611"/>
    </row>
    <row r="53" spans="1:19" ht="3.75" hidden="1" customHeight="1" x14ac:dyDescent="0.3">
      <c r="A53" s="611"/>
      <c r="B53" s="611"/>
      <c r="C53" s="611"/>
      <c r="D53" s="611"/>
      <c r="E53" s="611"/>
      <c r="F53" s="611"/>
      <c r="G53" s="611"/>
      <c r="H53" s="611"/>
      <c r="I53" s="611"/>
      <c r="J53" s="611"/>
      <c r="K53" s="611"/>
      <c r="L53" s="611"/>
      <c r="M53" s="611"/>
      <c r="N53" s="611"/>
    </row>
    <row r="54" spans="1:19" ht="21" hidden="1" customHeight="1" x14ac:dyDescent="0.3">
      <c r="A54" s="613"/>
      <c r="B54" s="613"/>
      <c r="C54" s="613"/>
      <c r="D54" s="613"/>
      <c r="E54" s="613"/>
      <c r="F54" s="613"/>
      <c r="G54" s="613"/>
      <c r="H54" s="613"/>
      <c r="I54" s="613"/>
      <c r="J54" s="613"/>
      <c r="K54" s="613"/>
      <c r="L54" s="613"/>
      <c r="M54" s="613"/>
      <c r="N54" s="614"/>
    </row>
    <row r="55" spans="1:19" ht="18.75" hidden="1" customHeight="1" x14ac:dyDescent="0.3">
      <c r="A55" s="663"/>
      <c r="B55" s="663"/>
      <c r="C55" s="663"/>
      <c r="D55" s="663"/>
      <c r="E55" s="663"/>
      <c r="F55" s="663"/>
      <c r="G55" s="663"/>
      <c r="H55" s="663"/>
      <c r="I55" s="663"/>
      <c r="J55" s="663"/>
      <c r="K55" s="663"/>
      <c r="L55" s="663"/>
      <c r="M55" s="663"/>
      <c r="N55" s="663"/>
    </row>
    <row r="56" spans="1:19" hidden="1" x14ac:dyDescent="0.3">
      <c r="A56" s="613"/>
      <c r="B56" s="613"/>
      <c r="C56" s="613"/>
      <c r="D56" s="613"/>
      <c r="E56" s="613"/>
      <c r="F56" s="613"/>
      <c r="G56" s="613"/>
      <c r="H56" s="613"/>
      <c r="I56" s="613"/>
      <c r="J56" s="613"/>
      <c r="K56" s="613"/>
      <c r="L56" s="613"/>
      <c r="M56" s="613"/>
      <c r="N56" s="614"/>
    </row>
    <row r="57" spans="1:19" hidden="1" x14ac:dyDescent="0.3">
      <c r="A57" s="613"/>
      <c r="B57" s="613"/>
      <c r="C57" s="613"/>
      <c r="D57" s="613"/>
      <c r="E57" s="613"/>
      <c r="F57" s="613"/>
      <c r="G57" s="613"/>
      <c r="H57" s="613"/>
      <c r="I57" s="613"/>
      <c r="J57" s="613"/>
      <c r="K57" s="613"/>
      <c r="L57" s="613"/>
      <c r="M57" s="613"/>
      <c r="N57" s="614"/>
    </row>
    <row r="58" spans="1:19" ht="18.75" hidden="1" customHeight="1" x14ac:dyDescent="0.3">
      <c r="A58" s="663"/>
      <c r="B58" s="663"/>
      <c r="C58" s="663"/>
      <c r="D58" s="663"/>
      <c r="E58" s="663"/>
      <c r="F58" s="663"/>
      <c r="G58" s="663"/>
      <c r="H58" s="663"/>
      <c r="I58" s="663"/>
      <c r="J58" s="663"/>
      <c r="K58" s="663"/>
      <c r="L58" s="663"/>
      <c r="M58" s="663"/>
      <c r="N58" s="663"/>
    </row>
    <row r="59" spans="1:19" hidden="1" x14ac:dyDescent="0.3">
      <c r="A59" s="665"/>
      <c r="B59" s="613"/>
      <c r="C59" s="613"/>
      <c r="D59" s="613"/>
      <c r="E59" s="613"/>
      <c r="F59" s="613"/>
      <c r="G59" s="613"/>
      <c r="H59" s="613"/>
      <c r="I59" s="613"/>
      <c r="J59" s="613"/>
      <c r="K59" s="613"/>
      <c r="L59" s="613"/>
      <c r="M59" s="613"/>
      <c r="N59" s="613"/>
    </row>
    <row r="60" spans="1:19" ht="18.75" hidden="1" customHeight="1" x14ac:dyDescent="0.3">
      <c r="A60" s="663"/>
      <c r="B60" s="663"/>
      <c r="C60" s="663"/>
      <c r="D60" s="663"/>
      <c r="E60" s="663"/>
      <c r="F60" s="663"/>
      <c r="G60" s="663"/>
      <c r="H60" s="663"/>
      <c r="I60" s="663"/>
      <c r="J60" s="663"/>
      <c r="K60" s="663"/>
      <c r="L60" s="663"/>
      <c r="M60" s="663"/>
      <c r="N60" s="663"/>
    </row>
    <row r="61" spans="1:19" hidden="1" x14ac:dyDescent="0.3">
      <c r="A61" s="665"/>
      <c r="B61" s="613"/>
      <c r="C61" s="613"/>
      <c r="D61" s="613"/>
      <c r="E61" s="613"/>
      <c r="F61" s="613"/>
      <c r="G61" s="613"/>
      <c r="H61" s="613"/>
      <c r="I61" s="613"/>
      <c r="J61" s="613"/>
      <c r="K61" s="613"/>
      <c r="L61" s="613"/>
      <c r="M61" s="613"/>
      <c r="N61" s="613"/>
    </row>
    <row r="62" spans="1:19" ht="18.75" hidden="1" customHeight="1" x14ac:dyDescent="0.3">
      <c r="A62" s="663"/>
      <c r="B62" s="663"/>
      <c r="C62" s="663"/>
      <c r="D62" s="663"/>
      <c r="E62" s="663"/>
      <c r="F62" s="663"/>
      <c r="G62" s="663"/>
      <c r="H62" s="663"/>
      <c r="I62" s="663"/>
      <c r="J62" s="663"/>
      <c r="K62" s="663"/>
      <c r="L62" s="663"/>
      <c r="M62" s="663"/>
      <c r="N62" s="663"/>
      <c r="O62" s="663"/>
      <c r="P62" s="663"/>
      <c r="Q62" s="663"/>
      <c r="R62" s="663"/>
      <c r="S62" s="663"/>
    </row>
    <row r="63" spans="1:19" ht="21" x14ac:dyDescent="0.35">
      <c r="B63" s="493" t="s">
        <v>1174</v>
      </c>
      <c r="C63" s="491"/>
      <c r="D63" s="493"/>
      <c r="E63" s="666"/>
      <c r="F63" s="667" t="s">
        <v>1010</v>
      </c>
    </row>
    <row r="65" spans="2:12" x14ac:dyDescent="0.3">
      <c r="K65" s="668"/>
      <c r="L65" s="668"/>
    </row>
    <row r="66" spans="2:12" ht="20.25" x14ac:dyDescent="0.3">
      <c r="K66" s="669"/>
      <c r="L66" s="669"/>
    </row>
    <row r="67" spans="2:12" ht="20.25" x14ac:dyDescent="0.3">
      <c r="B67" s="493" t="s">
        <v>1175</v>
      </c>
      <c r="K67" s="669"/>
      <c r="L67" s="669"/>
    </row>
    <row r="68" spans="2:12" ht="20.25" x14ac:dyDescent="0.3">
      <c r="B68" s="493" t="s">
        <v>1176</v>
      </c>
    </row>
    <row r="71" spans="2:12" x14ac:dyDescent="0.3">
      <c r="H71" s="670"/>
    </row>
  </sheetData>
  <mergeCells count="72">
    <mergeCell ref="M1:P1"/>
    <mergeCell ref="R1:S1"/>
    <mergeCell ref="A7:W7"/>
    <mergeCell ref="A8:W8"/>
    <mergeCell ref="A9:A11"/>
    <mergeCell ref="B9:B11"/>
    <mergeCell ref="C9:C11"/>
    <mergeCell ref="D9:D11"/>
    <mergeCell ref="E9:F9"/>
    <mergeCell ref="G9:J9"/>
    <mergeCell ref="I17:J17"/>
    <mergeCell ref="T9:W10"/>
    <mergeCell ref="E10:E11"/>
    <mergeCell ref="F10:F11"/>
    <mergeCell ref="G10:G11"/>
    <mergeCell ref="H10:H11"/>
    <mergeCell ref="I10:J11"/>
    <mergeCell ref="P10:P11"/>
    <mergeCell ref="Q10:S10"/>
    <mergeCell ref="K9:K11"/>
    <mergeCell ref="L9:L11"/>
    <mergeCell ref="M9:M11"/>
    <mergeCell ref="N9:N11"/>
    <mergeCell ref="O9:O11"/>
    <mergeCell ref="P9:S9"/>
    <mergeCell ref="I12:J12"/>
    <mergeCell ref="I13:J13"/>
    <mergeCell ref="I14:J14"/>
    <mergeCell ref="I15:J15"/>
    <mergeCell ref="I16:J16"/>
    <mergeCell ref="I30:J30"/>
    <mergeCell ref="I18:J18"/>
    <mergeCell ref="I19:J19"/>
    <mergeCell ref="I20:J20"/>
    <mergeCell ref="I21:J21"/>
    <mergeCell ref="I22:J22"/>
    <mergeCell ref="I23:J23"/>
    <mergeCell ref="I24:J24"/>
    <mergeCell ref="I25:J25"/>
    <mergeCell ref="I26:J26"/>
    <mergeCell ref="I27:J27"/>
    <mergeCell ref="I28:J28"/>
    <mergeCell ref="I31:J31"/>
    <mergeCell ref="I32:J32"/>
    <mergeCell ref="A33:A34"/>
    <mergeCell ref="B33:B34"/>
    <mergeCell ref="C33:C34"/>
    <mergeCell ref="D33:D34"/>
    <mergeCell ref="E33:E34"/>
    <mergeCell ref="F33:F34"/>
    <mergeCell ref="G33:G34"/>
    <mergeCell ref="H33:H34"/>
    <mergeCell ref="I33:J34"/>
    <mergeCell ref="K33:K34"/>
    <mergeCell ref="I35:J35"/>
    <mergeCell ref="I36:J36"/>
    <mergeCell ref="A37:A38"/>
    <mergeCell ref="B37:B38"/>
    <mergeCell ref="C37:C38"/>
    <mergeCell ref="D37:D38"/>
    <mergeCell ref="E37:E38"/>
    <mergeCell ref="F37:F38"/>
    <mergeCell ref="I44:J44"/>
    <mergeCell ref="I46:J46"/>
    <mergeCell ref="I47:J47"/>
    <mergeCell ref="B48:K48"/>
    <mergeCell ref="G37:G38"/>
    <mergeCell ref="H37:H38"/>
    <mergeCell ref="I37:J38"/>
    <mergeCell ref="K37:K38"/>
    <mergeCell ref="I40:J40"/>
    <mergeCell ref="I41:J41"/>
  </mergeCells>
  <pageMargins left="0.31496062992125984" right="0" top="0.74803149606299213" bottom="0.83906250000000004" header="0.31496062992125984" footer="0.31496062992125984"/>
  <pageSetup paperSize="9" scale="37"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X263"/>
  <sheetViews>
    <sheetView view="pageBreakPreview" topLeftCell="A218" zoomScale="17" zoomScaleNormal="17" zoomScaleSheetLayoutView="17" workbookViewId="0">
      <selection activeCell="C267" sqref="C267"/>
    </sheetView>
  </sheetViews>
  <sheetFormatPr defaultColWidth="9.140625" defaultRowHeight="45.75" x14ac:dyDescent="0.65"/>
  <cols>
    <col min="1" max="1" width="20.42578125" style="185" customWidth="1"/>
    <col min="2" max="2" width="237.7109375" style="182" customWidth="1"/>
    <col min="3" max="3" width="219" style="182" customWidth="1"/>
    <col min="4" max="4" width="85" style="182" customWidth="1"/>
    <col min="5" max="5" width="205.28515625" style="182" customWidth="1"/>
    <col min="6" max="6" width="254.85546875" style="187" customWidth="1"/>
    <col min="7" max="7" width="79.140625" style="182" customWidth="1"/>
    <col min="8" max="8" width="64" style="182" customWidth="1"/>
    <col min="9" max="9" width="68.140625" style="182" customWidth="1"/>
    <col min="10" max="10" width="141.7109375" style="182" customWidth="1"/>
    <col min="11" max="16384" width="9.140625" style="57"/>
  </cols>
  <sheetData>
    <row r="1" spans="1:10" ht="15" customHeight="1" x14ac:dyDescent="0.25">
      <c r="A1" s="933" t="s">
        <v>111</v>
      </c>
      <c r="B1" s="933"/>
      <c r="C1" s="933"/>
      <c r="D1" s="933"/>
      <c r="E1" s="933"/>
      <c r="F1" s="933"/>
      <c r="G1" s="933"/>
      <c r="H1" s="933"/>
      <c r="I1" s="933"/>
      <c r="J1" s="933"/>
    </row>
    <row r="2" spans="1:10" ht="78.75" customHeight="1" x14ac:dyDescent="0.25">
      <c r="A2" s="933"/>
      <c r="B2" s="933"/>
      <c r="C2" s="933"/>
      <c r="D2" s="933"/>
      <c r="E2" s="933"/>
      <c r="F2" s="933"/>
      <c r="G2" s="933"/>
      <c r="H2" s="933"/>
      <c r="I2" s="933"/>
      <c r="J2" s="933"/>
    </row>
    <row r="3" spans="1:10" ht="118.5" customHeight="1" x14ac:dyDescent="0.25">
      <c r="A3" s="933" t="s">
        <v>112</v>
      </c>
      <c r="B3" s="933"/>
      <c r="C3" s="933"/>
      <c r="D3" s="933"/>
      <c r="E3" s="933"/>
      <c r="F3" s="933"/>
      <c r="G3" s="933"/>
      <c r="H3" s="933"/>
      <c r="I3" s="933"/>
      <c r="J3" s="933"/>
    </row>
    <row r="4" spans="1:10" ht="59.25" x14ac:dyDescent="0.25">
      <c r="A4" s="905" t="s">
        <v>0</v>
      </c>
      <c r="B4" s="905" t="s">
        <v>113</v>
      </c>
      <c r="C4" s="905" t="s">
        <v>29</v>
      </c>
      <c r="D4" s="905" t="s">
        <v>114</v>
      </c>
      <c r="E4" s="934" t="s">
        <v>115</v>
      </c>
      <c r="F4" s="935"/>
      <c r="G4" s="934" t="s">
        <v>116</v>
      </c>
      <c r="H4" s="936"/>
      <c r="I4" s="935"/>
      <c r="J4" s="824" t="s">
        <v>23</v>
      </c>
    </row>
    <row r="5" spans="1:10" ht="15" x14ac:dyDescent="0.25">
      <c r="A5" s="905"/>
      <c r="B5" s="905"/>
      <c r="C5" s="905"/>
      <c r="D5" s="905"/>
      <c r="E5" s="847" t="s">
        <v>117</v>
      </c>
      <c r="F5" s="847" t="s">
        <v>118</v>
      </c>
      <c r="G5" s="847" t="s">
        <v>119</v>
      </c>
      <c r="H5" s="847" t="s">
        <v>37</v>
      </c>
      <c r="I5" s="847" t="s">
        <v>35</v>
      </c>
      <c r="J5" s="825"/>
    </row>
    <row r="6" spans="1:10" ht="196.5" customHeight="1" x14ac:dyDescent="0.25">
      <c r="A6" s="905"/>
      <c r="B6" s="905"/>
      <c r="C6" s="905"/>
      <c r="D6" s="905"/>
      <c r="E6" s="862"/>
      <c r="F6" s="862"/>
      <c r="G6" s="862"/>
      <c r="H6" s="862"/>
      <c r="I6" s="862"/>
      <c r="J6" s="826"/>
    </row>
    <row r="7" spans="1:10" ht="59.25" x14ac:dyDescent="0.25">
      <c r="A7" s="58">
        <v>1</v>
      </c>
      <c r="B7" s="58">
        <v>2</v>
      </c>
      <c r="C7" s="58">
        <v>3</v>
      </c>
      <c r="D7" s="58"/>
      <c r="E7" s="58">
        <v>5</v>
      </c>
      <c r="F7" s="58">
        <v>6</v>
      </c>
      <c r="G7" s="58">
        <v>7</v>
      </c>
      <c r="H7" s="58">
        <v>8</v>
      </c>
      <c r="I7" s="58">
        <v>9</v>
      </c>
      <c r="J7" s="59">
        <v>10</v>
      </c>
    </row>
    <row r="8" spans="1:10" ht="57.75" x14ac:dyDescent="0.25">
      <c r="A8" s="928" t="s">
        <v>120</v>
      </c>
      <c r="B8" s="929"/>
      <c r="C8" s="929"/>
      <c r="D8" s="929"/>
      <c r="E8" s="929"/>
      <c r="F8" s="929"/>
      <c r="G8" s="929"/>
      <c r="H8" s="929"/>
      <c r="I8" s="929"/>
      <c r="J8" s="929"/>
    </row>
    <row r="9" spans="1:10" ht="237" x14ac:dyDescent="0.25">
      <c r="A9" s="60" t="s">
        <v>121</v>
      </c>
      <c r="B9" s="61" t="s">
        <v>122</v>
      </c>
      <c r="C9" s="62" t="s">
        <v>123</v>
      </c>
      <c r="D9" s="63" t="s">
        <v>13</v>
      </c>
      <c r="E9" s="64" t="s">
        <v>13</v>
      </c>
      <c r="F9" s="65" t="s">
        <v>13</v>
      </c>
      <c r="G9" s="65" t="s">
        <v>124</v>
      </c>
      <c r="H9" s="66">
        <v>0</v>
      </c>
      <c r="I9" s="66">
        <v>0</v>
      </c>
      <c r="J9" s="67" t="s">
        <v>13</v>
      </c>
    </row>
    <row r="10" spans="1:10" ht="408.75" customHeight="1" x14ac:dyDescent="0.25">
      <c r="A10" s="60"/>
      <c r="B10" s="68" t="s">
        <v>125</v>
      </c>
      <c r="C10" s="63" t="s">
        <v>13</v>
      </c>
      <c r="D10" s="69" t="s">
        <v>68</v>
      </c>
      <c r="E10" s="70" t="s">
        <v>126</v>
      </c>
      <c r="F10" s="70" t="s">
        <v>127</v>
      </c>
      <c r="G10" s="71" t="s">
        <v>13</v>
      </c>
      <c r="H10" s="72" t="s">
        <v>13</v>
      </c>
      <c r="I10" s="73" t="s">
        <v>13</v>
      </c>
      <c r="J10" s="71" t="s">
        <v>128</v>
      </c>
    </row>
    <row r="11" spans="1:10" ht="324" customHeight="1" x14ac:dyDescent="0.25">
      <c r="A11" s="74" t="s">
        <v>129</v>
      </c>
      <c r="B11" s="75" t="s">
        <v>130</v>
      </c>
      <c r="C11" s="62" t="s">
        <v>123</v>
      </c>
      <c r="D11" s="59" t="s">
        <v>13</v>
      </c>
      <c r="E11" s="64" t="s">
        <v>13</v>
      </c>
      <c r="F11" s="64" t="s">
        <v>13</v>
      </c>
      <c r="G11" s="65" t="s">
        <v>124</v>
      </c>
      <c r="H11" s="66">
        <v>0</v>
      </c>
      <c r="I11" s="66">
        <v>0</v>
      </c>
      <c r="J11" s="67" t="s">
        <v>13</v>
      </c>
    </row>
    <row r="12" spans="1:10" ht="371.25" customHeight="1" x14ac:dyDescent="0.25">
      <c r="A12" s="74"/>
      <c r="B12" s="68" t="s">
        <v>131</v>
      </c>
      <c r="C12" s="63" t="s">
        <v>13</v>
      </c>
      <c r="D12" s="69" t="s">
        <v>68</v>
      </c>
      <c r="E12" s="70" t="s">
        <v>132</v>
      </c>
      <c r="F12" s="70" t="s">
        <v>133</v>
      </c>
      <c r="G12" s="71" t="s">
        <v>13</v>
      </c>
      <c r="H12" s="72" t="s">
        <v>13</v>
      </c>
      <c r="I12" s="73" t="s">
        <v>13</v>
      </c>
      <c r="J12" s="71" t="s">
        <v>128</v>
      </c>
    </row>
    <row r="13" spans="1:10" ht="261" customHeight="1" x14ac:dyDescent="0.25">
      <c r="A13" s="74" t="s">
        <v>134</v>
      </c>
      <c r="B13" s="75" t="s">
        <v>135</v>
      </c>
      <c r="C13" s="62" t="s">
        <v>123</v>
      </c>
      <c r="D13" s="63" t="s">
        <v>13</v>
      </c>
      <c r="E13" s="64" t="s">
        <v>13</v>
      </c>
      <c r="F13" s="76" t="s">
        <v>13</v>
      </c>
      <c r="G13" s="63" t="s">
        <v>124</v>
      </c>
      <c r="H13" s="77">
        <v>0</v>
      </c>
      <c r="I13" s="77">
        <v>0</v>
      </c>
      <c r="J13" s="59" t="s">
        <v>13</v>
      </c>
    </row>
    <row r="14" spans="1:10" ht="408.75" customHeight="1" x14ac:dyDescent="0.25">
      <c r="A14" s="74"/>
      <c r="B14" s="78" t="s">
        <v>136</v>
      </c>
      <c r="C14" s="63" t="s">
        <v>13</v>
      </c>
      <c r="D14" s="69" t="s">
        <v>60</v>
      </c>
      <c r="E14" s="70" t="s">
        <v>137</v>
      </c>
      <c r="F14" s="79" t="s">
        <v>138</v>
      </c>
      <c r="G14" s="69" t="s">
        <v>13</v>
      </c>
      <c r="H14" s="80" t="s">
        <v>13</v>
      </c>
      <c r="I14" s="81" t="s">
        <v>13</v>
      </c>
      <c r="J14" s="69" t="s">
        <v>128</v>
      </c>
    </row>
    <row r="15" spans="1:10" ht="178.5" customHeight="1" x14ac:dyDescent="0.25">
      <c r="A15" s="832" t="s">
        <v>139</v>
      </c>
      <c r="B15" s="889" t="s">
        <v>140</v>
      </c>
      <c r="C15" s="859" t="s">
        <v>123</v>
      </c>
      <c r="D15" s="847" t="s">
        <v>13</v>
      </c>
      <c r="E15" s="897" t="s">
        <v>13</v>
      </c>
      <c r="F15" s="866" t="s">
        <v>13</v>
      </c>
      <c r="G15" s="847" t="s">
        <v>124</v>
      </c>
      <c r="H15" s="931">
        <v>0</v>
      </c>
      <c r="I15" s="931">
        <v>0</v>
      </c>
      <c r="J15" s="847" t="s">
        <v>13</v>
      </c>
    </row>
    <row r="16" spans="1:10" ht="390.75" customHeight="1" x14ac:dyDescent="0.25">
      <c r="A16" s="833"/>
      <c r="B16" s="890"/>
      <c r="C16" s="861"/>
      <c r="D16" s="862"/>
      <c r="E16" s="899"/>
      <c r="F16" s="930"/>
      <c r="G16" s="862"/>
      <c r="H16" s="932"/>
      <c r="I16" s="932"/>
      <c r="J16" s="862"/>
    </row>
    <row r="17" spans="1:10" ht="390.75" customHeight="1" x14ac:dyDescent="0.25">
      <c r="A17" s="832"/>
      <c r="B17" s="834" t="s">
        <v>141</v>
      </c>
      <c r="C17" s="847" t="s">
        <v>13</v>
      </c>
      <c r="D17" s="813" t="s">
        <v>60</v>
      </c>
      <c r="E17" s="880" t="s">
        <v>142</v>
      </c>
      <c r="F17" s="880" t="s">
        <v>143</v>
      </c>
      <c r="G17" s="813" t="s">
        <v>13</v>
      </c>
      <c r="H17" s="813" t="s">
        <v>13</v>
      </c>
      <c r="I17" s="829" t="s">
        <v>13</v>
      </c>
      <c r="J17" s="813" t="s">
        <v>128</v>
      </c>
    </row>
    <row r="18" spans="1:10" ht="135" customHeight="1" x14ac:dyDescent="0.25">
      <c r="A18" s="833"/>
      <c r="B18" s="835"/>
      <c r="C18" s="862"/>
      <c r="D18" s="814"/>
      <c r="E18" s="895"/>
      <c r="F18" s="895"/>
      <c r="G18" s="814"/>
      <c r="H18" s="814"/>
      <c r="I18" s="888"/>
      <c r="J18" s="814"/>
    </row>
    <row r="19" spans="1:10" ht="115.5" x14ac:dyDescent="0.25">
      <c r="A19" s="832" t="s">
        <v>144</v>
      </c>
      <c r="B19" s="925" t="s">
        <v>145</v>
      </c>
      <c r="C19" s="859" t="s">
        <v>123</v>
      </c>
      <c r="D19" s="847" t="s">
        <v>13</v>
      </c>
      <c r="E19" s="897" t="s">
        <v>13</v>
      </c>
      <c r="F19" s="863" t="s">
        <v>13</v>
      </c>
      <c r="G19" s="82" t="s">
        <v>146</v>
      </c>
      <c r="H19" s="83">
        <f>H20+H21+H22</f>
        <v>17509.7</v>
      </c>
      <c r="I19" s="84">
        <f>I20+I21+I22</f>
        <v>14685.9</v>
      </c>
      <c r="J19" s="847" t="s">
        <v>13</v>
      </c>
    </row>
    <row r="20" spans="1:10" ht="59.25" x14ac:dyDescent="0.25">
      <c r="A20" s="858"/>
      <c r="B20" s="926"/>
      <c r="C20" s="860"/>
      <c r="D20" s="848"/>
      <c r="E20" s="898"/>
      <c r="F20" s="864"/>
      <c r="G20" s="63" t="s">
        <v>147</v>
      </c>
      <c r="H20" s="85">
        <v>2872.2</v>
      </c>
      <c r="I20" s="85">
        <v>2872.2</v>
      </c>
      <c r="J20" s="848"/>
    </row>
    <row r="21" spans="1:10" ht="59.25" x14ac:dyDescent="0.25">
      <c r="A21" s="858"/>
      <c r="B21" s="926"/>
      <c r="C21" s="860"/>
      <c r="D21" s="848"/>
      <c r="E21" s="898"/>
      <c r="F21" s="864"/>
      <c r="G21" s="63" t="s">
        <v>148</v>
      </c>
      <c r="H21" s="85">
        <v>4435.5</v>
      </c>
      <c r="I21" s="85">
        <v>4435.5</v>
      </c>
      <c r="J21" s="848"/>
    </row>
    <row r="22" spans="1:10" ht="134.25" customHeight="1" x14ac:dyDescent="0.25">
      <c r="A22" s="833"/>
      <c r="B22" s="927"/>
      <c r="C22" s="861"/>
      <c r="D22" s="862"/>
      <c r="E22" s="899"/>
      <c r="F22" s="865"/>
      <c r="G22" s="74" t="s">
        <v>149</v>
      </c>
      <c r="H22" s="86">
        <v>10202</v>
      </c>
      <c r="I22" s="86">
        <v>7378.2</v>
      </c>
      <c r="J22" s="862"/>
    </row>
    <row r="23" spans="1:10" ht="408.75" customHeight="1" x14ac:dyDescent="0.25">
      <c r="A23" s="74"/>
      <c r="B23" s="87" t="s">
        <v>150</v>
      </c>
      <c r="C23" s="88" t="s">
        <v>13</v>
      </c>
      <c r="D23" s="69" t="s">
        <v>60</v>
      </c>
      <c r="E23" s="89" t="s">
        <v>151</v>
      </c>
      <c r="F23" s="89" t="s">
        <v>152</v>
      </c>
      <c r="G23" s="69" t="s">
        <v>13</v>
      </c>
      <c r="H23" s="80" t="s">
        <v>13</v>
      </c>
      <c r="I23" s="81" t="s">
        <v>13</v>
      </c>
      <c r="J23" s="69" t="s">
        <v>128</v>
      </c>
    </row>
    <row r="24" spans="1:10" ht="130.5" customHeight="1" x14ac:dyDescent="0.25">
      <c r="A24" s="856"/>
      <c r="B24" s="815" t="s">
        <v>153</v>
      </c>
      <c r="C24" s="816"/>
      <c r="D24" s="816"/>
      <c r="E24" s="816"/>
      <c r="F24" s="817"/>
      <c r="G24" s="90" t="s">
        <v>154</v>
      </c>
      <c r="H24" s="83">
        <f>H25+H26+H27</f>
        <v>17509.7</v>
      </c>
      <c r="I24" s="84">
        <f>I25+I26+I27</f>
        <v>14685.9</v>
      </c>
      <c r="J24" s="91"/>
    </row>
    <row r="25" spans="1:10" ht="130.5" customHeight="1" x14ac:dyDescent="0.25">
      <c r="A25" s="857"/>
      <c r="B25" s="818"/>
      <c r="C25" s="819"/>
      <c r="D25" s="819"/>
      <c r="E25" s="819"/>
      <c r="F25" s="820"/>
      <c r="G25" s="90" t="s">
        <v>147</v>
      </c>
      <c r="H25" s="85">
        <v>2872.2</v>
      </c>
      <c r="I25" s="85">
        <v>2872.2</v>
      </c>
      <c r="J25" s="91"/>
    </row>
    <row r="26" spans="1:10" ht="130.5" customHeight="1" x14ac:dyDescent="0.25">
      <c r="A26" s="857"/>
      <c r="B26" s="818"/>
      <c r="C26" s="819"/>
      <c r="D26" s="819"/>
      <c r="E26" s="819"/>
      <c r="F26" s="820"/>
      <c r="G26" s="90" t="s">
        <v>148</v>
      </c>
      <c r="H26" s="85">
        <v>4435.5</v>
      </c>
      <c r="I26" s="85">
        <v>4435.5</v>
      </c>
      <c r="J26" s="91"/>
    </row>
    <row r="27" spans="1:10" ht="157.5" customHeight="1" x14ac:dyDescent="0.25">
      <c r="A27" s="857"/>
      <c r="B27" s="821"/>
      <c r="C27" s="822"/>
      <c r="D27" s="822"/>
      <c r="E27" s="822"/>
      <c r="F27" s="823"/>
      <c r="G27" s="90" t="s">
        <v>149</v>
      </c>
      <c r="H27" s="86">
        <v>10202</v>
      </c>
      <c r="I27" s="86">
        <v>7378.2</v>
      </c>
      <c r="J27" s="91"/>
    </row>
    <row r="28" spans="1:10" ht="128.25" customHeight="1" x14ac:dyDescent="0.25">
      <c r="A28" s="853" t="s">
        <v>155</v>
      </c>
      <c r="B28" s="924"/>
      <c r="C28" s="924"/>
      <c r="D28" s="924"/>
      <c r="E28" s="924"/>
      <c r="F28" s="924"/>
      <c r="G28" s="854"/>
      <c r="H28" s="854"/>
      <c r="I28" s="854"/>
      <c r="J28" s="854"/>
    </row>
    <row r="29" spans="1:10" ht="296.25" x14ac:dyDescent="0.25">
      <c r="A29" s="74" t="s">
        <v>156</v>
      </c>
      <c r="B29" s="92" t="s">
        <v>157</v>
      </c>
      <c r="C29" s="93" t="s">
        <v>158</v>
      </c>
      <c r="D29" s="59" t="s">
        <v>13</v>
      </c>
      <c r="E29" s="63" t="s">
        <v>13</v>
      </c>
      <c r="F29" s="59" t="s">
        <v>13</v>
      </c>
      <c r="G29" s="82" t="s">
        <v>159</v>
      </c>
      <c r="H29" s="94">
        <f>H30+H40+H42+H51+H54+H69+H71+H75+H81+H90+H103</f>
        <v>254023.2</v>
      </c>
      <c r="I29" s="94">
        <f>I30+I40+I42+I51+I54+I69+I71+I75+I81+I90+I103</f>
        <v>46641.5</v>
      </c>
      <c r="J29" s="847" t="s">
        <v>13</v>
      </c>
    </row>
    <row r="30" spans="1:10" ht="120.75" customHeight="1" x14ac:dyDescent="0.25">
      <c r="A30" s="832"/>
      <c r="B30" s="859" t="s">
        <v>160</v>
      </c>
      <c r="C30" s="93"/>
      <c r="D30" s="59"/>
      <c r="E30" s="63"/>
      <c r="F30" s="63"/>
      <c r="G30" s="95" t="s">
        <v>161</v>
      </c>
      <c r="H30" s="94">
        <f>H31+H32+H33+H34+H35+H36</f>
        <v>10014.6</v>
      </c>
      <c r="I30" s="94">
        <f>I31+I32+I33+I34+I35+I36</f>
        <v>1738</v>
      </c>
      <c r="J30" s="862"/>
    </row>
    <row r="31" spans="1:10" ht="211.5" customHeight="1" x14ac:dyDescent="0.25">
      <c r="A31" s="858"/>
      <c r="B31" s="860"/>
      <c r="C31" s="93" t="s">
        <v>162</v>
      </c>
      <c r="D31" s="59" t="s">
        <v>13</v>
      </c>
      <c r="E31" s="63" t="s">
        <v>13</v>
      </c>
      <c r="F31" s="59" t="s">
        <v>13</v>
      </c>
      <c r="G31" s="74" t="s">
        <v>149</v>
      </c>
      <c r="H31" s="96">
        <v>9360</v>
      </c>
      <c r="I31" s="96">
        <v>1570.4</v>
      </c>
      <c r="J31" s="59" t="s">
        <v>13</v>
      </c>
    </row>
    <row r="32" spans="1:10" ht="158.25" customHeight="1" x14ac:dyDescent="0.25">
      <c r="A32" s="858"/>
      <c r="B32" s="860"/>
      <c r="C32" s="97" t="s">
        <v>163</v>
      </c>
      <c r="D32" s="59" t="s">
        <v>13</v>
      </c>
      <c r="E32" s="63" t="s">
        <v>13</v>
      </c>
      <c r="F32" s="59" t="s">
        <v>13</v>
      </c>
      <c r="G32" s="74" t="s">
        <v>149</v>
      </c>
      <c r="H32" s="98">
        <v>62</v>
      </c>
      <c r="I32" s="85">
        <v>0</v>
      </c>
      <c r="J32" s="59" t="s">
        <v>13</v>
      </c>
    </row>
    <row r="33" spans="1:10" ht="153.75" customHeight="1" x14ac:dyDescent="0.25">
      <c r="A33" s="858"/>
      <c r="B33" s="860"/>
      <c r="C33" s="97" t="s">
        <v>164</v>
      </c>
      <c r="D33" s="59" t="s">
        <v>13</v>
      </c>
      <c r="E33" s="63" t="s">
        <v>13</v>
      </c>
      <c r="F33" s="59" t="s">
        <v>13</v>
      </c>
      <c r="G33" s="74" t="s">
        <v>149</v>
      </c>
      <c r="H33" s="96">
        <v>400</v>
      </c>
      <c r="I33" s="85">
        <v>32</v>
      </c>
      <c r="J33" s="59" t="s">
        <v>13</v>
      </c>
    </row>
    <row r="34" spans="1:10" ht="169.5" customHeight="1" x14ac:dyDescent="0.25">
      <c r="A34" s="858"/>
      <c r="B34" s="860"/>
      <c r="C34" s="93" t="s">
        <v>165</v>
      </c>
      <c r="D34" s="59" t="s">
        <v>13</v>
      </c>
      <c r="E34" s="63" t="s">
        <v>13</v>
      </c>
      <c r="F34" s="59" t="s">
        <v>13</v>
      </c>
      <c r="G34" s="74" t="s">
        <v>149</v>
      </c>
      <c r="H34" s="96">
        <v>45</v>
      </c>
      <c r="I34" s="85">
        <v>0</v>
      </c>
      <c r="J34" s="59" t="s">
        <v>13</v>
      </c>
    </row>
    <row r="35" spans="1:10" ht="134.25" customHeight="1" x14ac:dyDescent="0.25">
      <c r="A35" s="858"/>
      <c r="B35" s="860"/>
      <c r="C35" s="97" t="s">
        <v>166</v>
      </c>
      <c r="D35" s="59" t="s">
        <v>13</v>
      </c>
      <c r="E35" s="63" t="s">
        <v>13</v>
      </c>
      <c r="F35" s="59" t="s">
        <v>13</v>
      </c>
      <c r="G35" s="74" t="s">
        <v>149</v>
      </c>
      <c r="H35" s="96">
        <v>12</v>
      </c>
      <c r="I35" s="85">
        <v>0</v>
      </c>
      <c r="J35" s="59" t="s">
        <v>13</v>
      </c>
    </row>
    <row r="36" spans="1:10" ht="153.75" customHeight="1" x14ac:dyDescent="0.25">
      <c r="A36" s="833"/>
      <c r="B36" s="861"/>
      <c r="C36" s="93" t="s">
        <v>167</v>
      </c>
      <c r="D36" s="59" t="s">
        <v>13</v>
      </c>
      <c r="E36" s="63" t="s">
        <v>13</v>
      </c>
      <c r="F36" s="59" t="s">
        <v>13</v>
      </c>
      <c r="G36" s="74" t="s">
        <v>149</v>
      </c>
      <c r="H36" s="96">
        <v>135.6</v>
      </c>
      <c r="I36" s="85">
        <v>135.6</v>
      </c>
      <c r="J36" s="59" t="s">
        <v>13</v>
      </c>
    </row>
    <row r="37" spans="1:10" ht="279.75" customHeight="1" x14ac:dyDescent="0.25">
      <c r="A37" s="832"/>
      <c r="B37" s="845" t="s">
        <v>168</v>
      </c>
      <c r="C37" s="847" t="s">
        <v>13</v>
      </c>
      <c r="D37" s="868" t="s">
        <v>60</v>
      </c>
      <c r="E37" s="893" t="s">
        <v>169</v>
      </c>
      <c r="F37" s="880" t="s">
        <v>170</v>
      </c>
      <c r="G37" s="813" t="s">
        <v>13</v>
      </c>
      <c r="H37" s="813" t="s">
        <v>13</v>
      </c>
      <c r="I37" s="829" t="s">
        <v>13</v>
      </c>
      <c r="J37" s="813" t="s">
        <v>128</v>
      </c>
    </row>
    <row r="38" spans="1:10" ht="279.75" customHeight="1" x14ac:dyDescent="0.25">
      <c r="A38" s="858"/>
      <c r="B38" s="846"/>
      <c r="C38" s="848"/>
      <c r="D38" s="869"/>
      <c r="E38" s="902"/>
      <c r="F38" s="881"/>
      <c r="G38" s="831"/>
      <c r="H38" s="831"/>
      <c r="I38" s="830"/>
      <c r="J38" s="831"/>
    </row>
    <row r="39" spans="1:10" ht="409.6" customHeight="1" x14ac:dyDescent="0.25">
      <c r="A39" s="833"/>
      <c r="B39" s="891"/>
      <c r="C39" s="862"/>
      <c r="D39" s="892"/>
      <c r="E39" s="894"/>
      <c r="F39" s="895"/>
      <c r="G39" s="814"/>
      <c r="H39" s="814"/>
      <c r="I39" s="888"/>
      <c r="J39" s="814"/>
    </row>
    <row r="40" spans="1:10" ht="237" x14ac:dyDescent="0.25">
      <c r="A40" s="74"/>
      <c r="B40" s="97" t="s">
        <v>171</v>
      </c>
      <c r="C40" s="93" t="s">
        <v>162</v>
      </c>
      <c r="D40" s="59" t="s">
        <v>13</v>
      </c>
      <c r="E40" s="99" t="s">
        <v>13</v>
      </c>
      <c r="F40" s="99" t="s">
        <v>13</v>
      </c>
      <c r="G40" s="59" t="s">
        <v>149</v>
      </c>
      <c r="H40" s="86">
        <v>8631.6</v>
      </c>
      <c r="I40" s="100">
        <v>0</v>
      </c>
      <c r="J40" s="59" t="s">
        <v>13</v>
      </c>
    </row>
    <row r="41" spans="1:10" ht="409.5" x14ac:dyDescent="0.25">
      <c r="A41" s="74"/>
      <c r="B41" s="101" t="s">
        <v>172</v>
      </c>
      <c r="C41" s="59" t="s">
        <v>13</v>
      </c>
      <c r="D41" s="72" t="s">
        <v>60</v>
      </c>
      <c r="E41" s="102" t="s">
        <v>169</v>
      </c>
      <c r="F41" s="70" t="s">
        <v>173</v>
      </c>
      <c r="G41" s="69" t="s">
        <v>13</v>
      </c>
      <c r="H41" s="80" t="s">
        <v>13</v>
      </c>
      <c r="I41" s="81" t="s">
        <v>13</v>
      </c>
      <c r="J41" s="69" t="s">
        <v>128</v>
      </c>
    </row>
    <row r="42" spans="1:10" ht="201" customHeight="1" x14ac:dyDescent="0.25">
      <c r="A42" s="832"/>
      <c r="B42" s="859" t="s">
        <v>174</v>
      </c>
      <c r="C42" s="93"/>
      <c r="D42" s="59"/>
      <c r="E42" s="99"/>
      <c r="F42" s="99"/>
      <c r="G42" s="103" t="s">
        <v>161</v>
      </c>
      <c r="H42" s="104">
        <f>H43+H44+H45+H46+H47+H48</f>
        <v>11040.500000000002</v>
      </c>
      <c r="I42" s="104">
        <f>I43+I44+I45+I46+I47+I48</f>
        <v>4767.5</v>
      </c>
      <c r="J42" s="59" t="s">
        <v>13</v>
      </c>
    </row>
    <row r="43" spans="1:10" ht="237" x14ac:dyDescent="0.25">
      <c r="A43" s="858"/>
      <c r="B43" s="860"/>
      <c r="C43" s="93" t="s">
        <v>162</v>
      </c>
      <c r="D43" s="59" t="s">
        <v>13</v>
      </c>
      <c r="E43" s="99" t="s">
        <v>13</v>
      </c>
      <c r="F43" s="99" t="s">
        <v>13</v>
      </c>
      <c r="G43" s="74" t="s">
        <v>149</v>
      </c>
      <c r="H43" s="86">
        <f>8487-129.3</f>
        <v>8357.7000000000007</v>
      </c>
      <c r="I43" s="86">
        <f>3695.4-14.2</f>
        <v>3681.2000000000003</v>
      </c>
      <c r="J43" s="59" t="s">
        <v>13</v>
      </c>
    </row>
    <row r="44" spans="1:10" ht="118.5" x14ac:dyDescent="0.25">
      <c r="A44" s="858"/>
      <c r="B44" s="860"/>
      <c r="C44" s="97" t="s">
        <v>163</v>
      </c>
      <c r="D44" s="59" t="s">
        <v>13</v>
      </c>
      <c r="E44" s="99" t="s">
        <v>13</v>
      </c>
      <c r="F44" s="99" t="s">
        <v>13</v>
      </c>
      <c r="G44" s="74" t="s">
        <v>149</v>
      </c>
      <c r="H44" s="86">
        <v>780</v>
      </c>
      <c r="I44" s="105">
        <v>338.2</v>
      </c>
      <c r="J44" s="59" t="s">
        <v>13</v>
      </c>
    </row>
    <row r="45" spans="1:10" ht="118.5" x14ac:dyDescent="0.25">
      <c r="A45" s="858"/>
      <c r="B45" s="860"/>
      <c r="C45" s="97" t="s">
        <v>164</v>
      </c>
      <c r="D45" s="59" t="s">
        <v>13</v>
      </c>
      <c r="E45" s="99" t="s">
        <v>13</v>
      </c>
      <c r="F45" s="99" t="s">
        <v>13</v>
      </c>
      <c r="G45" s="74" t="s">
        <v>149</v>
      </c>
      <c r="H45" s="86">
        <v>509.6</v>
      </c>
      <c r="I45" s="85">
        <v>313.2</v>
      </c>
      <c r="J45" s="59" t="s">
        <v>13</v>
      </c>
    </row>
    <row r="46" spans="1:10" ht="143.25" customHeight="1" x14ac:dyDescent="0.25">
      <c r="A46" s="858"/>
      <c r="B46" s="860"/>
      <c r="C46" s="93" t="s">
        <v>165</v>
      </c>
      <c r="D46" s="59" t="s">
        <v>13</v>
      </c>
      <c r="E46" s="99" t="s">
        <v>13</v>
      </c>
      <c r="F46" s="99" t="s">
        <v>13</v>
      </c>
      <c r="G46" s="74" t="s">
        <v>149</v>
      </c>
      <c r="H46" s="86">
        <v>449.2</v>
      </c>
      <c r="I46" s="86">
        <v>162.9</v>
      </c>
      <c r="J46" s="59" t="s">
        <v>13</v>
      </c>
    </row>
    <row r="47" spans="1:10" ht="118.5" x14ac:dyDescent="0.25">
      <c r="A47" s="858"/>
      <c r="B47" s="860"/>
      <c r="C47" s="97" t="s">
        <v>166</v>
      </c>
      <c r="D47" s="59" t="s">
        <v>13</v>
      </c>
      <c r="E47" s="99" t="s">
        <v>13</v>
      </c>
      <c r="F47" s="99" t="s">
        <v>13</v>
      </c>
      <c r="G47" s="74" t="s">
        <v>149</v>
      </c>
      <c r="H47" s="86">
        <v>344</v>
      </c>
      <c r="I47" s="96">
        <v>93.1</v>
      </c>
      <c r="J47" s="59" t="s">
        <v>13</v>
      </c>
    </row>
    <row r="48" spans="1:10" ht="147" customHeight="1" x14ac:dyDescent="0.25">
      <c r="A48" s="833"/>
      <c r="B48" s="861"/>
      <c r="C48" s="93" t="s">
        <v>167</v>
      </c>
      <c r="D48" s="59" t="s">
        <v>13</v>
      </c>
      <c r="E48" s="99" t="s">
        <v>13</v>
      </c>
      <c r="F48" s="99" t="s">
        <v>13</v>
      </c>
      <c r="G48" s="74" t="s">
        <v>149</v>
      </c>
      <c r="H48" s="86">
        <v>600</v>
      </c>
      <c r="I48" s="86">
        <v>178.9</v>
      </c>
      <c r="J48" s="59" t="s">
        <v>13</v>
      </c>
    </row>
    <row r="49" spans="1:10" ht="118.5" customHeight="1" x14ac:dyDescent="0.25">
      <c r="A49" s="832"/>
      <c r="B49" s="845" t="s">
        <v>175</v>
      </c>
      <c r="C49" s="847" t="s">
        <v>13</v>
      </c>
      <c r="D49" s="868" t="s">
        <v>60</v>
      </c>
      <c r="E49" s="893" t="s">
        <v>169</v>
      </c>
      <c r="F49" s="880" t="s">
        <v>176</v>
      </c>
      <c r="G49" s="813" t="s">
        <v>13</v>
      </c>
      <c r="H49" s="813" t="s">
        <v>13</v>
      </c>
      <c r="I49" s="829" t="s">
        <v>13</v>
      </c>
      <c r="J49" s="813" t="s">
        <v>128</v>
      </c>
    </row>
    <row r="50" spans="1:10" ht="313.5" customHeight="1" x14ac:dyDescent="0.25">
      <c r="A50" s="833"/>
      <c r="B50" s="891"/>
      <c r="C50" s="862"/>
      <c r="D50" s="892"/>
      <c r="E50" s="894"/>
      <c r="F50" s="895"/>
      <c r="G50" s="814"/>
      <c r="H50" s="814"/>
      <c r="I50" s="888"/>
      <c r="J50" s="814"/>
    </row>
    <row r="51" spans="1:10" ht="237" x14ac:dyDescent="0.25">
      <c r="A51" s="106"/>
      <c r="B51" s="93" t="s">
        <v>177</v>
      </c>
      <c r="C51" s="93" t="s">
        <v>162</v>
      </c>
      <c r="D51" s="59" t="s">
        <v>13</v>
      </c>
      <c r="E51" s="99" t="s">
        <v>13</v>
      </c>
      <c r="F51" s="99" t="s">
        <v>13</v>
      </c>
      <c r="G51" s="74" t="s">
        <v>149</v>
      </c>
      <c r="H51" s="96">
        <v>129.30000000000001</v>
      </c>
      <c r="I51" s="85">
        <v>14.2</v>
      </c>
      <c r="J51" s="59" t="s">
        <v>13</v>
      </c>
    </row>
    <row r="52" spans="1:10" ht="193.5" customHeight="1" x14ac:dyDescent="0.25">
      <c r="A52" s="832"/>
      <c r="B52" s="845" t="s">
        <v>178</v>
      </c>
      <c r="C52" s="847" t="s">
        <v>13</v>
      </c>
      <c r="D52" s="868" t="s">
        <v>60</v>
      </c>
      <c r="E52" s="893" t="s">
        <v>169</v>
      </c>
      <c r="F52" s="880" t="s">
        <v>179</v>
      </c>
      <c r="G52" s="813" t="s">
        <v>13</v>
      </c>
      <c r="H52" s="813" t="s">
        <v>13</v>
      </c>
      <c r="I52" s="829" t="s">
        <v>13</v>
      </c>
      <c r="J52" s="813" t="s">
        <v>128</v>
      </c>
    </row>
    <row r="53" spans="1:10" ht="213" customHeight="1" x14ac:dyDescent="0.25">
      <c r="A53" s="833"/>
      <c r="B53" s="891"/>
      <c r="C53" s="862"/>
      <c r="D53" s="892"/>
      <c r="E53" s="894"/>
      <c r="F53" s="895"/>
      <c r="G53" s="814"/>
      <c r="H53" s="814"/>
      <c r="I53" s="888"/>
      <c r="J53" s="814"/>
    </row>
    <row r="54" spans="1:10" ht="139.5" customHeight="1" x14ac:dyDescent="0.25">
      <c r="A54" s="832"/>
      <c r="B54" s="921" t="s">
        <v>180</v>
      </c>
      <c r="C54" s="93"/>
      <c r="D54" s="59"/>
      <c r="E54" s="99"/>
      <c r="F54" s="99"/>
      <c r="G54" s="103" t="s">
        <v>161</v>
      </c>
      <c r="H54" s="104">
        <f>H55+H56+H57+H58</f>
        <v>145933.29999999999</v>
      </c>
      <c r="I54" s="107">
        <f>I55+I56+I57+I58</f>
        <v>30229.1</v>
      </c>
      <c r="J54" s="59" t="s">
        <v>13</v>
      </c>
    </row>
    <row r="55" spans="1:10" ht="237" x14ac:dyDescent="0.25">
      <c r="A55" s="858"/>
      <c r="B55" s="922"/>
      <c r="C55" s="93" t="s">
        <v>162</v>
      </c>
      <c r="D55" s="59" t="s">
        <v>13</v>
      </c>
      <c r="E55" s="99" t="s">
        <v>13</v>
      </c>
      <c r="F55" s="99" t="s">
        <v>13</v>
      </c>
      <c r="G55" s="74" t="s">
        <v>149</v>
      </c>
      <c r="H55" s="86">
        <v>136750</v>
      </c>
      <c r="I55" s="86">
        <v>28192.3</v>
      </c>
      <c r="J55" s="59" t="s">
        <v>13</v>
      </c>
    </row>
    <row r="56" spans="1:10" ht="118.5" x14ac:dyDescent="0.25">
      <c r="A56" s="858"/>
      <c r="B56" s="922"/>
      <c r="C56" s="97" t="s">
        <v>163</v>
      </c>
      <c r="D56" s="59" t="s">
        <v>13</v>
      </c>
      <c r="E56" s="99" t="s">
        <v>13</v>
      </c>
      <c r="F56" s="99" t="s">
        <v>13</v>
      </c>
      <c r="G56" s="74" t="s">
        <v>149</v>
      </c>
      <c r="H56" s="86">
        <v>3000</v>
      </c>
      <c r="I56" s="105">
        <v>611.79999999999995</v>
      </c>
      <c r="J56" s="59" t="s">
        <v>13</v>
      </c>
    </row>
    <row r="57" spans="1:10" ht="118.5" x14ac:dyDescent="0.25">
      <c r="A57" s="858"/>
      <c r="B57" s="922"/>
      <c r="C57" s="93" t="s">
        <v>181</v>
      </c>
      <c r="D57" s="59" t="s">
        <v>13</v>
      </c>
      <c r="E57" s="99" t="s">
        <v>13</v>
      </c>
      <c r="F57" s="99" t="s">
        <v>13</v>
      </c>
      <c r="G57" s="74" t="s">
        <v>149</v>
      </c>
      <c r="H57" s="86">
        <v>4500</v>
      </c>
      <c r="I57" s="86">
        <v>925</v>
      </c>
      <c r="J57" s="59" t="s">
        <v>13</v>
      </c>
    </row>
    <row r="58" spans="1:10" ht="118.5" x14ac:dyDescent="0.25">
      <c r="A58" s="833"/>
      <c r="B58" s="923"/>
      <c r="C58" s="97" t="s">
        <v>164</v>
      </c>
      <c r="D58" s="59" t="s">
        <v>13</v>
      </c>
      <c r="E58" s="99" t="s">
        <v>13</v>
      </c>
      <c r="F58" s="99" t="s">
        <v>13</v>
      </c>
      <c r="G58" s="74" t="s">
        <v>149</v>
      </c>
      <c r="H58" s="86">
        <v>1683.3</v>
      </c>
      <c r="I58" s="86">
        <v>500</v>
      </c>
      <c r="J58" s="59" t="s">
        <v>13</v>
      </c>
    </row>
    <row r="59" spans="1:10" ht="15" x14ac:dyDescent="0.25">
      <c r="A59" s="832"/>
      <c r="B59" s="845" t="s">
        <v>182</v>
      </c>
      <c r="C59" s="847" t="s">
        <v>13</v>
      </c>
      <c r="D59" s="868" t="s">
        <v>60</v>
      </c>
      <c r="E59" s="893" t="s">
        <v>169</v>
      </c>
      <c r="F59" s="880" t="s">
        <v>183</v>
      </c>
      <c r="G59" s="813" t="s">
        <v>13</v>
      </c>
      <c r="H59" s="813" t="s">
        <v>13</v>
      </c>
      <c r="I59" s="829" t="s">
        <v>13</v>
      </c>
      <c r="J59" s="813" t="s">
        <v>128</v>
      </c>
    </row>
    <row r="60" spans="1:10" ht="284.25" customHeight="1" x14ac:dyDescent="0.25">
      <c r="A60" s="858"/>
      <c r="B60" s="846"/>
      <c r="C60" s="848"/>
      <c r="D60" s="869"/>
      <c r="E60" s="902"/>
      <c r="F60" s="881"/>
      <c r="G60" s="831"/>
      <c r="H60" s="831"/>
      <c r="I60" s="830"/>
      <c r="J60" s="831"/>
    </row>
    <row r="61" spans="1:10" ht="156" customHeight="1" x14ac:dyDescent="0.25">
      <c r="A61" s="858"/>
      <c r="B61" s="846"/>
      <c r="C61" s="848"/>
      <c r="D61" s="869"/>
      <c r="E61" s="902"/>
      <c r="F61" s="881"/>
      <c r="G61" s="831"/>
      <c r="H61" s="831"/>
      <c r="I61" s="830"/>
      <c r="J61" s="831"/>
    </row>
    <row r="62" spans="1:10" ht="156" customHeight="1" x14ac:dyDescent="0.25">
      <c r="A62" s="858"/>
      <c r="B62" s="846"/>
      <c r="C62" s="848"/>
      <c r="D62" s="869"/>
      <c r="E62" s="902"/>
      <c r="F62" s="881"/>
      <c r="G62" s="831"/>
      <c r="H62" s="831"/>
      <c r="I62" s="830"/>
      <c r="J62" s="831"/>
    </row>
    <row r="63" spans="1:10" ht="156" customHeight="1" x14ac:dyDescent="0.25">
      <c r="A63" s="858"/>
      <c r="B63" s="846"/>
      <c r="C63" s="848"/>
      <c r="D63" s="869"/>
      <c r="E63" s="902"/>
      <c r="F63" s="881"/>
      <c r="G63" s="831"/>
      <c r="H63" s="831"/>
      <c r="I63" s="830"/>
      <c r="J63" s="831"/>
    </row>
    <row r="64" spans="1:10" ht="156" customHeight="1" x14ac:dyDescent="0.25">
      <c r="A64" s="858"/>
      <c r="B64" s="846"/>
      <c r="C64" s="848"/>
      <c r="D64" s="869"/>
      <c r="E64" s="902"/>
      <c r="F64" s="881"/>
      <c r="G64" s="831"/>
      <c r="H64" s="831"/>
      <c r="I64" s="830"/>
      <c r="J64" s="831"/>
    </row>
    <row r="65" spans="1:10" ht="156" customHeight="1" x14ac:dyDescent="0.25">
      <c r="A65" s="858"/>
      <c r="B65" s="846"/>
      <c r="C65" s="848"/>
      <c r="D65" s="869"/>
      <c r="E65" s="902"/>
      <c r="F65" s="881"/>
      <c r="G65" s="831"/>
      <c r="H65" s="831"/>
      <c r="I65" s="830"/>
      <c r="J65" s="831"/>
    </row>
    <row r="66" spans="1:10" ht="146.25" customHeight="1" x14ac:dyDescent="0.25">
      <c r="A66" s="858"/>
      <c r="B66" s="846"/>
      <c r="C66" s="848"/>
      <c r="D66" s="869"/>
      <c r="E66" s="902"/>
      <c r="F66" s="881"/>
      <c r="G66" s="831"/>
      <c r="H66" s="831"/>
      <c r="I66" s="830"/>
      <c r="J66" s="831"/>
    </row>
    <row r="67" spans="1:10" ht="15" x14ac:dyDescent="0.25">
      <c r="A67" s="858"/>
      <c r="B67" s="846"/>
      <c r="C67" s="848"/>
      <c r="D67" s="869"/>
      <c r="E67" s="902"/>
      <c r="F67" s="881"/>
      <c r="G67" s="831"/>
      <c r="H67" s="831"/>
      <c r="I67" s="830"/>
      <c r="J67" s="831"/>
    </row>
    <row r="68" spans="1:10" ht="157.5" customHeight="1" x14ac:dyDescent="0.25">
      <c r="A68" s="833"/>
      <c r="B68" s="891"/>
      <c r="C68" s="862"/>
      <c r="D68" s="892"/>
      <c r="E68" s="894"/>
      <c r="F68" s="895"/>
      <c r="G68" s="814"/>
      <c r="H68" s="814"/>
      <c r="I68" s="888"/>
      <c r="J68" s="814"/>
    </row>
    <row r="69" spans="1:10" ht="318" customHeight="1" x14ac:dyDescent="0.25">
      <c r="A69" s="74"/>
      <c r="B69" s="97" t="s">
        <v>184</v>
      </c>
      <c r="C69" s="93" t="s">
        <v>162</v>
      </c>
      <c r="D69" s="59" t="s">
        <v>13</v>
      </c>
      <c r="E69" s="99" t="s">
        <v>13</v>
      </c>
      <c r="F69" s="99" t="s">
        <v>13</v>
      </c>
      <c r="G69" s="59" t="s">
        <v>149</v>
      </c>
      <c r="H69" s="96">
        <v>26028.400000000001</v>
      </c>
      <c r="I69" s="86">
        <v>5492.8</v>
      </c>
      <c r="J69" s="59" t="s">
        <v>13</v>
      </c>
    </row>
    <row r="70" spans="1:10" ht="409.5" x14ac:dyDescent="0.25">
      <c r="A70" s="74"/>
      <c r="B70" s="101" t="s">
        <v>185</v>
      </c>
      <c r="C70" s="59" t="s">
        <v>13</v>
      </c>
      <c r="D70" s="71" t="s">
        <v>60</v>
      </c>
      <c r="E70" s="102" t="s">
        <v>169</v>
      </c>
      <c r="F70" s="70" t="s">
        <v>186</v>
      </c>
      <c r="G70" s="69" t="s">
        <v>13</v>
      </c>
      <c r="H70" s="80" t="s">
        <v>13</v>
      </c>
      <c r="I70" s="81" t="s">
        <v>13</v>
      </c>
      <c r="J70" s="69" t="s">
        <v>128</v>
      </c>
    </row>
    <row r="71" spans="1:10" ht="119.25" customHeight="1" x14ac:dyDescent="0.25">
      <c r="A71" s="832"/>
      <c r="B71" s="859" t="s">
        <v>187</v>
      </c>
      <c r="C71" s="859" t="s">
        <v>162</v>
      </c>
      <c r="D71" s="917"/>
      <c r="E71" s="917"/>
      <c r="F71" s="917"/>
      <c r="G71" s="847" t="s">
        <v>149</v>
      </c>
      <c r="H71" s="873">
        <v>4000</v>
      </c>
      <c r="I71" s="919">
        <v>0</v>
      </c>
      <c r="J71" s="88"/>
    </row>
    <row r="72" spans="1:10" ht="174" customHeight="1" x14ac:dyDescent="0.25">
      <c r="A72" s="833"/>
      <c r="B72" s="861"/>
      <c r="C72" s="861"/>
      <c r="D72" s="918"/>
      <c r="E72" s="918"/>
      <c r="F72" s="918"/>
      <c r="G72" s="862"/>
      <c r="H72" s="874"/>
      <c r="I72" s="920"/>
      <c r="J72" s="63"/>
    </row>
    <row r="73" spans="1:10" ht="332.25" customHeight="1" x14ac:dyDescent="0.25">
      <c r="A73" s="832"/>
      <c r="B73" s="845" t="s">
        <v>188</v>
      </c>
      <c r="C73" s="847" t="s">
        <v>13</v>
      </c>
      <c r="D73" s="868" t="s">
        <v>61</v>
      </c>
      <c r="E73" s="893" t="s">
        <v>189</v>
      </c>
      <c r="F73" s="880" t="s">
        <v>190</v>
      </c>
      <c r="G73" s="813" t="s">
        <v>13</v>
      </c>
      <c r="H73" s="813" t="s">
        <v>13</v>
      </c>
      <c r="I73" s="829" t="s">
        <v>13</v>
      </c>
      <c r="J73" s="813" t="s">
        <v>128</v>
      </c>
    </row>
    <row r="74" spans="1:10" ht="96" customHeight="1" x14ac:dyDescent="0.25">
      <c r="A74" s="833"/>
      <c r="B74" s="891"/>
      <c r="C74" s="862"/>
      <c r="D74" s="892"/>
      <c r="E74" s="894"/>
      <c r="F74" s="895"/>
      <c r="G74" s="814"/>
      <c r="H74" s="814"/>
      <c r="I74" s="888"/>
      <c r="J74" s="814"/>
    </row>
    <row r="75" spans="1:10" ht="94.5" customHeight="1" x14ac:dyDescent="0.25">
      <c r="A75" s="832"/>
      <c r="B75" s="859" t="s">
        <v>191</v>
      </c>
      <c r="C75" s="93"/>
      <c r="D75" s="59"/>
      <c r="E75" s="99"/>
      <c r="F75" s="99"/>
      <c r="G75" s="103" t="s">
        <v>161</v>
      </c>
      <c r="H75" s="104">
        <f>H76+H77</f>
        <v>3404.4</v>
      </c>
      <c r="I75" s="108">
        <f>I76+I77</f>
        <v>589.29999999999995</v>
      </c>
      <c r="J75" s="59" t="s">
        <v>13</v>
      </c>
    </row>
    <row r="76" spans="1:10" ht="186" customHeight="1" x14ac:dyDescent="0.25">
      <c r="A76" s="858"/>
      <c r="B76" s="860"/>
      <c r="C76" s="97" t="s">
        <v>164</v>
      </c>
      <c r="D76" s="59" t="s">
        <v>13</v>
      </c>
      <c r="E76" s="109" t="s">
        <v>13</v>
      </c>
      <c r="F76" s="109" t="s">
        <v>13</v>
      </c>
      <c r="G76" s="59" t="s">
        <v>149</v>
      </c>
      <c r="H76" s="110">
        <v>404.4</v>
      </c>
      <c r="I76" s="111">
        <v>88.9</v>
      </c>
      <c r="J76" s="59" t="s">
        <v>13</v>
      </c>
    </row>
    <row r="77" spans="1:10" ht="15" x14ac:dyDescent="0.25">
      <c r="A77" s="858"/>
      <c r="B77" s="860"/>
      <c r="C77" s="859" t="s">
        <v>162</v>
      </c>
      <c r="D77" s="847" t="s">
        <v>13</v>
      </c>
      <c r="E77" s="863" t="s">
        <v>13</v>
      </c>
      <c r="F77" s="863" t="s">
        <v>13</v>
      </c>
      <c r="G77" s="847" t="s">
        <v>149</v>
      </c>
      <c r="H77" s="873">
        <v>3000</v>
      </c>
      <c r="I77" s="915">
        <v>500.4</v>
      </c>
      <c r="J77" s="847" t="s">
        <v>13</v>
      </c>
    </row>
    <row r="78" spans="1:10" ht="235.5" customHeight="1" x14ac:dyDescent="0.25">
      <c r="A78" s="833"/>
      <c r="B78" s="861"/>
      <c r="C78" s="861"/>
      <c r="D78" s="862"/>
      <c r="E78" s="865"/>
      <c r="F78" s="865"/>
      <c r="G78" s="862"/>
      <c r="H78" s="874"/>
      <c r="I78" s="916"/>
      <c r="J78" s="862"/>
    </row>
    <row r="79" spans="1:10" ht="400.5" customHeight="1" x14ac:dyDescent="0.25">
      <c r="A79" s="832"/>
      <c r="B79" s="845" t="s">
        <v>192</v>
      </c>
      <c r="C79" s="93" t="s">
        <v>162</v>
      </c>
      <c r="D79" s="71" t="s">
        <v>60</v>
      </c>
      <c r="E79" s="102" t="s">
        <v>169</v>
      </c>
      <c r="F79" s="70" t="s">
        <v>193</v>
      </c>
      <c r="G79" s="69" t="s">
        <v>13</v>
      </c>
      <c r="H79" s="80" t="s">
        <v>13</v>
      </c>
      <c r="I79" s="81" t="s">
        <v>13</v>
      </c>
      <c r="J79" s="69" t="s">
        <v>128</v>
      </c>
    </row>
    <row r="80" spans="1:10" ht="409.5" x14ac:dyDescent="0.25">
      <c r="A80" s="833"/>
      <c r="B80" s="891"/>
      <c r="C80" s="97" t="s">
        <v>164</v>
      </c>
      <c r="D80" s="71" t="s">
        <v>60</v>
      </c>
      <c r="E80" s="102" t="s">
        <v>169</v>
      </c>
      <c r="F80" s="70" t="s">
        <v>194</v>
      </c>
      <c r="G80" s="69" t="s">
        <v>13</v>
      </c>
      <c r="H80" s="80" t="s">
        <v>13</v>
      </c>
      <c r="I80" s="81" t="s">
        <v>13</v>
      </c>
      <c r="J80" s="69" t="s">
        <v>128</v>
      </c>
    </row>
    <row r="81" spans="1:10" ht="15" x14ac:dyDescent="0.25">
      <c r="A81" s="832"/>
      <c r="B81" s="859" t="s">
        <v>195</v>
      </c>
      <c r="C81" s="859" t="s">
        <v>162</v>
      </c>
      <c r="D81" s="847" t="s">
        <v>13</v>
      </c>
      <c r="E81" s="863" t="s">
        <v>13</v>
      </c>
      <c r="F81" s="863" t="s">
        <v>13</v>
      </c>
      <c r="G81" s="847" t="s">
        <v>149</v>
      </c>
      <c r="H81" s="873">
        <v>11051.2</v>
      </c>
      <c r="I81" s="873">
        <v>3289.2</v>
      </c>
      <c r="J81" s="847" t="s">
        <v>13</v>
      </c>
    </row>
    <row r="82" spans="1:10" ht="15" x14ac:dyDescent="0.25">
      <c r="A82" s="844"/>
      <c r="B82" s="904"/>
      <c r="C82" s="904"/>
      <c r="D82" s="905"/>
      <c r="E82" s="906"/>
      <c r="F82" s="906"/>
      <c r="G82" s="905"/>
      <c r="H82" s="912"/>
      <c r="I82" s="912"/>
      <c r="J82" s="905"/>
    </row>
    <row r="83" spans="1:10" ht="15" x14ac:dyDescent="0.25">
      <c r="A83" s="844"/>
      <c r="B83" s="904"/>
      <c r="C83" s="904"/>
      <c r="D83" s="905"/>
      <c r="E83" s="906"/>
      <c r="F83" s="906"/>
      <c r="G83" s="905"/>
      <c r="H83" s="912"/>
      <c r="I83" s="912"/>
      <c r="J83" s="905"/>
    </row>
    <row r="84" spans="1:10" ht="15" x14ac:dyDescent="0.25">
      <c r="A84" s="844"/>
      <c r="B84" s="904"/>
      <c r="C84" s="904"/>
      <c r="D84" s="905"/>
      <c r="E84" s="906"/>
      <c r="F84" s="906"/>
      <c r="G84" s="905"/>
      <c r="H84" s="912"/>
      <c r="I84" s="912"/>
      <c r="J84" s="905"/>
    </row>
    <row r="85" spans="1:10" ht="15" x14ac:dyDescent="0.25">
      <c r="A85" s="844"/>
      <c r="B85" s="904"/>
      <c r="C85" s="904"/>
      <c r="D85" s="905"/>
      <c r="E85" s="906"/>
      <c r="F85" s="906"/>
      <c r="G85" s="905"/>
      <c r="H85" s="912"/>
      <c r="I85" s="912"/>
      <c r="J85" s="905"/>
    </row>
    <row r="86" spans="1:10" ht="270.75" customHeight="1" x14ac:dyDescent="0.25">
      <c r="A86" s="844"/>
      <c r="B86" s="904"/>
      <c r="C86" s="904"/>
      <c r="D86" s="905"/>
      <c r="E86" s="906"/>
      <c r="F86" s="906"/>
      <c r="G86" s="905"/>
      <c r="H86" s="912"/>
      <c r="I86" s="912"/>
      <c r="J86" s="905"/>
    </row>
    <row r="87" spans="1:10" ht="270.75" customHeight="1" x14ac:dyDescent="0.25">
      <c r="A87" s="832"/>
      <c r="B87" s="845" t="s">
        <v>196</v>
      </c>
      <c r="C87" s="847" t="s">
        <v>13</v>
      </c>
      <c r="D87" s="868" t="s">
        <v>60</v>
      </c>
      <c r="E87" s="893" t="s">
        <v>169</v>
      </c>
      <c r="F87" s="913" t="s">
        <v>197</v>
      </c>
      <c r="G87" s="813" t="s">
        <v>13</v>
      </c>
      <c r="H87" s="813" t="s">
        <v>13</v>
      </c>
      <c r="I87" s="829" t="s">
        <v>13</v>
      </c>
      <c r="J87" s="813" t="s">
        <v>128</v>
      </c>
    </row>
    <row r="88" spans="1:10" ht="367.5" customHeight="1" x14ac:dyDescent="0.25">
      <c r="A88" s="858"/>
      <c r="B88" s="846"/>
      <c r="C88" s="848"/>
      <c r="D88" s="869"/>
      <c r="E88" s="902"/>
      <c r="F88" s="914"/>
      <c r="G88" s="831"/>
      <c r="H88" s="831"/>
      <c r="I88" s="830"/>
      <c r="J88" s="831"/>
    </row>
    <row r="89" spans="1:10" ht="15" customHeight="1" x14ac:dyDescent="0.25">
      <c r="A89" s="858"/>
      <c r="B89" s="846"/>
      <c r="C89" s="848"/>
      <c r="D89" s="869"/>
      <c r="E89" s="902"/>
      <c r="F89" s="914"/>
      <c r="G89" s="831"/>
      <c r="H89" s="831"/>
      <c r="I89" s="830"/>
      <c r="J89" s="831"/>
    </row>
    <row r="90" spans="1:10" ht="118.5" customHeight="1" x14ac:dyDescent="0.25">
      <c r="A90" s="844"/>
      <c r="B90" s="904" t="s">
        <v>198</v>
      </c>
      <c r="C90" s="93"/>
      <c r="D90" s="59"/>
      <c r="E90" s="109"/>
      <c r="F90" s="109"/>
      <c r="G90" s="103" t="s">
        <v>161</v>
      </c>
      <c r="H90" s="94">
        <f>H91+H92+H93+H94+H96+H95</f>
        <v>20883.7</v>
      </c>
      <c r="I90" s="94">
        <f>I91+I92+I93+I94+I96+I95</f>
        <v>521.4</v>
      </c>
      <c r="J90" s="59" t="s">
        <v>13</v>
      </c>
    </row>
    <row r="91" spans="1:10" ht="118.5" x14ac:dyDescent="0.25">
      <c r="A91" s="844"/>
      <c r="B91" s="904"/>
      <c r="C91" s="93" t="s">
        <v>199</v>
      </c>
      <c r="D91" s="59" t="s">
        <v>13</v>
      </c>
      <c r="E91" s="109" t="s">
        <v>13</v>
      </c>
      <c r="F91" s="112" t="s">
        <v>13</v>
      </c>
      <c r="G91" s="59" t="s">
        <v>149</v>
      </c>
      <c r="H91" s="100">
        <v>756</v>
      </c>
      <c r="I91" s="100">
        <v>126</v>
      </c>
      <c r="J91" s="59" t="s">
        <v>13</v>
      </c>
    </row>
    <row r="92" spans="1:10" ht="118.5" x14ac:dyDescent="0.25">
      <c r="A92" s="844"/>
      <c r="B92" s="904"/>
      <c r="C92" s="93" t="s">
        <v>165</v>
      </c>
      <c r="D92" s="59" t="s">
        <v>13</v>
      </c>
      <c r="E92" s="109" t="s">
        <v>13</v>
      </c>
      <c r="F92" s="112" t="s">
        <v>13</v>
      </c>
      <c r="G92" s="59" t="s">
        <v>149</v>
      </c>
      <c r="H92" s="96">
        <v>3981.6</v>
      </c>
      <c r="I92" s="85">
        <v>44</v>
      </c>
      <c r="J92" s="59" t="s">
        <v>13</v>
      </c>
    </row>
    <row r="93" spans="1:10" ht="118.5" x14ac:dyDescent="0.25">
      <c r="A93" s="844"/>
      <c r="B93" s="904"/>
      <c r="C93" s="97" t="s">
        <v>163</v>
      </c>
      <c r="D93" s="59" t="s">
        <v>13</v>
      </c>
      <c r="E93" s="109" t="s">
        <v>13</v>
      </c>
      <c r="F93" s="112" t="s">
        <v>13</v>
      </c>
      <c r="G93" s="59" t="s">
        <v>149</v>
      </c>
      <c r="H93" s="96">
        <v>6444.1</v>
      </c>
      <c r="I93" s="105">
        <v>0.7</v>
      </c>
      <c r="J93" s="59" t="s">
        <v>13</v>
      </c>
    </row>
    <row r="94" spans="1:10" ht="118.5" x14ac:dyDescent="0.25">
      <c r="A94" s="844"/>
      <c r="B94" s="904"/>
      <c r="C94" s="97" t="s">
        <v>166</v>
      </c>
      <c r="D94" s="59" t="s">
        <v>13</v>
      </c>
      <c r="E94" s="109" t="s">
        <v>13</v>
      </c>
      <c r="F94" s="112" t="s">
        <v>13</v>
      </c>
      <c r="G94" s="59" t="s">
        <v>149</v>
      </c>
      <c r="H94" s="96">
        <v>2053</v>
      </c>
      <c r="I94" s="86">
        <v>121.6</v>
      </c>
      <c r="J94" s="59" t="s">
        <v>13</v>
      </c>
    </row>
    <row r="95" spans="1:10" ht="142.5" customHeight="1" x14ac:dyDescent="0.25">
      <c r="A95" s="844"/>
      <c r="B95" s="904"/>
      <c r="C95" s="97" t="s">
        <v>164</v>
      </c>
      <c r="D95" s="59" t="s">
        <v>13</v>
      </c>
      <c r="E95" s="109" t="s">
        <v>13</v>
      </c>
      <c r="F95" s="112" t="s">
        <v>13</v>
      </c>
      <c r="G95" s="59" t="s">
        <v>149</v>
      </c>
      <c r="H95" s="96">
        <v>235</v>
      </c>
      <c r="I95" s="100">
        <v>21</v>
      </c>
      <c r="J95" s="59" t="s">
        <v>13</v>
      </c>
    </row>
    <row r="96" spans="1:10" ht="118.5" x14ac:dyDescent="0.25">
      <c r="A96" s="844"/>
      <c r="B96" s="904"/>
      <c r="C96" s="93" t="s">
        <v>200</v>
      </c>
      <c r="D96" s="59" t="s">
        <v>13</v>
      </c>
      <c r="E96" s="109" t="s">
        <v>13</v>
      </c>
      <c r="F96" s="112" t="s">
        <v>13</v>
      </c>
      <c r="G96" s="59" t="s">
        <v>149</v>
      </c>
      <c r="H96" s="96">
        <v>7414</v>
      </c>
      <c r="I96" s="86">
        <v>208.1</v>
      </c>
      <c r="J96" s="59" t="s">
        <v>13</v>
      </c>
    </row>
    <row r="97" spans="1:10" ht="378.75" customHeight="1" x14ac:dyDescent="0.25">
      <c r="A97" s="832"/>
      <c r="B97" s="845" t="s">
        <v>201</v>
      </c>
      <c r="C97" s="847" t="s">
        <v>13</v>
      </c>
      <c r="D97" s="868" t="s">
        <v>60</v>
      </c>
      <c r="E97" s="893" t="s">
        <v>169</v>
      </c>
      <c r="F97" s="880" t="s">
        <v>202</v>
      </c>
      <c r="G97" s="813" t="s">
        <v>13</v>
      </c>
      <c r="H97" s="813" t="s">
        <v>13</v>
      </c>
      <c r="I97" s="829" t="s">
        <v>203</v>
      </c>
      <c r="J97" s="813" t="s">
        <v>128</v>
      </c>
    </row>
    <row r="98" spans="1:10" ht="409.6" customHeight="1" x14ac:dyDescent="0.25">
      <c r="A98" s="858"/>
      <c r="B98" s="846"/>
      <c r="C98" s="848"/>
      <c r="D98" s="869"/>
      <c r="E98" s="902"/>
      <c r="F98" s="881"/>
      <c r="G98" s="831"/>
      <c r="H98" s="831"/>
      <c r="I98" s="830"/>
      <c r="J98" s="831"/>
    </row>
    <row r="99" spans="1:10" ht="145.5" customHeight="1" x14ac:dyDescent="0.25">
      <c r="A99" s="858"/>
      <c r="B99" s="846"/>
      <c r="C99" s="848"/>
      <c r="D99" s="869"/>
      <c r="E99" s="902"/>
      <c r="F99" s="881"/>
      <c r="G99" s="831"/>
      <c r="H99" s="831"/>
      <c r="I99" s="830"/>
      <c r="J99" s="831"/>
    </row>
    <row r="100" spans="1:10" ht="174" customHeight="1" x14ac:dyDescent="0.25">
      <c r="A100" s="858"/>
      <c r="B100" s="846"/>
      <c r="C100" s="848"/>
      <c r="D100" s="869"/>
      <c r="E100" s="902"/>
      <c r="F100" s="881"/>
      <c r="G100" s="831"/>
      <c r="H100" s="831"/>
      <c r="I100" s="830"/>
      <c r="J100" s="831"/>
    </row>
    <row r="101" spans="1:10" ht="174" customHeight="1" x14ac:dyDescent="0.25">
      <c r="A101" s="858"/>
      <c r="B101" s="846"/>
      <c r="C101" s="848"/>
      <c r="D101" s="869"/>
      <c r="E101" s="902"/>
      <c r="F101" s="881"/>
      <c r="G101" s="831"/>
      <c r="H101" s="831"/>
      <c r="I101" s="830"/>
      <c r="J101" s="831"/>
    </row>
    <row r="102" spans="1:10" ht="324" customHeight="1" x14ac:dyDescent="0.25">
      <c r="A102" s="858"/>
      <c r="B102" s="846"/>
      <c r="C102" s="848"/>
      <c r="D102" s="869"/>
      <c r="E102" s="902"/>
      <c r="F102" s="881"/>
      <c r="G102" s="831"/>
      <c r="H102" s="831"/>
      <c r="I102" s="830"/>
      <c r="J102" s="831"/>
    </row>
    <row r="103" spans="1:10" ht="237" x14ac:dyDescent="0.25">
      <c r="A103" s="106"/>
      <c r="B103" s="97" t="s">
        <v>204</v>
      </c>
      <c r="C103" s="93" t="s">
        <v>162</v>
      </c>
      <c r="D103" s="59" t="s">
        <v>13</v>
      </c>
      <c r="E103" s="109" t="s">
        <v>13</v>
      </c>
      <c r="F103" s="109" t="s">
        <v>13</v>
      </c>
      <c r="G103" s="59" t="s">
        <v>149</v>
      </c>
      <c r="H103" s="96">
        <v>12906.2</v>
      </c>
      <c r="I103" s="100">
        <v>0</v>
      </c>
      <c r="J103" s="59" t="s">
        <v>13</v>
      </c>
    </row>
    <row r="104" spans="1:10" ht="409.5" x14ac:dyDescent="0.25">
      <c r="A104" s="106"/>
      <c r="B104" s="113" t="s">
        <v>205</v>
      </c>
      <c r="C104" s="59" t="s">
        <v>13</v>
      </c>
      <c r="D104" s="71" t="s">
        <v>61</v>
      </c>
      <c r="E104" s="114" t="s">
        <v>206</v>
      </c>
      <c r="F104" s="70" t="s">
        <v>207</v>
      </c>
      <c r="G104" s="69" t="s">
        <v>13</v>
      </c>
      <c r="H104" s="80" t="s">
        <v>13</v>
      </c>
      <c r="I104" s="81" t="s">
        <v>13</v>
      </c>
      <c r="J104" s="69" t="s">
        <v>128</v>
      </c>
    </row>
    <row r="105" spans="1:10" ht="267" customHeight="1" x14ac:dyDescent="0.25">
      <c r="A105" s="106" t="s">
        <v>208</v>
      </c>
      <c r="B105" s="115" t="s">
        <v>209</v>
      </c>
      <c r="C105" s="93" t="s">
        <v>210</v>
      </c>
      <c r="D105" s="59" t="s">
        <v>13</v>
      </c>
      <c r="E105" s="109" t="s">
        <v>13</v>
      </c>
      <c r="F105" s="109" t="s">
        <v>13</v>
      </c>
      <c r="G105" s="63" t="s">
        <v>149</v>
      </c>
      <c r="H105" s="104">
        <v>2458.8000000000002</v>
      </c>
      <c r="I105" s="107">
        <v>2458.8000000000002</v>
      </c>
      <c r="J105" s="59" t="s">
        <v>13</v>
      </c>
    </row>
    <row r="106" spans="1:10" ht="408.75" customHeight="1" x14ac:dyDescent="0.25">
      <c r="A106" s="106"/>
      <c r="B106" s="101" t="s">
        <v>211</v>
      </c>
      <c r="C106" s="59" t="s">
        <v>13</v>
      </c>
      <c r="D106" s="116" t="s">
        <v>68</v>
      </c>
      <c r="E106" s="117" t="s">
        <v>212</v>
      </c>
      <c r="F106" s="118" t="s">
        <v>213</v>
      </c>
      <c r="G106" s="69" t="s">
        <v>13</v>
      </c>
      <c r="H106" s="80" t="s">
        <v>13</v>
      </c>
      <c r="I106" s="81" t="s">
        <v>13</v>
      </c>
      <c r="J106" s="69" t="s">
        <v>128</v>
      </c>
    </row>
    <row r="107" spans="1:10" ht="99" customHeight="1" x14ac:dyDescent="0.25">
      <c r="A107" s="832" t="s">
        <v>214</v>
      </c>
      <c r="B107" s="889" t="s">
        <v>215</v>
      </c>
      <c r="C107" s="859" t="s">
        <v>216</v>
      </c>
      <c r="D107" s="847" t="s">
        <v>13</v>
      </c>
      <c r="E107" s="847" t="s">
        <v>13</v>
      </c>
      <c r="F107" s="847" t="s">
        <v>13</v>
      </c>
      <c r="G107" s="907" t="s">
        <v>161</v>
      </c>
      <c r="H107" s="910">
        <f>H118+H110</f>
        <v>3257.5</v>
      </c>
      <c r="I107" s="911">
        <f>I110+I111+I112+I113+I114+I115</f>
        <v>0</v>
      </c>
      <c r="J107" s="905" t="s">
        <v>13</v>
      </c>
    </row>
    <row r="108" spans="1:10" ht="116.25" customHeight="1" x14ac:dyDescent="0.25">
      <c r="A108" s="858"/>
      <c r="B108" s="896"/>
      <c r="C108" s="860"/>
      <c r="D108" s="848"/>
      <c r="E108" s="848"/>
      <c r="F108" s="848"/>
      <c r="G108" s="907"/>
      <c r="H108" s="910"/>
      <c r="I108" s="911"/>
      <c r="J108" s="905"/>
    </row>
    <row r="109" spans="1:10" ht="7.5" customHeight="1" x14ac:dyDescent="0.25">
      <c r="A109" s="833"/>
      <c r="B109" s="890"/>
      <c r="C109" s="861"/>
      <c r="D109" s="862"/>
      <c r="E109" s="862"/>
      <c r="F109" s="862"/>
      <c r="G109" s="907"/>
      <c r="H109" s="910"/>
      <c r="I109" s="911"/>
      <c r="J109" s="905"/>
    </row>
    <row r="110" spans="1:10" ht="90" customHeight="1" x14ac:dyDescent="0.25">
      <c r="A110" s="832"/>
      <c r="B110" s="859" t="s">
        <v>217</v>
      </c>
      <c r="C110" s="93"/>
      <c r="D110" s="59"/>
      <c r="E110" s="109"/>
      <c r="F110" s="109"/>
      <c r="G110" s="59" t="s">
        <v>161</v>
      </c>
      <c r="H110" s="119">
        <f>H111+H112+H113+H115+H114</f>
        <v>257.5</v>
      </c>
      <c r="I110" s="85">
        <f>I111+I112+I113+I115+I114</f>
        <v>0</v>
      </c>
      <c r="J110" s="120"/>
    </row>
    <row r="111" spans="1:10" ht="118.5" x14ac:dyDescent="0.25">
      <c r="A111" s="858"/>
      <c r="B111" s="860"/>
      <c r="C111" s="97" t="s">
        <v>164</v>
      </c>
      <c r="D111" s="59" t="s">
        <v>13</v>
      </c>
      <c r="E111" s="59" t="s">
        <v>13</v>
      </c>
      <c r="F111" s="59" t="s">
        <v>13</v>
      </c>
      <c r="G111" s="63" t="s">
        <v>149</v>
      </c>
      <c r="H111" s="121">
        <v>70</v>
      </c>
      <c r="I111" s="85">
        <v>0</v>
      </c>
      <c r="J111" s="59" t="s">
        <v>13</v>
      </c>
    </row>
    <row r="112" spans="1:10" ht="118.5" x14ac:dyDescent="0.25">
      <c r="A112" s="858"/>
      <c r="B112" s="860"/>
      <c r="C112" s="93" t="s">
        <v>165</v>
      </c>
      <c r="D112" s="59" t="s">
        <v>13</v>
      </c>
      <c r="E112" s="59" t="s">
        <v>13</v>
      </c>
      <c r="F112" s="59" t="s">
        <v>13</v>
      </c>
      <c r="G112" s="63" t="s">
        <v>149</v>
      </c>
      <c r="H112" s="121">
        <v>60</v>
      </c>
      <c r="I112" s="85">
        <v>0</v>
      </c>
      <c r="J112" s="59" t="s">
        <v>13</v>
      </c>
    </row>
    <row r="113" spans="1:11" ht="118.5" x14ac:dyDescent="0.25">
      <c r="A113" s="858"/>
      <c r="B113" s="860"/>
      <c r="C113" s="97" t="s">
        <v>163</v>
      </c>
      <c r="D113" s="59" t="s">
        <v>13</v>
      </c>
      <c r="E113" s="59" t="s">
        <v>13</v>
      </c>
      <c r="F113" s="59" t="s">
        <v>13</v>
      </c>
      <c r="G113" s="63" t="s">
        <v>149</v>
      </c>
      <c r="H113" s="121">
        <v>38.200000000000003</v>
      </c>
      <c r="I113" s="85">
        <v>0</v>
      </c>
      <c r="J113" s="59" t="s">
        <v>13</v>
      </c>
    </row>
    <row r="114" spans="1:11" ht="118.5" x14ac:dyDescent="0.25">
      <c r="A114" s="858"/>
      <c r="B114" s="860"/>
      <c r="C114" s="93" t="s">
        <v>167</v>
      </c>
      <c r="D114" s="88" t="s">
        <v>13</v>
      </c>
      <c r="E114" s="88" t="s">
        <v>13</v>
      </c>
      <c r="F114" s="88" t="s">
        <v>13</v>
      </c>
      <c r="G114" s="63" t="s">
        <v>149</v>
      </c>
      <c r="H114" s="121">
        <v>29.3</v>
      </c>
      <c r="I114" s="85">
        <v>0</v>
      </c>
      <c r="J114" s="59" t="s">
        <v>13</v>
      </c>
    </row>
    <row r="115" spans="1:11" ht="118.5" x14ac:dyDescent="0.25">
      <c r="A115" s="833"/>
      <c r="B115" s="860"/>
      <c r="C115" s="97" t="s">
        <v>166</v>
      </c>
      <c r="D115" s="59" t="s">
        <v>13</v>
      </c>
      <c r="E115" s="59" t="s">
        <v>13</v>
      </c>
      <c r="F115" s="59" t="s">
        <v>13</v>
      </c>
      <c r="G115" s="63" t="s">
        <v>149</v>
      </c>
      <c r="H115" s="121">
        <v>60</v>
      </c>
      <c r="I115" s="85">
        <v>0</v>
      </c>
      <c r="J115" s="59" t="s">
        <v>13</v>
      </c>
    </row>
    <row r="116" spans="1:11" ht="349.5" customHeight="1" x14ac:dyDescent="0.25">
      <c r="A116" s="832"/>
      <c r="B116" s="845" t="s">
        <v>218</v>
      </c>
      <c r="C116" s="847" t="s">
        <v>13</v>
      </c>
      <c r="D116" s="868" t="s">
        <v>61</v>
      </c>
      <c r="E116" s="893" t="s">
        <v>219</v>
      </c>
      <c r="F116" s="880" t="s">
        <v>220</v>
      </c>
      <c r="G116" s="813" t="s">
        <v>13</v>
      </c>
      <c r="H116" s="813" t="s">
        <v>13</v>
      </c>
      <c r="I116" s="829" t="s">
        <v>13</v>
      </c>
      <c r="J116" s="813" t="s">
        <v>128</v>
      </c>
    </row>
    <row r="117" spans="1:11" ht="349.5" customHeight="1" x14ac:dyDescent="0.25">
      <c r="A117" s="858"/>
      <c r="B117" s="846"/>
      <c r="C117" s="848"/>
      <c r="D117" s="892"/>
      <c r="E117" s="902"/>
      <c r="F117" s="881"/>
      <c r="G117" s="831"/>
      <c r="H117" s="831"/>
      <c r="I117" s="830"/>
      <c r="J117" s="831"/>
    </row>
    <row r="118" spans="1:11" ht="267.75" customHeight="1" x14ac:dyDescent="0.25">
      <c r="A118" s="74"/>
      <c r="B118" s="97" t="s">
        <v>221</v>
      </c>
      <c r="C118" s="93" t="s">
        <v>162</v>
      </c>
      <c r="D118" s="59" t="s">
        <v>13</v>
      </c>
      <c r="E118" s="109" t="s">
        <v>13</v>
      </c>
      <c r="F118" s="109" t="s">
        <v>13</v>
      </c>
      <c r="G118" s="59" t="s">
        <v>149</v>
      </c>
      <c r="H118" s="98">
        <v>3000</v>
      </c>
      <c r="I118" s="122">
        <v>1524</v>
      </c>
      <c r="J118" s="59" t="s">
        <v>13</v>
      </c>
    </row>
    <row r="119" spans="1:11" ht="409.5" customHeight="1" x14ac:dyDescent="0.25">
      <c r="A119" s="74"/>
      <c r="B119" s="123" t="s">
        <v>222</v>
      </c>
      <c r="C119" s="59" t="s">
        <v>13</v>
      </c>
      <c r="D119" s="116" t="s">
        <v>60</v>
      </c>
      <c r="E119" s="102" t="s">
        <v>219</v>
      </c>
      <c r="F119" s="124" t="s">
        <v>223</v>
      </c>
      <c r="G119" s="69" t="s">
        <v>13</v>
      </c>
      <c r="H119" s="80" t="s">
        <v>13</v>
      </c>
      <c r="I119" s="81" t="s">
        <v>13</v>
      </c>
      <c r="J119" s="69" t="s">
        <v>128</v>
      </c>
    </row>
    <row r="120" spans="1:11" ht="237" x14ac:dyDescent="0.25">
      <c r="A120" s="74" t="s">
        <v>224</v>
      </c>
      <c r="B120" s="92" t="s">
        <v>225</v>
      </c>
      <c r="C120" s="93" t="s">
        <v>162</v>
      </c>
      <c r="D120" s="59" t="s">
        <v>13</v>
      </c>
      <c r="E120" s="99" t="s">
        <v>13</v>
      </c>
      <c r="F120" s="99" t="s">
        <v>13</v>
      </c>
      <c r="G120" s="103" t="s">
        <v>161</v>
      </c>
      <c r="H120" s="94">
        <f>H121</f>
        <v>1002.9</v>
      </c>
      <c r="I120" s="125">
        <f>I121</f>
        <v>0</v>
      </c>
      <c r="J120" s="59" t="s">
        <v>13</v>
      </c>
    </row>
    <row r="121" spans="1:11" s="128" customFormat="1" ht="237" x14ac:dyDescent="1.35">
      <c r="A121" s="74"/>
      <c r="B121" s="126" t="s">
        <v>226</v>
      </c>
      <c r="C121" s="93" t="s">
        <v>162</v>
      </c>
      <c r="D121" s="59" t="s">
        <v>13</v>
      </c>
      <c r="E121" s="99" t="s">
        <v>13</v>
      </c>
      <c r="F121" s="59" t="s">
        <v>13</v>
      </c>
      <c r="G121" s="63" t="s">
        <v>149</v>
      </c>
      <c r="H121" s="98">
        <v>1002.9</v>
      </c>
      <c r="I121" s="85">
        <v>0</v>
      </c>
      <c r="J121" s="59" t="s">
        <v>13</v>
      </c>
      <c r="K121" s="127"/>
    </row>
    <row r="122" spans="1:11" ht="296.25" x14ac:dyDescent="0.25">
      <c r="A122" s="74"/>
      <c r="B122" s="123" t="s">
        <v>227</v>
      </c>
      <c r="C122" s="59" t="s">
        <v>13</v>
      </c>
      <c r="D122" s="72" t="s">
        <v>60</v>
      </c>
      <c r="E122" s="102" t="s">
        <v>228</v>
      </c>
      <c r="F122" s="70" t="s">
        <v>229</v>
      </c>
      <c r="G122" s="69" t="s">
        <v>13</v>
      </c>
      <c r="H122" s="80" t="s">
        <v>13</v>
      </c>
      <c r="I122" s="81" t="s">
        <v>13</v>
      </c>
      <c r="J122" s="69" t="s">
        <v>128</v>
      </c>
    </row>
    <row r="123" spans="1:11" ht="237" x14ac:dyDescent="0.25">
      <c r="A123" s="74" t="s">
        <v>230</v>
      </c>
      <c r="B123" s="92" t="s">
        <v>231</v>
      </c>
      <c r="C123" s="93" t="s">
        <v>162</v>
      </c>
      <c r="D123" s="63" t="s">
        <v>13</v>
      </c>
      <c r="E123" s="99" t="s">
        <v>13</v>
      </c>
      <c r="F123" s="99" t="s">
        <v>13</v>
      </c>
      <c r="G123" s="103" t="s">
        <v>149</v>
      </c>
      <c r="H123" s="104">
        <v>42885.8</v>
      </c>
      <c r="I123" s="104">
        <v>10662.7</v>
      </c>
      <c r="J123" s="59" t="s">
        <v>13</v>
      </c>
    </row>
    <row r="124" spans="1:11" ht="228.75" customHeight="1" x14ac:dyDescent="0.25">
      <c r="A124" s="74"/>
      <c r="B124" s="123" t="s">
        <v>232</v>
      </c>
      <c r="C124" s="59" t="s">
        <v>13</v>
      </c>
      <c r="D124" s="71" t="s">
        <v>60</v>
      </c>
      <c r="E124" s="102" t="s">
        <v>233</v>
      </c>
      <c r="F124" s="70" t="s">
        <v>234</v>
      </c>
      <c r="G124" s="69" t="s">
        <v>13</v>
      </c>
      <c r="H124" s="80" t="s">
        <v>13</v>
      </c>
      <c r="I124" s="81" t="s">
        <v>13</v>
      </c>
      <c r="J124" s="69" t="s">
        <v>128</v>
      </c>
    </row>
    <row r="125" spans="1:11" ht="409.5" customHeight="1" x14ac:dyDescent="0.25">
      <c r="A125" s="74" t="s">
        <v>235</v>
      </c>
      <c r="B125" s="129" t="s">
        <v>236</v>
      </c>
      <c r="C125" s="93" t="s">
        <v>162</v>
      </c>
      <c r="D125" s="63" t="s">
        <v>13</v>
      </c>
      <c r="E125" s="99" t="s">
        <v>13</v>
      </c>
      <c r="F125" s="99" t="s">
        <v>13</v>
      </c>
      <c r="G125" s="103" t="s">
        <v>149</v>
      </c>
      <c r="H125" s="104">
        <v>12149.7</v>
      </c>
      <c r="I125" s="104">
        <v>3200</v>
      </c>
      <c r="J125" s="59" t="s">
        <v>13</v>
      </c>
    </row>
    <row r="126" spans="1:11" ht="409.6" customHeight="1" x14ac:dyDescent="0.25">
      <c r="A126" s="74"/>
      <c r="B126" s="130" t="s">
        <v>237</v>
      </c>
      <c r="C126" s="59" t="s">
        <v>13</v>
      </c>
      <c r="D126" s="71" t="s">
        <v>60</v>
      </c>
      <c r="E126" s="102" t="s">
        <v>233</v>
      </c>
      <c r="F126" s="70" t="s">
        <v>238</v>
      </c>
      <c r="G126" s="69" t="s">
        <v>13</v>
      </c>
      <c r="H126" s="80" t="s">
        <v>13</v>
      </c>
      <c r="I126" s="81" t="s">
        <v>13</v>
      </c>
      <c r="J126" s="69" t="s">
        <v>128</v>
      </c>
    </row>
    <row r="127" spans="1:11" ht="297.75" customHeight="1" x14ac:dyDescent="0.25">
      <c r="A127" s="844" t="s">
        <v>239</v>
      </c>
      <c r="B127" s="903" t="s">
        <v>240</v>
      </c>
      <c r="C127" s="904" t="s">
        <v>241</v>
      </c>
      <c r="D127" s="905" t="s">
        <v>13</v>
      </c>
      <c r="E127" s="906" t="s">
        <v>13</v>
      </c>
      <c r="F127" s="906" t="s">
        <v>13</v>
      </c>
      <c r="G127" s="907" t="s">
        <v>148</v>
      </c>
      <c r="H127" s="908">
        <v>27756.6</v>
      </c>
      <c r="I127" s="909">
        <v>0</v>
      </c>
      <c r="J127" s="905" t="s">
        <v>13</v>
      </c>
    </row>
    <row r="128" spans="1:11" ht="15" x14ac:dyDescent="0.25">
      <c r="A128" s="844"/>
      <c r="B128" s="903"/>
      <c r="C128" s="904"/>
      <c r="D128" s="905"/>
      <c r="E128" s="906"/>
      <c r="F128" s="906"/>
      <c r="G128" s="907"/>
      <c r="H128" s="908"/>
      <c r="I128" s="909"/>
      <c r="J128" s="905"/>
    </row>
    <row r="129" spans="1:10" ht="70.5" customHeight="1" x14ac:dyDescent="0.25">
      <c r="A129" s="844"/>
      <c r="B129" s="903"/>
      <c r="C129" s="904"/>
      <c r="D129" s="905"/>
      <c r="E129" s="906"/>
      <c r="F129" s="906"/>
      <c r="G129" s="907"/>
      <c r="H129" s="908"/>
      <c r="I129" s="909"/>
      <c r="J129" s="905"/>
    </row>
    <row r="130" spans="1:10" ht="186.75" customHeight="1" x14ac:dyDescent="0.25">
      <c r="A130" s="832"/>
      <c r="B130" s="845" t="s">
        <v>242</v>
      </c>
      <c r="C130" s="847" t="s">
        <v>13</v>
      </c>
      <c r="D130" s="813" t="s">
        <v>60</v>
      </c>
      <c r="E130" s="893" t="s">
        <v>243</v>
      </c>
      <c r="F130" s="893" t="s">
        <v>244</v>
      </c>
      <c r="G130" s="813" t="s">
        <v>13</v>
      </c>
      <c r="H130" s="813" t="s">
        <v>13</v>
      </c>
      <c r="I130" s="829" t="s">
        <v>13</v>
      </c>
      <c r="J130" s="813" t="s">
        <v>128</v>
      </c>
    </row>
    <row r="131" spans="1:10" ht="186.75" customHeight="1" x14ac:dyDescent="0.25">
      <c r="A131" s="858"/>
      <c r="B131" s="846"/>
      <c r="C131" s="848"/>
      <c r="D131" s="831"/>
      <c r="E131" s="902"/>
      <c r="F131" s="902"/>
      <c r="G131" s="831"/>
      <c r="H131" s="831"/>
      <c r="I131" s="830"/>
      <c r="J131" s="831"/>
    </row>
    <row r="132" spans="1:10" ht="306" customHeight="1" x14ac:dyDescent="0.25">
      <c r="A132" s="833"/>
      <c r="B132" s="891"/>
      <c r="C132" s="862"/>
      <c r="D132" s="814"/>
      <c r="E132" s="894"/>
      <c r="F132" s="894"/>
      <c r="G132" s="814"/>
      <c r="H132" s="814"/>
      <c r="I132" s="888"/>
      <c r="J132" s="814"/>
    </row>
    <row r="133" spans="1:10" ht="15" x14ac:dyDescent="0.25">
      <c r="A133" s="832" t="s">
        <v>245</v>
      </c>
      <c r="B133" s="889" t="s">
        <v>246</v>
      </c>
      <c r="C133" s="859" t="s">
        <v>241</v>
      </c>
      <c r="D133" s="847" t="s">
        <v>13</v>
      </c>
      <c r="E133" s="863" t="s">
        <v>13</v>
      </c>
      <c r="F133" s="863" t="s">
        <v>13</v>
      </c>
      <c r="G133" s="882" t="s">
        <v>148</v>
      </c>
      <c r="H133" s="884">
        <v>142.4</v>
      </c>
      <c r="I133" s="900">
        <v>0</v>
      </c>
      <c r="J133" s="847" t="s">
        <v>13</v>
      </c>
    </row>
    <row r="134" spans="1:10" ht="381" customHeight="1" x14ac:dyDescent="0.25">
      <c r="A134" s="833"/>
      <c r="B134" s="890"/>
      <c r="C134" s="861"/>
      <c r="D134" s="862"/>
      <c r="E134" s="865"/>
      <c r="F134" s="865"/>
      <c r="G134" s="883"/>
      <c r="H134" s="885"/>
      <c r="I134" s="901"/>
      <c r="J134" s="862"/>
    </row>
    <row r="135" spans="1:10" ht="381" customHeight="1" x14ac:dyDescent="0.25">
      <c r="A135" s="832"/>
      <c r="B135" s="845" t="s">
        <v>247</v>
      </c>
      <c r="C135" s="847" t="s">
        <v>13</v>
      </c>
      <c r="D135" s="813" t="s">
        <v>60</v>
      </c>
      <c r="E135" s="893" t="s">
        <v>248</v>
      </c>
      <c r="F135" s="840" t="s">
        <v>249</v>
      </c>
      <c r="G135" s="813" t="s">
        <v>13</v>
      </c>
      <c r="H135" s="813" t="s">
        <v>13</v>
      </c>
      <c r="I135" s="829" t="s">
        <v>13</v>
      </c>
      <c r="J135" s="813" t="s">
        <v>128</v>
      </c>
    </row>
    <row r="136" spans="1:10" ht="105.75" customHeight="1" x14ac:dyDescent="0.25">
      <c r="A136" s="833"/>
      <c r="B136" s="891"/>
      <c r="C136" s="862"/>
      <c r="D136" s="814"/>
      <c r="E136" s="894"/>
      <c r="F136" s="841"/>
      <c r="G136" s="814"/>
      <c r="H136" s="814"/>
      <c r="I136" s="888"/>
      <c r="J136" s="814"/>
    </row>
    <row r="137" spans="1:10" ht="288.75" customHeight="1" x14ac:dyDescent="0.25">
      <c r="A137" s="74" t="s">
        <v>250</v>
      </c>
      <c r="B137" s="92" t="s">
        <v>251</v>
      </c>
      <c r="C137" s="93" t="s">
        <v>252</v>
      </c>
      <c r="D137" s="59" t="s">
        <v>13</v>
      </c>
      <c r="E137" s="109" t="s">
        <v>13</v>
      </c>
      <c r="F137" s="109" t="s">
        <v>13</v>
      </c>
      <c r="G137" s="103" t="s">
        <v>253</v>
      </c>
      <c r="H137" s="104">
        <f>H138+H139+H140+H142+H143+H144+H146+H147+H148+H151+H152+H153+H155+H156+H157</f>
        <v>10403.500000000002</v>
      </c>
      <c r="I137" s="108">
        <f>I138+I139+I140+I142+I143+I144+I146+I147+I148+I151+I152+I153+I155+I156+I157</f>
        <v>0</v>
      </c>
      <c r="J137" s="59" t="s">
        <v>13</v>
      </c>
    </row>
    <row r="138" spans="1:10" ht="59.25" x14ac:dyDescent="0.25">
      <c r="A138" s="832"/>
      <c r="B138" s="859" t="s">
        <v>254</v>
      </c>
      <c r="C138" s="859" t="s">
        <v>162</v>
      </c>
      <c r="D138" s="847" t="s">
        <v>13</v>
      </c>
      <c r="E138" s="863" t="s">
        <v>13</v>
      </c>
      <c r="F138" s="863" t="s">
        <v>13</v>
      </c>
      <c r="G138" s="59" t="s">
        <v>148</v>
      </c>
      <c r="H138" s="86">
        <v>2000</v>
      </c>
      <c r="I138" s="100">
        <v>0</v>
      </c>
      <c r="J138" s="847" t="s">
        <v>13</v>
      </c>
    </row>
    <row r="139" spans="1:10" ht="59.25" x14ac:dyDescent="0.25">
      <c r="A139" s="858"/>
      <c r="B139" s="860"/>
      <c r="C139" s="860"/>
      <c r="D139" s="848"/>
      <c r="E139" s="864"/>
      <c r="F139" s="864"/>
      <c r="G139" s="59" t="s">
        <v>149</v>
      </c>
      <c r="H139" s="96">
        <v>222.2</v>
      </c>
      <c r="I139" s="100">
        <v>0</v>
      </c>
      <c r="J139" s="848"/>
    </row>
    <row r="140" spans="1:10" ht="181.5" customHeight="1" x14ac:dyDescent="0.25">
      <c r="A140" s="833"/>
      <c r="B140" s="861"/>
      <c r="C140" s="861"/>
      <c r="D140" s="862"/>
      <c r="E140" s="865"/>
      <c r="F140" s="865"/>
      <c r="G140" s="59" t="s">
        <v>255</v>
      </c>
      <c r="H140" s="100">
        <v>2.2999999999999998</v>
      </c>
      <c r="I140" s="100">
        <v>0</v>
      </c>
      <c r="J140" s="862"/>
    </row>
    <row r="141" spans="1:10" ht="409.6" customHeight="1" x14ac:dyDescent="0.25">
      <c r="A141" s="74"/>
      <c r="B141" s="123" t="s">
        <v>256</v>
      </c>
      <c r="C141" s="59" t="s">
        <v>13</v>
      </c>
      <c r="D141" s="71" t="s">
        <v>60</v>
      </c>
      <c r="E141" s="102" t="s">
        <v>257</v>
      </c>
      <c r="F141" s="70" t="s">
        <v>258</v>
      </c>
      <c r="G141" s="69" t="s">
        <v>13</v>
      </c>
      <c r="H141" s="80" t="s">
        <v>13</v>
      </c>
      <c r="I141" s="81" t="s">
        <v>13</v>
      </c>
      <c r="J141" s="69" t="s">
        <v>128</v>
      </c>
    </row>
    <row r="142" spans="1:10" ht="95.25" customHeight="1" x14ac:dyDescent="0.25">
      <c r="A142" s="832"/>
      <c r="B142" s="859" t="s">
        <v>259</v>
      </c>
      <c r="C142" s="859" t="s">
        <v>199</v>
      </c>
      <c r="D142" s="847" t="s">
        <v>13</v>
      </c>
      <c r="E142" s="863" t="s">
        <v>13</v>
      </c>
      <c r="F142" s="863" t="s">
        <v>13</v>
      </c>
      <c r="G142" s="59" t="s">
        <v>148</v>
      </c>
      <c r="H142" s="86">
        <v>2000</v>
      </c>
      <c r="I142" s="100">
        <v>0</v>
      </c>
      <c r="J142" s="847" t="s">
        <v>13</v>
      </c>
    </row>
    <row r="143" spans="1:10" ht="59.25" x14ac:dyDescent="0.25">
      <c r="A143" s="858"/>
      <c r="B143" s="860"/>
      <c r="C143" s="860"/>
      <c r="D143" s="848"/>
      <c r="E143" s="864"/>
      <c r="F143" s="864"/>
      <c r="G143" s="59" t="s">
        <v>149</v>
      </c>
      <c r="H143" s="96">
        <v>222.2</v>
      </c>
      <c r="I143" s="100">
        <v>0</v>
      </c>
      <c r="J143" s="848"/>
    </row>
    <row r="144" spans="1:10" ht="185.25" customHeight="1" x14ac:dyDescent="0.25">
      <c r="A144" s="833"/>
      <c r="B144" s="861"/>
      <c r="C144" s="861"/>
      <c r="D144" s="862"/>
      <c r="E144" s="865"/>
      <c r="F144" s="865"/>
      <c r="G144" s="59" t="s">
        <v>255</v>
      </c>
      <c r="H144" s="100">
        <v>50</v>
      </c>
      <c r="I144" s="100">
        <v>0</v>
      </c>
      <c r="J144" s="862"/>
    </row>
    <row r="145" spans="1:13" ht="408.75" customHeight="1" x14ac:dyDescent="0.25">
      <c r="A145" s="74"/>
      <c r="B145" s="123" t="s">
        <v>260</v>
      </c>
      <c r="C145" s="59" t="s">
        <v>13</v>
      </c>
      <c r="D145" s="71" t="s">
        <v>60</v>
      </c>
      <c r="E145" s="102" t="s">
        <v>257</v>
      </c>
      <c r="F145" s="70" t="s">
        <v>261</v>
      </c>
      <c r="G145" s="69" t="s">
        <v>13</v>
      </c>
      <c r="H145" s="80" t="s">
        <v>13</v>
      </c>
      <c r="I145" s="81" t="s">
        <v>13</v>
      </c>
      <c r="J145" s="69" t="s">
        <v>128</v>
      </c>
    </row>
    <row r="146" spans="1:13" ht="78.75" customHeight="1" x14ac:dyDescent="0.25">
      <c r="A146" s="832"/>
      <c r="B146" s="859" t="s">
        <v>262</v>
      </c>
      <c r="C146" s="859" t="s">
        <v>167</v>
      </c>
      <c r="D146" s="847" t="s">
        <v>13</v>
      </c>
      <c r="E146" s="863" t="s">
        <v>13</v>
      </c>
      <c r="F146" s="897" t="s">
        <v>13</v>
      </c>
      <c r="G146" s="59" t="s">
        <v>148</v>
      </c>
      <c r="H146" s="86">
        <v>1760</v>
      </c>
      <c r="I146" s="100">
        <v>0</v>
      </c>
      <c r="J146" s="847" t="s">
        <v>13</v>
      </c>
    </row>
    <row r="147" spans="1:13" ht="78.75" customHeight="1" x14ac:dyDescent="0.25">
      <c r="A147" s="858"/>
      <c r="B147" s="860"/>
      <c r="C147" s="860"/>
      <c r="D147" s="848"/>
      <c r="E147" s="864"/>
      <c r="F147" s="898"/>
      <c r="G147" s="59" t="s">
        <v>149</v>
      </c>
      <c r="H147" s="96">
        <v>195.6</v>
      </c>
      <c r="I147" s="100">
        <v>0</v>
      </c>
      <c r="J147" s="848"/>
    </row>
    <row r="148" spans="1:13" ht="181.5" customHeight="1" x14ac:dyDescent="0.25">
      <c r="A148" s="833"/>
      <c r="B148" s="861"/>
      <c r="C148" s="861"/>
      <c r="D148" s="862"/>
      <c r="E148" s="865"/>
      <c r="F148" s="899"/>
      <c r="G148" s="59" t="s">
        <v>255</v>
      </c>
      <c r="H148" s="100">
        <v>31.3</v>
      </c>
      <c r="I148" s="100">
        <v>0</v>
      </c>
      <c r="J148" s="862"/>
    </row>
    <row r="149" spans="1:13" ht="264" customHeight="1" x14ac:dyDescent="0.25">
      <c r="A149" s="832"/>
      <c r="B149" s="845" t="s">
        <v>263</v>
      </c>
      <c r="C149" s="847" t="s">
        <v>13</v>
      </c>
      <c r="D149" s="868" t="s">
        <v>61</v>
      </c>
      <c r="E149" s="893" t="s">
        <v>257</v>
      </c>
      <c r="F149" s="840" t="s">
        <v>264</v>
      </c>
      <c r="G149" s="813" t="s">
        <v>13</v>
      </c>
      <c r="H149" s="813" t="s">
        <v>13</v>
      </c>
      <c r="I149" s="829" t="s">
        <v>13</v>
      </c>
      <c r="J149" s="813" t="s">
        <v>128</v>
      </c>
    </row>
    <row r="150" spans="1:13" ht="405.75" customHeight="1" x14ac:dyDescent="0.25">
      <c r="A150" s="833"/>
      <c r="B150" s="891"/>
      <c r="C150" s="862"/>
      <c r="D150" s="892"/>
      <c r="E150" s="894"/>
      <c r="F150" s="841"/>
      <c r="G150" s="814"/>
      <c r="H150" s="814"/>
      <c r="I150" s="888"/>
      <c r="J150" s="814"/>
      <c r="L150" s="131"/>
      <c r="M150" s="128"/>
    </row>
    <row r="151" spans="1:13" ht="94.5" customHeight="1" x14ac:dyDescent="0.25">
      <c r="A151" s="832"/>
      <c r="B151" s="859" t="s">
        <v>265</v>
      </c>
      <c r="C151" s="859" t="s">
        <v>164</v>
      </c>
      <c r="D151" s="847" t="s">
        <v>13</v>
      </c>
      <c r="E151" s="863" t="s">
        <v>13</v>
      </c>
      <c r="F151" s="863" t="s">
        <v>13</v>
      </c>
      <c r="G151" s="59" t="s">
        <v>148</v>
      </c>
      <c r="H151" s="86">
        <v>2000</v>
      </c>
      <c r="I151" s="100">
        <v>0</v>
      </c>
      <c r="J151" s="847" t="s">
        <v>13</v>
      </c>
      <c r="L151" s="131"/>
      <c r="M151" s="128"/>
    </row>
    <row r="152" spans="1:13" ht="121.5" customHeight="1" x14ac:dyDescent="0.25">
      <c r="A152" s="858"/>
      <c r="B152" s="860"/>
      <c r="C152" s="860"/>
      <c r="D152" s="848"/>
      <c r="E152" s="864"/>
      <c r="F152" s="864"/>
      <c r="G152" s="59" t="s">
        <v>149</v>
      </c>
      <c r="H152" s="96">
        <v>222.2</v>
      </c>
      <c r="I152" s="100">
        <v>0</v>
      </c>
      <c r="J152" s="848"/>
      <c r="L152" s="131"/>
      <c r="M152" s="128"/>
    </row>
    <row r="153" spans="1:13" ht="148.5" customHeight="1" x14ac:dyDescent="0.25">
      <c r="A153" s="833"/>
      <c r="B153" s="861"/>
      <c r="C153" s="861"/>
      <c r="D153" s="862"/>
      <c r="E153" s="865"/>
      <c r="F153" s="865"/>
      <c r="G153" s="59" t="s">
        <v>255</v>
      </c>
      <c r="H153" s="100">
        <v>17.7</v>
      </c>
      <c r="I153" s="100">
        <v>0</v>
      </c>
      <c r="J153" s="862"/>
      <c r="L153" s="131"/>
      <c r="M153" s="128"/>
    </row>
    <row r="154" spans="1:13" ht="320.25" customHeight="1" x14ac:dyDescent="0.25">
      <c r="A154" s="132"/>
      <c r="B154" s="101" t="s">
        <v>266</v>
      </c>
      <c r="C154" s="59" t="s">
        <v>13</v>
      </c>
      <c r="D154" s="72" t="s">
        <v>60</v>
      </c>
      <c r="E154" s="133" t="s">
        <v>257</v>
      </c>
      <c r="F154" s="134" t="s">
        <v>267</v>
      </c>
      <c r="G154" s="80" t="s">
        <v>13</v>
      </c>
      <c r="H154" s="80" t="s">
        <v>13</v>
      </c>
      <c r="I154" s="81" t="s">
        <v>13</v>
      </c>
      <c r="J154" s="135" t="s">
        <v>128</v>
      </c>
      <c r="L154" s="131"/>
      <c r="M154" s="128"/>
    </row>
    <row r="155" spans="1:13" ht="138" customHeight="1" x14ac:dyDescent="0.25">
      <c r="A155" s="832"/>
      <c r="B155" s="859" t="s">
        <v>268</v>
      </c>
      <c r="C155" s="859" t="s">
        <v>165</v>
      </c>
      <c r="D155" s="847" t="s">
        <v>13</v>
      </c>
      <c r="E155" s="863" t="s">
        <v>13</v>
      </c>
      <c r="F155" s="863" t="s">
        <v>13</v>
      </c>
      <c r="G155" s="59" t="s">
        <v>148</v>
      </c>
      <c r="H155" s="86">
        <v>1500</v>
      </c>
      <c r="I155" s="100">
        <v>0</v>
      </c>
      <c r="J155" s="847" t="s">
        <v>13</v>
      </c>
      <c r="L155" s="131"/>
      <c r="M155" s="128"/>
    </row>
    <row r="156" spans="1:13" ht="111" customHeight="1" x14ac:dyDescent="0.25">
      <c r="A156" s="858"/>
      <c r="B156" s="860"/>
      <c r="C156" s="860"/>
      <c r="D156" s="848"/>
      <c r="E156" s="864"/>
      <c r="F156" s="864"/>
      <c r="G156" s="59" t="s">
        <v>149</v>
      </c>
      <c r="H156" s="96">
        <v>166.7</v>
      </c>
      <c r="I156" s="100">
        <v>0</v>
      </c>
      <c r="J156" s="848"/>
      <c r="L156" s="131"/>
      <c r="M156" s="128"/>
    </row>
    <row r="157" spans="1:13" ht="142.5" customHeight="1" x14ac:dyDescent="0.25">
      <c r="A157" s="833"/>
      <c r="B157" s="861"/>
      <c r="C157" s="861"/>
      <c r="D157" s="862"/>
      <c r="E157" s="865"/>
      <c r="F157" s="865"/>
      <c r="G157" s="59" t="s">
        <v>255</v>
      </c>
      <c r="H157" s="100">
        <v>13.3</v>
      </c>
      <c r="I157" s="100">
        <v>0</v>
      </c>
      <c r="J157" s="862"/>
      <c r="L157" s="131"/>
      <c r="M157" s="128"/>
    </row>
    <row r="158" spans="1:13" ht="363.75" customHeight="1" x14ac:dyDescent="0.25">
      <c r="A158" s="132"/>
      <c r="B158" s="101" t="s">
        <v>269</v>
      </c>
      <c r="C158" s="59" t="s">
        <v>13</v>
      </c>
      <c r="D158" s="72" t="s">
        <v>60</v>
      </c>
      <c r="E158" s="133" t="s">
        <v>257</v>
      </c>
      <c r="F158" s="134" t="s">
        <v>270</v>
      </c>
      <c r="G158" s="80" t="s">
        <v>13</v>
      </c>
      <c r="H158" s="80" t="s">
        <v>13</v>
      </c>
      <c r="I158" s="81" t="s">
        <v>13</v>
      </c>
      <c r="J158" s="135" t="s">
        <v>128</v>
      </c>
      <c r="L158" s="131"/>
      <c r="M158" s="128"/>
    </row>
    <row r="159" spans="1:13" ht="119.25" customHeight="1" x14ac:dyDescent="0.25">
      <c r="A159" s="832" t="s">
        <v>271</v>
      </c>
      <c r="B159" s="889" t="s">
        <v>272</v>
      </c>
      <c r="C159" s="859" t="s">
        <v>167</v>
      </c>
      <c r="D159" s="847" t="s">
        <v>13</v>
      </c>
      <c r="E159" s="863" t="s">
        <v>13</v>
      </c>
      <c r="F159" s="863" t="s">
        <v>13</v>
      </c>
      <c r="G159" s="103" t="s">
        <v>253</v>
      </c>
      <c r="H159" s="104">
        <f>H160+H161+H162</f>
        <v>454.1</v>
      </c>
      <c r="I159" s="108">
        <f>I160+I161+I162</f>
        <v>0</v>
      </c>
      <c r="J159" s="847" t="s">
        <v>13</v>
      </c>
    </row>
    <row r="160" spans="1:13" ht="59.25" customHeight="1" x14ac:dyDescent="0.25">
      <c r="A160" s="858"/>
      <c r="B160" s="896"/>
      <c r="C160" s="860"/>
      <c r="D160" s="848"/>
      <c r="E160" s="864"/>
      <c r="F160" s="864"/>
      <c r="G160" s="59" t="s">
        <v>148</v>
      </c>
      <c r="H160" s="100">
        <v>0</v>
      </c>
      <c r="I160" s="100">
        <v>0</v>
      </c>
      <c r="J160" s="848"/>
    </row>
    <row r="161" spans="1:10" ht="59.25" customHeight="1" x14ac:dyDescent="0.25">
      <c r="A161" s="858"/>
      <c r="B161" s="896"/>
      <c r="C161" s="860"/>
      <c r="D161" s="848"/>
      <c r="E161" s="864"/>
      <c r="F161" s="864"/>
      <c r="G161" s="59" t="s">
        <v>149</v>
      </c>
      <c r="H161" s="96">
        <v>454.1</v>
      </c>
      <c r="I161" s="100">
        <v>0</v>
      </c>
      <c r="J161" s="848"/>
    </row>
    <row r="162" spans="1:10" ht="165" customHeight="1" x14ac:dyDescent="0.25">
      <c r="A162" s="833"/>
      <c r="B162" s="890"/>
      <c r="C162" s="861"/>
      <c r="D162" s="862"/>
      <c r="E162" s="865"/>
      <c r="F162" s="865"/>
      <c r="G162" s="59" t="s">
        <v>255</v>
      </c>
      <c r="H162" s="100">
        <v>0</v>
      </c>
      <c r="I162" s="100">
        <v>0</v>
      </c>
      <c r="J162" s="862"/>
    </row>
    <row r="163" spans="1:10" ht="59.25" customHeight="1" x14ac:dyDescent="0.25">
      <c r="A163" s="832"/>
      <c r="B163" s="845" t="s">
        <v>273</v>
      </c>
      <c r="C163" s="847" t="s">
        <v>13</v>
      </c>
      <c r="D163" s="868" t="s">
        <v>61</v>
      </c>
      <c r="E163" s="893" t="s">
        <v>274</v>
      </c>
      <c r="F163" s="880" t="s">
        <v>275</v>
      </c>
      <c r="G163" s="813" t="s">
        <v>13</v>
      </c>
      <c r="H163" s="813" t="s">
        <v>13</v>
      </c>
      <c r="I163" s="829" t="s">
        <v>13</v>
      </c>
      <c r="J163" s="813" t="s">
        <v>128</v>
      </c>
    </row>
    <row r="164" spans="1:10" ht="338.25" customHeight="1" x14ac:dyDescent="0.25">
      <c r="A164" s="833"/>
      <c r="B164" s="891"/>
      <c r="C164" s="862"/>
      <c r="D164" s="892"/>
      <c r="E164" s="894"/>
      <c r="F164" s="895"/>
      <c r="G164" s="814"/>
      <c r="H164" s="814"/>
      <c r="I164" s="888"/>
      <c r="J164" s="814"/>
    </row>
    <row r="165" spans="1:10" ht="338.25" customHeight="1" x14ac:dyDescent="0.25">
      <c r="A165" s="832" t="s">
        <v>276</v>
      </c>
      <c r="B165" s="889" t="s">
        <v>277</v>
      </c>
      <c r="C165" s="859" t="s">
        <v>162</v>
      </c>
      <c r="D165" s="847" t="s">
        <v>13</v>
      </c>
      <c r="E165" s="863" t="s">
        <v>13</v>
      </c>
      <c r="F165" s="863" t="s">
        <v>13</v>
      </c>
      <c r="G165" s="882" t="s">
        <v>148</v>
      </c>
      <c r="H165" s="884">
        <v>7243.2</v>
      </c>
      <c r="I165" s="886" t="s">
        <v>278</v>
      </c>
      <c r="J165" s="847" t="s">
        <v>13</v>
      </c>
    </row>
    <row r="166" spans="1:10" ht="173.25" customHeight="1" x14ac:dyDescent="0.25">
      <c r="A166" s="833"/>
      <c r="B166" s="890"/>
      <c r="C166" s="861"/>
      <c r="D166" s="862"/>
      <c r="E166" s="865"/>
      <c r="F166" s="865"/>
      <c r="G166" s="883"/>
      <c r="H166" s="885"/>
      <c r="I166" s="887"/>
      <c r="J166" s="862"/>
    </row>
    <row r="167" spans="1:10" ht="409.5" customHeight="1" x14ac:dyDescent="0.25">
      <c r="A167" s="74"/>
      <c r="B167" s="123" t="s">
        <v>279</v>
      </c>
      <c r="C167" s="59" t="s">
        <v>13</v>
      </c>
      <c r="D167" s="71" t="s">
        <v>60</v>
      </c>
      <c r="E167" s="102" t="s">
        <v>280</v>
      </c>
      <c r="F167" s="70" t="s">
        <v>281</v>
      </c>
      <c r="G167" s="69" t="s">
        <v>13</v>
      </c>
      <c r="H167" s="80" t="s">
        <v>13</v>
      </c>
      <c r="I167" s="81" t="s">
        <v>13</v>
      </c>
      <c r="J167" s="69" t="s">
        <v>128</v>
      </c>
    </row>
    <row r="168" spans="1:10" ht="151.5" customHeight="1" x14ac:dyDescent="0.25">
      <c r="A168" s="815" t="s">
        <v>282</v>
      </c>
      <c r="B168" s="816"/>
      <c r="C168" s="816"/>
      <c r="D168" s="816"/>
      <c r="E168" s="816"/>
      <c r="F168" s="816"/>
      <c r="G168" s="59" t="s">
        <v>154</v>
      </c>
      <c r="H168" s="83">
        <f>H169+H170+H171+H172-0.1</f>
        <v>361777.7</v>
      </c>
      <c r="I168" s="83">
        <f>I169+I170+I171+I172-0.1</f>
        <v>65018.6</v>
      </c>
      <c r="J168" s="824"/>
    </row>
    <row r="169" spans="1:10" ht="111.75" customHeight="1" x14ac:dyDescent="0.25">
      <c r="A169" s="818"/>
      <c r="B169" s="819"/>
      <c r="C169" s="819"/>
      <c r="D169" s="819"/>
      <c r="E169" s="819"/>
      <c r="F169" s="819"/>
      <c r="G169" s="59" t="s">
        <v>147</v>
      </c>
      <c r="H169" s="100">
        <v>0</v>
      </c>
      <c r="I169" s="100">
        <v>0</v>
      </c>
      <c r="J169" s="825"/>
    </row>
    <row r="170" spans="1:10" ht="133.5" customHeight="1" x14ac:dyDescent="0.25">
      <c r="A170" s="818"/>
      <c r="B170" s="819"/>
      <c r="C170" s="819"/>
      <c r="D170" s="819"/>
      <c r="E170" s="819"/>
      <c r="F170" s="819"/>
      <c r="G170" s="59" t="s">
        <v>148</v>
      </c>
      <c r="H170" s="86">
        <f>H138+H142+H151+H155+H127+H133+H146+H165+0.1</f>
        <v>44402.299999999996</v>
      </c>
      <c r="I170" s="86">
        <f>I138+I142+I151+I155+I127+I133+I146+I165+0.1</f>
        <v>531.70000000000005</v>
      </c>
      <c r="J170" s="825"/>
    </row>
    <row r="171" spans="1:10" ht="107.25" customHeight="1" x14ac:dyDescent="0.25">
      <c r="A171" s="818"/>
      <c r="B171" s="819"/>
      <c r="C171" s="819"/>
      <c r="D171" s="819"/>
      <c r="E171" s="819"/>
      <c r="F171" s="819"/>
      <c r="G171" s="59" t="s">
        <v>149</v>
      </c>
      <c r="H171" s="86">
        <f>H30+H40+H42+H51+H54+H69+H71+H75+H81+H90+H103+H105+H107+H120+H123+H125+H139+H143+H147+H152+H156+H161</f>
        <v>317260.90000000002</v>
      </c>
      <c r="I171" s="86">
        <f>I30+I40+I42+I51+I54+I69+I71+I75+I81+I90+I103+I105+I107+I118+I120+I123+I125+I139+I143+I147+I152+I156+I161</f>
        <v>64487</v>
      </c>
      <c r="J171" s="825"/>
    </row>
    <row r="172" spans="1:10" ht="160.5" customHeight="1" x14ac:dyDescent="0.25">
      <c r="A172" s="821"/>
      <c r="B172" s="822"/>
      <c r="C172" s="822"/>
      <c r="D172" s="822"/>
      <c r="E172" s="822"/>
      <c r="F172" s="822"/>
      <c r="G172" s="59" t="s">
        <v>255</v>
      </c>
      <c r="H172" s="96">
        <f>H157+H153+H148+H144+H140</f>
        <v>114.6</v>
      </c>
      <c r="I172" s="100">
        <f>I157+I153+I148+I144+I140</f>
        <v>0</v>
      </c>
      <c r="J172" s="826"/>
    </row>
    <row r="173" spans="1:10" ht="125.25" customHeight="1" x14ac:dyDescent="0.25">
      <c r="A173" s="877" t="s">
        <v>283</v>
      </c>
      <c r="B173" s="878"/>
      <c r="C173" s="878"/>
      <c r="D173" s="878"/>
      <c r="E173" s="878"/>
      <c r="F173" s="878"/>
      <c r="G173" s="878"/>
      <c r="H173" s="878"/>
      <c r="I173" s="878"/>
      <c r="J173" s="879"/>
    </row>
    <row r="174" spans="1:10" ht="211.5" customHeight="1" x14ac:dyDescent="0.25">
      <c r="A174" s="136">
        <v>17</v>
      </c>
      <c r="B174" s="137" t="s">
        <v>284</v>
      </c>
      <c r="C174" s="93" t="s">
        <v>216</v>
      </c>
      <c r="D174" s="59" t="s">
        <v>13</v>
      </c>
      <c r="E174" s="99" t="s">
        <v>13</v>
      </c>
      <c r="F174" s="99" t="s">
        <v>13</v>
      </c>
      <c r="G174" s="103" t="s">
        <v>161</v>
      </c>
      <c r="H174" s="94">
        <f>H175+H176+H177+H178+H179</f>
        <v>2753.3999999999996</v>
      </c>
      <c r="I174" s="138">
        <f>I175+I176+I177+I178+I179</f>
        <v>458.2</v>
      </c>
      <c r="J174" s="59" t="s">
        <v>13</v>
      </c>
    </row>
    <row r="175" spans="1:10" ht="143.25" customHeight="1" x14ac:dyDescent="0.25">
      <c r="A175" s="832"/>
      <c r="B175" s="859" t="s">
        <v>285</v>
      </c>
      <c r="C175" s="97" t="s">
        <v>163</v>
      </c>
      <c r="D175" s="59" t="s">
        <v>13</v>
      </c>
      <c r="E175" s="99" t="s">
        <v>13</v>
      </c>
      <c r="F175" s="99" t="s">
        <v>13</v>
      </c>
      <c r="G175" s="59" t="s">
        <v>149</v>
      </c>
      <c r="H175" s="96">
        <v>358.8</v>
      </c>
      <c r="I175" s="139">
        <v>92.1</v>
      </c>
      <c r="J175" s="59" t="s">
        <v>13</v>
      </c>
    </row>
    <row r="176" spans="1:10" ht="144" customHeight="1" x14ac:dyDescent="0.25">
      <c r="A176" s="858"/>
      <c r="B176" s="860"/>
      <c r="C176" s="97" t="s">
        <v>164</v>
      </c>
      <c r="D176" s="59" t="s">
        <v>13</v>
      </c>
      <c r="E176" s="99" t="s">
        <v>13</v>
      </c>
      <c r="F176" s="99" t="s">
        <v>13</v>
      </c>
      <c r="G176" s="59" t="s">
        <v>149</v>
      </c>
      <c r="H176" s="96">
        <v>868.3</v>
      </c>
      <c r="I176" s="86">
        <v>100.7</v>
      </c>
      <c r="J176" s="59" t="s">
        <v>13</v>
      </c>
    </row>
    <row r="177" spans="1:10" ht="150" customHeight="1" x14ac:dyDescent="0.25">
      <c r="A177" s="858"/>
      <c r="B177" s="860"/>
      <c r="C177" s="93" t="s">
        <v>165</v>
      </c>
      <c r="D177" s="59" t="s">
        <v>13</v>
      </c>
      <c r="E177" s="99" t="s">
        <v>13</v>
      </c>
      <c r="F177" s="99" t="s">
        <v>13</v>
      </c>
      <c r="G177" s="59" t="s">
        <v>149</v>
      </c>
      <c r="H177" s="96">
        <v>897.3</v>
      </c>
      <c r="I177" s="139">
        <v>120.7</v>
      </c>
      <c r="J177" s="59" t="s">
        <v>13</v>
      </c>
    </row>
    <row r="178" spans="1:10" ht="154.5" customHeight="1" x14ac:dyDescent="0.25">
      <c r="A178" s="858"/>
      <c r="B178" s="860"/>
      <c r="C178" s="97" t="s">
        <v>166</v>
      </c>
      <c r="D178" s="59" t="s">
        <v>13</v>
      </c>
      <c r="E178" s="99" t="s">
        <v>13</v>
      </c>
      <c r="F178" s="99" t="s">
        <v>13</v>
      </c>
      <c r="G178" s="59" t="s">
        <v>149</v>
      </c>
      <c r="H178" s="96">
        <v>192.2</v>
      </c>
      <c r="I178" s="85">
        <v>23</v>
      </c>
      <c r="J178" s="59" t="s">
        <v>13</v>
      </c>
    </row>
    <row r="179" spans="1:10" ht="143.25" customHeight="1" x14ac:dyDescent="0.25">
      <c r="A179" s="858"/>
      <c r="B179" s="860"/>
      <c r="C179" s="93" t="s">
        <v>167</v>
      </c>
      <c r="D179" s="59" t="s">
        <v>13</v>
      </c>
      <c r="E179" s="99" t="s">
        <v>13</v>
      </c>
      <c r="F179" s="99" t="s">
        <v>13</v>
      </c>
      <c r="G179" s="59" t="s">
        <v>149</v>
      </c>
      <c r="H179" s="96">
        <v>436.8</v>
      </c>
      <c r="I179" s="139">
        <v>121.7</v>
      </c>
      <c r="J179" s="59" t="s">
        <v>13</v>
      </c>
    </row>
    <row r="180" spans="1:10" ht="143.25" customHeight="1" x14ac:dyDescent="0.25">
      <c r="A180" s="832"/>
      <c r="B180" s="845" t="s">
        <v>286</v>
      </c>
      <c r="C180" s="847" t="s">
        <v>13</v>
      </c>
      <c r="D180" s="868" t="s">
        <v>60</v>
      </c>
      <c r="E180" s="880" t="s">
        <v>287</v>
      </c>
      <c r="F180" s="880" t="s">
        <v>288</v>
      </c>
      <c r="G180" s="813" t="s">
        <v>13</v>
      </c>
      <c r="H180" s="813" t="s">
        <v>13</v>
      </c>
      <c r="I180" s="829" t="s">
        <v>13</v>
      </c>
      <c r="J180" s="813" t="s">
        <v>128</v>
      </c>
    </row>
    <row r="181" spans="1:10" ht="143.25" customHeight="1" x14ac:dyDescent="0.25">
      <c r="A181" s="858"/>
      <c r="B181" s="846"/>
      <c r="C181" s="848"/>
      <c r="D181" s="869"/>
      <c r="E181" s="881"/>
      <c r="F181" s="881"/>
      <c r="G181" s="831"/>
      <c r="H181" s="831"/>
      <c r="I181" s="830"/>
      <c r="J181" s="831"/>
    </row>
    <row r="182" spans="1:10" ht="143.25" customHeight="1" x14ac:dyDescent="0.25">
      <c r="A182" s="858"/>
      <c r="B182" s="846"/>
      <c r="C182" s="848"/>
      <c r="D182" s="869"/>
      <c r="E182" s="881"/>
      <c r="F182" s="881"/>
      <c r="G182" s="831"/>
      <c r="H182" s="831"/>
      <c r="I182" s="830"/>
      <c r="J182" s="831"/>
    </row>
    <row r="183" spans="1:10" ht="143.25" customHeight="1" x14ac:dyDescent="0.25">
      <c r="A183" s="858"/>
      <c r="B183" s="846"/>
      <c r="C183" s="848"/>
      <c r="D183" s="869"/>
      <c r="E183" s="881"/>
      <c r="F183" s="881"/>
      <c r="G183" s="831"/>
      <c r="H183" s="831"/>
      <c r="I183" s="830"/>
      <c r="J183" s="831"/>
    </row>
    <row r="184" spans="1:10" ht="250.5" customHeight="1" x14ac:dyDescent="0.25">
      <c r="A184" s="74" t="s">
        <v>289</v>
      </c>
      <c r="B184" s="92" t="s">
        <v>290</v>
      </c>
      <c r="C184" s="93" t="s">
        <v>291</v>
      </c>
      <c r="D184" s="59" t="s">
        <v>13</v>
      </c>
      <c r="E184" s="109" t="s">
        <v>13</v>
      </c>
      <c r="F184" s="109" t="s">
        <v>13</v>
      </c>
      <c r="G184" s="103" t="s">
        <v>161</v>
      </c>
      <c r="H184" s="94">
        <f>H185+H187+H188+H189-0.1</f>
        <v>228.50000000000003</v>
      </c>
      <c r="I184" s="125">
        <f>I185+I187+I188+I189</f>
        <v>0</v>
      </c>
      <c r="J184" s="59" t="s">
        <v>13</v>
      </c>
    </row>
    <row r="185" spans="1:10" ht="91.5" customHeight="1" x14ac:dyDescent="0.25">
      <c r="A185" s="832"/>
      <c r="B185" s="859" t="s">
        <v>203</v>
      </c>
      <c r="C185" s="859" t="s">
        <v>163</v>
      </c>
      <c r="D185" s="847" t="s">
        <v>13</v>
      </c>
      <c r="E185" s="863" t="s">
        <v>13</v>
      </c>
      <c r="F185" s="863" t="s">
        <v>13</v>
      </c>
      <c r="G185" s="847" t="s">
        <v>149</v>
      </c>
      <c r="H185" s="873">
        <v>64.2</v>
      </c>
      <c r="I185" s="875">
        <v>0</v>
      </c>
      <c r="J185" s="847" t="s">
        <v>13</v>
      </c>
    </row>
    <row r="186" spans="1:10" ht="54.75" customHeight="1" x14ac:dyDescent="0.25">
      <c r="A186" s="858"/>
      <c r="B186" s="860"/>
      <c r="C186" s="861"/>
      <c r="D186" s="862"/>
      <c r="E186" s="865"/>
      <c r="F186" s="865"/>
      <c r="G186" s="862"/>
      <c r="H186" s="874"/>
      <c r="I186" s="876"/>
      <c r="J186" s="862"/>
    </row>
    <row r="187" spans="1:10" ht="146.25" customHeight="1" x14ac:dyDescent="0.25">
      <c r="A187" s="858"/>
      <c r="B187" s="860"/>
      <c r="C187" s="93" t="s">
        <v>165</v>
      </c>
      <c r="D187" s="59" t="s">
        <v>13</v>
      </c>
      <c r="E187" s="99" t="s">
        <v>13</v>
      </c>
      <c r="F187" s="99" t="s">
        <v>13</v>
      </c>
      <c r="G187" s="59" t="s">
        <v>149</v>
      </c>
      <c r="H187" s="96">
        <v>61.4</v>
      </c>
      <c r="I187" s="85">
        <v>0</v>
      </c>
      <c r="J187" s="59" t="s">
        <v>13</v>
      </c>
    </row>
    <row r="188" spans="1:10" ht="153.75" customHeight="1" x14ac:dyDescent="0.25">
      <c r="A188" s="858"/>
      <c r="B188" s="860"/>
      <c r="C188" s="97" t="s">
        <v>166</v>
      </c>
      <c r="D188" s="59" t="s">
        <v>13</v>
      </c>
      <c r="E188" s="99" t="s">
        <v>13</v>
      </c>
      <c r="F188" s="99" t="s">
        <v>13</v>
      </c>
      <c r="G188" s="59" t="s">
        <v>149</v>
      </c>
      <c r="H188" s="96">
        <v>28.3</v>
      </c>
      <c r="I188" s="85">
        <v>0</v>
      </c>
      <c r="J188" s="59" t="s">
        <v>13</v>
      </c>
    </row>
    <row r="189" spans="1:10" ht="130.5" customHeight="1" x14ac:dyDescent="0.25">
      <c r="A189" s="858"/>
      <c r="B189" s="860"/>
      <c r="C189" s="93" t="s">
        <v>167</v>
      </c>
      <c r="D189" s="59" t="s">
        <v>13</v>
      </c>
      <c r="E189" s="99" t="s">
        <v>13</v>
      </c>
      <c r="F189" s="99" t="s">
        <v>13</v>
      </c>
      <c r="G189" s="59" t="s">
        <v>149</v>
      </c>
      <c r="H189" s="96">
        <v>74.7</v>
      </c>
      <c r="I189" s="85">
        <v>0</v>
      </c>
      <c r="J189" s="59" t="s">
        <v>13</v>
      </c>
    </row>
    <row r="190" spans="1:10" ht="129" customHeight="1" x14ac:dyDescent="0.25">
      <c r="A190" s="832"/>
      <c r="B190" s="845" t="s">
        <v>292</v>
      </c>
      <c r="C190" s="847" t="s">
        <v>13</v>
      </c>
      <c r="D190" s="868" t="s">
        <v>60</v>
      </c>
      <c r="E190" s="872" t="s">
        <v>293</v>
      </c>
      <c r="F190" s="872" t="s">
        <v>294</v>
      </c>
      <c r="G190" s="813" t="s">
        <v>13</v>
      </c>
      <c r="H190" s="813" t="s">
        <v>13</v>
      </c>
      <c r="I190" s="829" t="s">
        <v>13</v>
      </c>
      <c r="J190" s="813" t="s">
        <v>128</v>
      </c>
    </row>
    <row r="191" spans="1:10" ht="125.25" customHeight="1" x14ac:dyDescent="0.25">
      <c r="A191" s="858"/>
      <c r="B191" s="846"/>
      <c r="C191" s="848"/>
      <c r="D191" s="869"/>
      <c r="E191" s="872"/>
      <c r="F191" s="872"/>
      <c r="G191" s="831"/>
      <c r="H191" s="831"/>
      <c r="I191" s="830"/>
      <c r="J191" s="831"/>
    </row>
    <row r="192" spans="1:10" ht="317.25" customHeight="1" x14ac:dyDescent="0.25">
      <c r="A192" s="74" t="s">
        <v>295</v>
      </c>
      <c r="B192" s="92" t="s">
        <v>296</v>
      </c>
      <c r="C192" s="140" t="s">
        <v>297</v>
      </c>
      <c r="D192" s="59" t="s">
        <v>13</v>
      </c>
      <c r="E192" s="99" t="s">
        <v>13</v>
      </c>
      <c r="F192" s="63" t="s">
        <v>13</v>
      </c>
      <c r="G192" s="141" t="s">
        <v>149</v>
      </c>
      <c r="H192" s="104">
        <v>493</v>
      </c>
      <c r="I192" s="125">
        <v>493</v>
      </c>
      <c r="J192" s="59" t="s">
        <v>13</v>
      </c>
    </row>
    <row r="193" spans="1:232" ht="78" customHeight="1" x14ac:dyDescent="0.25">
      <c r="A193" s="832"/>
      <c r="B193" s="845" t="s">
        <v>298</v>
      </c>
      <c r="C193" s="866" t="s">
        <v>13</v>
      </c>
      <c r="D193" s="868" t="s">
        <v>60</v>
      </c>
      <c r="E193" s="870" t="s">
        <v>299</v>
      </c>
      <c r="F193" s="871" t="s">
        <v>300</v>
      </c>
      <c r="G193" s="813" t="s">
        <v>13</v>
      </c>
      <c r="H193" s="813" t="s">
        <v>13</v>
      </c>
      <c r="I193" s="829" t="s">
        <v>13</v>
      </c>
      <c r="J193" s="813" t="s">
        <v>128</v>
      </c>
    </row>
    <row r="194" spans="1:232" ht="377.25" customHeight="1" x14ac:dyDescent="0.25">
      <c r="A194" s="858"/>
      <c r="B194" s="846"/>
      <c r="C194" s="867"/>
      <c r="D194" s="869"/>
      <c r="E194" s="870"/>
      <c r="F194" s="871"/>
      <c r="G194" s="831"/>
      <c r="H194" s="831"/>
      <c r="I194" s="830"/>
      <c r="J194" s="831"/>
    </row>
    <row r="195" spans="1:232" ht="297.75" customHeight="1" x14ac:dyDescent="0.25">
      <c r="A195" s="142" t="s">
        <v>301</v>
      </c>
      <c r="B195" s="92" t="s">
        <v>302</v>
      </c>
      <c r="C195" s="97" t="s">
        <v>163</v>
      </c>
      <c r="D195" s="59" t="s">
        <v>13</v>
      </c>
      <c r="E195" s="99" t="s">
        <v>13</v>
      </c>
      <c r="F195" s="99" t="s">
        <v>13</v>
      </c>
      <c r="G195" s="103" t="s">
        <v>161</v>
      </c>
      <c r="H195" s="104">
        <f>H196+H197+H198</f>
        <v>1122.0999999999999</v>
      </c>
      <c r="I195" s="108">
        <f>I196+I197+I198</f>
        <v>0</v>
      </c>
      <c r="J195" s="59" t="s">
        <v>13</v>
      </c>
    </row>
    <row r="196" spans="1:232" ht="59.25" x14ac:dyDescent="0.25">
      <c r="A196" s="832"/>
      <c r="B196" s="859" t="s">
        <v>303</v>
      </c>
      <c r="C196" s="859" t="s">
        <v>163</v>
      </c>
      <c r="D196" s="847" t="s">
        <v>13</v>
      </c>
      <c r="E196" s="863" t="s">
        <v>13</v>
      </c>
      <c r="F196" s="863" t="s">
        <v>13</v>
      </c>
      <c r="G196" s="63" t="s">
        <v>148</v>
      </c>
      <c r="H196" s="86">
        <v>1000</v>
      </c>
      <c r="I196" s="85">
        <v>0</v>
      </c>
      <c r="J196" s="63"/>
    </row>
    <row r="197" spans="1:232" ht="59.25" x14ac:dyDescent="0.25">
      <c r="A197" s="858"/>
      <c r="B197" s="860"/>
      <c r="C197" s="860"/>
      <c r="D197" s="848"/>
      <c r="E197" s="864"/>
      <c r="F197" s="864"/>
      <c r="G197" s="63" t="s">
        <v>149</v>
      </c>
      <c r="H197" s="86">
        <v>112</v>
      </c>
      <c r="I197" s="85">
        <v>0</v>
      </c>
      <c r="J197" s="63"/>
    </row>
    <row r="198" spans="1:232" ht="174" customHeight="1" x14ac:dyDescent="0.25">
      <c r="A198" s="833"/>
      <c r="B198" s="861"/>
      <c r="C198" s="861"/>
      <c r="D198" s="862"/>
      <c r="E198" s="865"/>
      <c r="F198" s="865"/>
      <c r="G198" s="63" t="s">
        <v>255</v>
      </c>
      <c r="H198" s="86">
        <v>10.1</v>
      </c>
      <c r="I198" s="85">
        <v>0</v>
      </c>
      <c r="J198" s="63"/>
    </row>
    <row r="199" spans="1:232" ht="294" customHeight="1" x14ac:dyDescent="0.25">
      <c r="A199" s="143"/>
      <c r="B199" s="144" t="s">
        <v>304</v>
      </c>
      <c r="C199" s="58" t="s">
        <v>13</v>
      </c>
      <c r="D199" s="71" t="s">
        <v>60</v>
      </c>
      <c r="E199" s="102" t="s">
        <v>305</v>
      </c>
      <c r="F199" s="70" t="s">
        <v>306</v>
      </c>
      <c r="G199" s="69" t="s">
        <v>13</v>
      </c>
      <c r="H199" s="80" t="s">
        <v>13</v>
      </c>
      <c r="I199" s="81" t="s">
        <v>13</v>
      </c>
      <c r="J199" s="69" t="s">
        <v>128</v>
      </c>
    </row>
    <row r="200" spans="1:232" ht="158.25" customHeight="1" x14ac:dyDescent="0.25">
      <c r="A200" s="145"/>
      <c r="B200" s="815" t="s">
        <v>307</v>
      </c>
      <c r="C200" s="816"/>
      <c r="D200" s="816"/>
      <c r="E200" s="816"/>
      <c r="F200" s="817"/>
      <c r="G200" s="90" t="s">
        <v>154</v>
      </c>
      <c r="H200" s="83">
        <f>H201+H202+H203+H204</f>
        <v>4597</v>
      </c>
      <c r="I200" s="83">
        <f>I201+I202+I203+I204</f>
        <v>951.2</v>
      </c>
      <c r="J200" s="824"/>
    </row>
    <row r="201" spans="1:232" ht="59.25" x14ac:dyDescent="0.25">
      <c r="A201" s="146"/>
      <c r="B201" s="818"/>
      <c r="C201" s="819"/>
      <c r="D201" s="819"/>
      <c r="E201" s="819"/>
      <c r="F201" s="820"/>
      <c r="G201" s="90" t="s">
        <v>147</v>
      </c>
      <c r="H201" s="85">
        <v>0</v>
      </c>
      <c r="I201" s="85">
        <v>0</v>
      </c>
      <c r="J201" s="825"/>
    </row>
    <row r="202" spans="1:232" ht="102.75" customHeight="1" x14ac:dyDescent="0.25">
      <c r="A202" s="146"/>
      <c r="B202" s="818"/>
      <c r="C202" s="819"/>
      <c r="D202" s="819"/>
      <c r="E202" s="819"/>
      <c r="F202" s="820"/>
      <c r="G202" s="90" t="s">
        <v>148</v>
      </c>
      <c r="H202" s="86">
        <f>H196</f>
        <v>1000</v>
      </c>
      <c r="I202" s="85">
        <v>0</v>
      </c>
      <c r="J202" s="825"/>
    </row>
    <row r="203" spans="1:232" ht="99" customHeight="1" x14ac:dyDescent="0.25">
      <c r="A203" s="146"/>
      <c r="B203" s="818"/>
      <c r="C203" s="819"/>
      <c r="D203" s="819"/>
      <c r="E203" s="819"/>
      <c r="F203" s="820"/>
      <c r="G203" s="63" t="s">
        <v>149</v>
      </c>
      <c r="H203" s="86">
        <f>H174+H184+H192+H197</f>
        <v>3586.8999999999996</v>
      </c>
      <c r="I203" s="85">
        <f>I174+I184+I192+I197</f>
        <v>951.2</v>
      </c>
      <c r="J203" s="825"/>
    </row>
    <row r="204" spans="1:232" ht="153" customHeight="1" x14ac:dyDescent="0.25">
      <c r="A204" s="146"/>
      <c r="B204" s="821"/>
      <c r="C204" s="822"/>
      <c r="D204" s="822"/>
      <c r="E204" s="822"/>
      <c r="F204" s="823"/>
      <c r="G204" s="63" t="s">
        <v>255</v>
      </c>
      <c r="H204" s="86">
        <f>H198</f>
        <v>10.1</v>
      </c>
      <c r="I204" s="100">
        <f>I198</f>
        <v>0</v>
      </c>
      <c r="J204" s="826"/>
    </row>
    <row r="205" spans="1:232" ht="150.75" customHeight="1" x14ac:dyDescent="0.25">
      <c r="A205" s="853" t="s">
        <v>308</v>
      </c>
      <c r="B205" s="854"/>
      <c r="C205" s="854"/>
      <c r="D205" s="854"/>
      <c r="E205" s="854"/>
      <c r="F205" s="854"/>
      <c r="G205" s="854"/>
      <c r="H205" s="854"/>
      <c r="I205" s="854"/>
      <c r="J205" s="855"/>
    </row>
    <row r="206" spans="1:232" s="148" customFormat="1" ht="172.5" customHeight="1" x14ac:dyDescent="0.25">
      <c r="A206" s="853" t="s">
        <v>309</v>
      </c>
      <c r="B206" s="854"/>
      <c r="C206" s="854"/>
      <c r="D206" s="854"/>
      <c r="E206" s="854"/>
      <c r="F206" s="854"/>
      <c r="G206" s="854"/>
      <c r="H206" s="854"/>
      <c r="I206" s="854"/>
      <c r="J206" s="854"/>
      <c r="K206" s="147"/>
      <c r="L206" s="147"/>
      <c r="M206" s="147"/>
      <c r="N206" s="147"/>
      <c r="O206" s="147"/>
      <c r="P206" s="147"/>
      <c r="Q206" s="147"/>
      <c r="R206" s="147"/>
      <c r="S206" s="147"/>
      <c r="T206" s="147"/>
      <c r="U206" s="147"/>
      <c r="V206" s="147"/>
      <c r="W206" s="147"/>
      <c r="X206" s="147"/>
      <c r="Y206" s="147"/>
      <c r="Z206" s="147"/>
      <c r="AA206" s="147"/>
      <c r="AB206" s="147"/>
      <c r="AC206" s="147"/>
      <c r="AD206" s="147"/>
      <c r="AE206" s="147"/>
      <c r="AF206" s="147"/>
      <c r="AG206" s="147"/>
      <c r="AH206" s="147"/>
      <c r="AI206" s="147"/>
      <c r="AJ206" s="147"/>
      <c r="AK206" s="147"/>
      <c r="AL206" s="147"/>
      <c r="AM206" s="147"/>
      <c r="AN206" s="147"/>
      <c r="AO206" s="147"/>
      <c r="AP206" s="147"/>
      <c r="AQ206" s="147"/>
      <c r="AR206" s="147"/>
      <c r="AS206" s="147"/>
      <c r="AT206" s="147"/>
      <c r="AU206" s="147"/>
      <c r="AV206" s="147"/>
      <c r="AW206" s="147"/>
      <c r="AX206" s="147"/>
      <c r="AY206" s="147"/>
      <c r="AZ206" s="147"/>
      <c r="BA206" s="147"/>
      <c r="BB206" s="147"/>
      <c r="BC206" s="147"/>
      <c r="BD206" s="147"/>
      <c r="BE206" s="147"/>
      <c r="BF206" s="147"/>
      <c r="BG206" s="147"/>
      <c r="BH206" s="147"/>
      <c r="BI206" s="147"/>
      <c r="BJ206" s="147"/>
      <c r="BK206" s="147"/>
      <c r="BL206" s="147"/>
      <c r="BM206" s="147"/>
      <c r="BN206" s="147"/>
      <c r="BO206" s="147"/>
      <c r="BP206" s="147"/>
      <c r="BQ206" s="147"/>
      <c r="BR206" s="147"/>
      <c r="BS206" s="147"/>
      <c r="BT206" s="147"/>
      <c r="BU206" s="147"/>
      <c r="BV206" s="147"/>
      <c r="BW206" s="147"/>
      <c r="BX206" s="147"/>
      <c r="BY206" s="147"/>
      <c r="BZ206" s="147"/>
      <c r="CA206" s="147"/>
      <c r="CB206" s="147"/>
      <c r="CC206" s="147"/>
      <c r="CD206" s="147"/>
      <c r="CE206" s="147"/>
      <c r="CF206" s="147"/>
      <c r="CG206" s="147"/>
      <c r="CH206" s="147"/>
      <c r="CI206" s="147"/>
      <c r="CJ206" s="147"/>
      <c r="CK206" s="147"/>
      <c r="CL206" s="147"/>
      <c r="CM206" s="147"/>
      <c r="CN206" s="147"/>
      <c r="CO206" s="147"/>
      <c r="CP206" s="147"/>
      <c r="CQ206" s="147"/>
      <c r="CR206" s="147"/>
      <c r="CS206" s="147"/>
      <c r="CT206" s="147"/>
      <c r="CU206" s="147"/>
      <c r="CV206" s="147"/>
      <c r="CW206" s="147"/>
      <c r="CX206" s="147"/>
      <c r="CY206" s="147"/>
      <c r="CZ206" s="147"/>
      <c r="DA206" s="147"/>
      <c r="DB206" s="147"/>
      <c r="DC206" s="147"/>
      <c r="DD206" s="147"/>
      <c r="DE206" s="147"/>
      <c r="DF206" s="147"/>
      <c r="DG206" s="147"/>
      <c r="DH206" s="147"/>
      <c r="DI206" s="147"/>
      <c r="DJ206" s="147"/>
      <c r="DK206" s="147"/>
      <c r="DL206" s="147"/>
      <c r="DM206" s="147"/>
      <c r="DN206" s="147"/>
      <c r="DO206" s="147"/>
      <c r="DP206" s="147"/>
      <c r="DQ206" s="147"/>
      <c r="DR206" s="147"/>
      <c r="DS206" s="147"/>
      <c r="DT206" s="147"/>
      <c r="DU206" s="147"/>
      <c r="DV206" s="147"/>
      <c r="DW206" s="147"/>
      <c r="DX206" s="147"/>
      <c r="DY206" s="147"/>
      <c r="DZ206" s="147"/>
      <c r="EA206" s="147"/>
      <c r="EB206" s="147"/>
      <c r="EC206" s="147"/>
      <c r="ED206" s="147"/>
      <c r="EE206" s="147"/>
      <c r="EF206" s="147"/>
      <c r="EG206" s="147"/>
      <c r="EH206" s="147"/>
      <c r="EI206" s="147"/>
      <c r="EJ206" s="147"/>
      <c r="EK206" s="147"/>
      <c r="EL206" s="147"/>
      <c r="EM206" s="147"/>
      <c r="EN206" s="147"/>
      <c r="EO206" s="147"/>
      <c r="EP206" s="147"/>
      <c r="EQ206" s="147"/>
      <c r="ER206" s="147"/>
      <c r="ES206" s="147"/>
      <c r="ET206" s="147"/>
      <c r="EU206" s="147"/>
      <c r="EV206" s="147"/>
      <c r="EW206" s="147"/>
      <c r="EX206" s="147"/>
      <c r="EY206" s="147"/>
      <c r="EZ206" s="147"/>
      <c r="FA206" s="147"/>
      <c r="FB206" s="147"/>
      <c r="FC206" s="147"/>
      <c r="FD206" s="147"/>
      <c r="FE206" s="147"/>
      <c r="FF206" s="147"/>
      <c r="FG206" s="147"/>
      <c r="FH206" s="147"/>
      <c r="FI206" s="147"/>
      <c r="FJ206" s="147"/>
      <c r="FK206" s="147"/>
      <c r="FL206" s="147"/>
      <c r="FM206" s="147"/>
      <c r="FN206" s="147"/>
      <c r="FO206" s="147"/>
      <c r="FP206" s="147"/>
      <c r="FQ206" s="147"/>
      <c r="FR206" s="147"/>
      <c r="FS206" s="147"/>
      <c r="FT206" s="147"/>
      <c r="FU206" s="147"/>
      <c r="FV206" s="147"/>
      <c r="FW206" s="147"/>
      <c r="FX206" s="147"/>
      <c r="FY206" s="147"/>
      <c r="FZ206" s="147"/>
      <c r="GA206" s="147"/>
      <c r="GB206" s="147"/>
      <c r="GC206" s="147"/>
      <c r="GD206" s="147"/>
      <c r="GE206" s="147"/>
      <c r="GF206" s="147"/>
      <c r="GG206" s="147"/>
      <c r="GH206" s="147"/>
      <c r="GI206" s="147"/>
      <c r="GJ206" s="147"/>
      <c r="GK206" s="147"/>
      <c r="GL206" s="147"/>
      <c r="GM206" s="147"/>
      <c r="GN206" s="147"/>
      <c r="GO206" s="147"/>
      <c r="GP206" s="147"/>
      <c r="GQ206" s="147"/>
      <c r="GR206" s="147"/>
      <c r="GS206" s="147"/>
      <c r="GT206" s="147"/>
      <c r="GU206" s="147"/>
      <c r="GV206" s="147"/>
      <c r="GW206" s="147"/>
      <c r="GX206" s="147"/>
      <c r="GY206" s="147"/>
      <c r="GZ206" s="147"/>
      <c r="HA206" s="147"/>
      <c r="HB206" s="147"/>
      <c r="HC206" s="147"/>
      <c r="HD206" s="147"/>
      <c r="HE206" s="147"/>
      <c r="HF206" s="147"/>
      <c r="HG206" s="147"/>
      <c r="HH206" s="147"/>
      <c r="HI206" s="147"/>
      <c r="HJ206" s="147"/>
      <c r="HK206" s="147"/>
      <c r="HL206" s="147"/>
      <c r="HM206" s="147"/>
      <c r="HN206" s="147"/>
      <c r="HO206" s="147"/>
      <c r="HP206" s="147"/>
      <c r="HQ206" s="147"/>
      <c r="HR206" s="147"/>
      <c r="HS206" s="147"/>
      <c r="HT206" s="147"/>
      <c r="HU206" s="147"/>
      <c r="HV206" s="147"/>
      <c r="HW206" s="147"/>
      <c r="HX206" s="147"/>
    </row>
    <row r="207" spans="1:232" ht="299.25" customHeight="1" x14ac:dyDescent="0.25">
      <c r="A207" s="149" t="s">
        <v>310</v>
      </c>
      <c r="B207" s="150" t="s">
        <v>311</v>
      </c>
      <c r="C207" s="151" t="s">
        <v>312</v>
      </c>
      <c r="D207" s="60" t="s">
        <v>13</v>
      </c>
      <c r="E207" s="59" t="s">
        <v>13</v>
      </c>
      <c r="F207" s="74" t="s">
        <v>13</v>
      </c>
      <c r="G207" s="152" t="s">
        <v>161</v>
      </c>
      <c r="H207" s="153">
        <v>4270.5</v>
      </c>
      <c r="I207" s="154">
        <v>0</v>
      </c>
      <c r="J207" s="59" t="s">
        <v>13</v>
      </c>
    </row>
    <row r="208" spans="1:232" ht="409.6" customHeight="1" x14ac:dyDescent="0.25">
      <c r="A208" s="106"/>
      <c r="B208" s="155" t="s">
        <v>313</v>
      </c>
      <c r="C208" s="58" t="s">
        <v>13</v>
      </c>
      <c r="D208" s="156" t="s">
        <v>61</v>
      </c>
      <c r="E208" s="117" t="s">
        <v>314</v>
      </c>
      <c r="F208" s="157" t="s">
        <v>315</v>
      </c>
      <c r="G208" s="158" t="s">
        <v>13</v>
      </c>
      <c r="H208" s="158" t="s">
        <v>13</v>
      </c>
      <c r="I208" s="159" t="s">
        <v>13</v>
      </c>
      <c r="J208" s="158" t="s">
        <v>128</v>
      </c>
    </row>
    <row r="209" spans="1:31" ht="352.5" customHeight="1" x14ac:dyDescent="0.25">
      <c r="A209" s="132" t="s">
        <v>316</v>
      </c>
      <c r="B209" s="150" t="s">
        <v>317</v>
      </c>
      <c r="C209" s="160" t="s">
        <v>318</v>
      </c>
      <c r="D209" s="74" t="s">
        <v>13</v>
      </c>
      <c r="E209" s="59" t="s">
        <v>13</v>
      </c>
      <c r="F209" s="74" t="s">
        <v>13</v>
      </c>
      <c r="G209" s="67" t="s">
        <v>124</v>
      </c>
      <c r="H209" s="161">
        <v>0</v>
      </c>
      <c r="I209" s="74" t="s">
        <v>319</v>
      </c>
      <c r="J209" s="59" t="s">
        <v>13</v>
      </c>
    </row>
    <row r="210" spans="1:31" ht="288.75" customHeight="1" x14ac:dyDescent="0.25">
      <c r="A210" s="106"/>
      <c r="B210" s="155" t="s">
        <v>320</v>
      </c>
      <c r="C210" s="58" t="s">
        <v>13</v>
      </c>
      <c r="D210" s="156" t="s">
        <v>61</v>
      </c>
      <c r="E210" s="162" t="s">
        <v>321</v>
      </c>
      <c r="F210" s="156" t="s">
        <v>322</v>
      </c>
      <c r="G210" s="158" t="s">
        <v>13</v>
      </c>
      <c r="H210" s="158" t="s">
        <v>13</v>
      </c>
      <c r="I210" s="159" t="s">
        <v>13</v>
      </c>
      <c r="J210" s="158" t="s">
        <v>128</v>
      </c>
    </row>
    <row r="211" spans="1:31" s="148" customFormat="1" ht="143.25" customHeight="1" x14ac:dyDescent="0.25">
      <c r="A211" s="856"/>
      <c r="B211" s="815" t="s">
        <v>323</v>
      </c>
      <c r="C211" s="816"/>
      <c r="D211" s="816"/>
      <c r="E211" s="816"/>
      <c r="F211" s="817"/>
      <c r="G211" s="59" t="s">
        <v>154</v>
      </c>
      <c r="H211" s="83">
        <f>H212+H213+H214</f>
        <v>4270.5</v>
      </c>
      <c r="I211" s="163">
        <f>I212+I213+I214</f>
        <v>0</v>
      </c>
      <c r="J211" s="825"/>
      <c r="K211" s="147"/>
      <c r="L211" s="147"/>
      <c r="M211" s="147"/>
      <c r="N211" s="147"/>
      <c r="O211" s="147"/>
      <c r="P211" s="147"/>
      <c r="Q211" s="147"/>
      <c r="R211" s="147"/>
      <c r="S211" s="147"/>
      <c r="T211" s="147"/>
      <c r="U211" s="147"/>
      <c r="V211" s="147"/>
      <c r="W211" s="147"/>
      <c r="X211" s="147"/>
      <c r="Y211" s="147"/>
      <c r="Z211" s="147"/>
      <c r="AA211" s="147"/>
      <c r="AB211" s="147"/>
      <c r="AC211" s="147"/>
      <c r="AD211" s="147"/>
      <c r="AE211" s="164"/>
    </row>
    <row r="212" spans="1:31" s="148" customFormat="1" ht="90" customHeight="1" x14ac:dyDescent="0.25">
      <c r="A212" s="857"/>
      <c r="B212" s="818"/>
      <c r="C212" s="819"/>
      <c r="D212" s="819"/>
      <c r="E212" s="819"/>
      <c r="F212" s="820"/>
      <c r="G212" s="90" t="s">
        <v>147</v>
      </c>
      <c r="H212" s="85">
        <v>0</v>
      </c>
      <c r="I212" s="165" t="s">
        <v>319</v>
      </c>
      <c r="J212" s="825"/>
      <c r="K212" s="147"/>
      <c r="L212" s="147"/>
      <c r="M212" s="147"/>
      <c r="N212" s="147"/>
      <c r="O212" s="147"/>
      <c r="P212" s="147"/>
      <c r="Q212" s="147"/>
      <c r="R212" s="147"/>
      <c r="S212" s="147"/>
      <c r="T212" s="147"/>
      <c r="U212" s="147"/>
      <c r="V212" s="147"/>
      <c r="W212" s="147"/>
      <c r="X212" s="147"/>
      <c r="Y212" s="147"/>
      <c r="Z212" s="147"/>
      <c r="AA212" s="147"/>
      <c r="AB212" s="147"/>
      <c r="AC212" s="147"/>
      <c r="AD212" s="147"/>
      <c r="AE212" s="164"/>
    </row>
    <row r="213" spans="1:31" s="148" customFormat="1" ht="90" customHeight="1" x14ac:dyDescent="0.25">
      <c r="A213" s="857"/>
      <c r="B213" s="818"/>
      <c r="C213" s="819"/>
      <c r="D213" s="819"/>
      <c r="E213" s="819"/>
      <c r="F213" s="820"/>
      <c r="G213" s="90" t="s">
        <v>148</v>
      </c>
      <c r="H213" s="85">
        <v>0</v>
      </c>
      <c r="I213" s="85">
        <v>0</v>
      </c>
      <c r="J213" s="825"/>
      <c r="K213" s="147"/>
      <c r="L213" s="147"/>
      <c r="M213" s="147"/>
      <c r="N213" s="147"/>
      <c r="O213" s="147"/>
      <c r="P213" s="147"/>
      <c r="Q213" s="147"/>
      <c r="R213" s="147"/>
      <c r="S213" s="147"/>
      <c r="T213" s="147"/>
      <c r="U213" s="147"/>
      <c r="V213" s="147"/>
      <c r="W213" s="147"/>
      <c r="X213" s="147"/>
      <c r="Y213" s="147"/>
      <c r="Z213" s="147"/>
      <c r="AA213" s="147"/>
      <c r="AB213" s="147"/>
      <c r="AC213" s="147"/>
      <c r="AD213" s="147"/>
      <c r="AE213" s="164"/>
    </row>
    <row r="214" spans="1:31" s="148" customFormat="1" ht="90" customHeight="1" x14ac:dyDescent="0.25">
      <c r="A214" s="857"/>
      <c r="B214" s="818"/>
      <c r="C214" s="819"/>
      <c r="D214" s="819"/>
      <c r="E214" s="819"/>
      <c r="F214" s="820"/>
      <c r="G214" s="166" t="s">
        <v>149</v>
      </c>
      <c r="H214" s="167">
        <f>H207</f>
        <v>4270.5</v>
      </c>
      <c r="I214" s="168">
        <v>0</v>
      </c>
      <c r="J214" s="825"/>
      <c r="K214" s="147"/>
      <c r="L214" s="147"/>
      <c r="M214" s="147"/>
      <c r="N214" s="147"/>
      <c r="O214" s="147"/>
      <c r="P214" s="147"/>
      <c r="Q214" s="147"/>
      <c r="R214" s="147"/>
      <c r="S214" s="147"/>
      <c r="T214" s="147"/>
      <c r="U214" s="147"/>
      <c r="V214" s="147"/>
      <c r="W214" s="147"/>
      <c r="X214" s="147"/>
      <c r="Y214" s="147"/>
      <c r="Z214" s="147"/>
      <c r="AA214" s="147"/>
      <c r="AB214" s="147"/>
      <c r="AC214" s="147"/>
      <c r="AD214" s="147"/>
      <c r="AE214" s="164"/>
    </row>
    <row r="215" spans="1:31" s="147" customFormat="1" ht="90" customHeight="1" x14ac:dyDescent="0.25">
      <c r="A215" s="844" t="s">
        <v>324</v>
      </c>
      <c r="B215" s="844"/>
      <c r="C215" s="844"/>
      <c r="D215" s="844"/>
      <c r="E215" s="844"/>
      <c r="F215" s="844"/>
      <c r="G215" s="844"/>
      <c r="H215" s="844"/>
      <c r="I215" s="844"/>
      <c r="J215" s="844"/>
    </row>
    <row r="216" spans="1:31" s="147" customFormat="1" ht="90" customHeight="1" x14ac:dyDescent="0.25">
      <c r="A216" s="844" t="s">
        <v>325</v>
      </c>
      <c r="B216" s="844"/>
      <c r="C216" s="844"/>
      <c r="D216" s="844"/>
      <c r="E216" s="844"/>
      <c r="F216" s="844"/>
      <c r="G216" s="844"/>
      <c r="H216" s="844"/>
      <c r="I216" s="844"/>
      <c r="J216" s="844"/>
    </row>
    <row r="217" spans="1:31" s="147" customFormat="1" ht="255.75" customHeight="1" x14ac:dyDescent="0.25">
      <c r="A217" s="74" t="s">
        <v>326</v>
      </c>
      <c r="B217" s="150" t="s">
        <v>327</v>
      </c>
      <c r="C217" s="160" t="s">
        <v>123</v>
      </c>
      <c r="D217" s="74" t="s">
        <v>13</v>
      </c>
      <c r="E217" s="59" t="s">
        <v>13</v>
      </c>
      <c r="F217" s="74" t="s">
        <v>13</v>
      </c>
      <c r="G217" s="67" t="s">
        <v>124</v>
      </c>
      <c r="H217" s="161">
        <v>0</v>
      </c>
      <c r="I217" s="74" t="s">
        <v>319</v>
      </c>
      <c r="J217" s="59" t="s">
        <v>13</v>
      </c>
    </row>
    <row r="218" spans="1:31" s="147" customFormat="1" ht="90" customHeight="1" x14ac:dyDescent="0.25">
      <c r="A218" s="832"/>
      <c r="B218" s="845" t="s">
        <v>328</v>
      </c>
      <c r="C218" s="847" t="s">
        <v>13</v>
      </c>
      <c r="D218" s="836" t="s">
        <v>68</v>
      </c>
      <c r="E218" s="849" t="s">
        <v>329</v>
      </c>
      <c r="F218" s="851" t="s">
        <v>330</v>
      </c>
      <c r="G218" s="813" t="s">
        <v>13</v>
      </c>
      <c r="H218" s="813" t="s">
        <v>13</v>
      </c>
      <c r="I218" s="829" t="s">
        <v>13</v>
      </c>
      <c r="J218" s="813" t="s">
        <v>128</v>
      </c>
    </row>
    <row r="219" spans="1:31" s="147" customFormat="1" ht="156.75" customHeight="1" x14ac:dyDescent="0.25">
      <c r="A219" s="833"/>
      <c r="B219" s="846"/>
      <c r="C219" s="848"/>
      <c r="D219" s="837"/>
      <c r="E219" s="850"/>
      <c r="F219" s="852"/>
      <c r="G219" s="831"/>
      <c r="H219" s="831"/>
      <c r="I219" s="830"/>
      <c r="J219" s="831"/>
    </row>
    <row r="220" spans="1:31" s="147" customFormat="1" ht="278.25" customHeight="1" x14ac:dyDescent="0.25">
      <c r="A220" s="132" t="s">
        <v>331</v>
      </c>
      <c r="B220" s="150" t="s">
        <v>332</v>
      </c>
      <c r="C220" s="160" t="s">
        <v>123</v>
      </c>
      <c r="D220" s="74" t="s">
        <v>13</v>
      </c>
      <c r="E220" s="59" t="s">
        <v>13</v>
      </c>
      <c r="F220" s="74" t="s">
        <v>13</v>
      </c>
      <c r="G220" s="67" t="s">
        <v>124</v>
      </c>
      <c r="H220" s="161">
        <v>0</v>
      </c>
      <c r="I220" s="74" t="s">
        <v>319</v>
      </c>
      <c r="J220" s="59" t="s">
        <v>13</v>
      </c>
    </row>
    <row r="221" spans="1:31" s="147" customFormat="1" ht="409.6" customHeight="1" x14ac:dyDescent="0.25">
      <c r="A221" s="832"/>
      <c r="B221" s="834" t="s">
        <v>333</v>
      </c>
      <c r="C221" s="832" t="s">
        <v>13</v>
      </c>
      <c r="D221" s="836" t="s">
        <v>60</v>
      </c>
      <c r="E221" s="838" t="s">
        <v>334</v>
      </c>
      <c r="F221" s="840" t="s">
        <v>335</v>
      </c>
      <c r="G221" s="813" t="s">
        <v>13</v>
      </c>
      <c r="H221" s="842" t="s">
        <v>13</v>
      </c>
      <c r="I221" s="811" t="s">
        <v>13</v>
      </c>
      <c r="J221" s="813" t="s">
        <v>128</v>
      </c>
    </row>
    <row r="222" spans="1:31" s="147" customFormat="1" ht="298.5" customHeight="1" x14ac:dyDescent="0.25">
      <c r="A222" s="833"/>
      <c r="B222" s="835"/>
      <c r="C222" s="833"/>
      <c r="D222" s="837"/>
      <c r="E222" s="839"/>
      <c r="F222" s="841"/>
      <c r="G222" s="814"/>
      <c r="H222" s="843"/>
      <c r="I222" s="812"/>
      <c r="J222" s="814"/>
    </row>
    <row r="223" spans="1:31" s="147" customFormat="1" ht="151.5" customHeight="1" x14ac:dyDescent="0.25">
      <c r="A223" s="169"/>
      <c r="B223" s="815" t="s">
        <v>336</v>
      </c>
      <c r="C223" s="816"/>
      <c r="D223" s="816"/>
      <c r="E223" s="816"/>
      <c r="F223" s="817"/>
      <c r="G223" s="170" t="s">
        <v>337</v>
      </c>
      <c r="H223" s="171">
        <f>H224+H225+H226+H227</f>
        <v>388155.00000000006</v>
      </c>
      <c r="I223" s="171">
        <f>I224+I225+I226+I227</f>
        <v>80655.799999999988</v>
      </c>
      <c r="J223" s="824"/>
    </row>
    <row r="224" spans="1:31" s="147" customFormat="1" ht="90" customHeight="1" x14ac:dyDescent="0.25">
      <c r="A224" s="169"/>
      <c r="B224" s="818"/>
      <c r="C224" s="819"/>
      <c r="D224" s="819"/>
      <c r="E224" s="819"/>
      <c r="F224" s="820"/>
      <c r="G224" s="103" t="s">
        <v>147</v>
      </c>
      <c r="H224" s="171">
        <f>H25+H169+H201+H212</f>
        <v>2872.2</v>
      </c>
      <c r="I224" s="171">
        <f>I25+I169+I201+I212</f>
        <v>2872.2</v>
      </c>
      <c r="J224" s="825"/>
    </row>
    <row r="225" spans="1:35" s="147" customFormat="1" ht="90" customHeight="1" x14ac:dyDescent="0.25">
      <c r="A225" s="169"/>
      <c r="B225" s="818"/>
      <c r="C225" s="819"/>
      <c r="D225" s="819"/>
      <c r="E225" s="819"/>
      <c r="F225" s="820"/>
      <c r="G225" s="103" t="s">
        <v>148</v>
      </c>
      <c r="H225" s="171">
        <f>H26+H170+H202+H213</f>
        <v>49837.799999999996</v>
      </c>
      <c r="I225" s="171">
        <f>I26+I170+I202+I213</f>
        <v>4967.2</v>
      </c>
      <c r="J225" s="825"/>
    </row>
    <row r="226" spans="1:35" s="147" customFormat="1" ht="90" customHeight="1" x14ac:dyDescent="0.25">
      <c r="A226" s="169"/>
      <c r="B226" s="818"/>
      <c r="C226" s="819"/>
      <c r="D226" s="819"/>
      <c r="E226" s="819"/>
      <c r="F226" s="820"/>
      <c r="G226" s="103" t="s">
        <v>149</v>
      </c>
      <c r="H226" s="171">
        <f>H27+H171+H203+H214</f>
        <v>335320.30000000005</v>
      </c>
      <c r="I226" s="171">
        <f>I27+I171+I214+I203</f>
        <v>72816.399999999994</v>
      </c>
      <c r="J226" s="825"/>
    </row>
    <row r="227" spans="1:35" ht="171" customHeight="1" x14ac:dyDescent="1.35">
      <c r="A227" s="149"/>
      <c r="B227" s="821"/>
      <c r="C227" s="822"/>
      <c r="D227" s="822"/>
      <c r="E227" s="822"/>
      <c r="F227" s="823"/>
      <c r="G227" s="172" t="s">
        <v>255</v>
      </c>
      <c r="H227" s="173">
        <f>H172+H204</f>
        <v>124.69999999999999</v>
      </c>
      <c r="I227" s="174">
        <f>I172</f>
        <v>0</v>
      </c>
      <c r="J227" s="826"/>
      <c r="K227" s="827"/>
      <c r="L227" s="827"/>
      <c r="M227" s="827"/>
      <c r="N227" s="827"/>
      <c r="O227" s="827"/>
      <c r="P227" s="827"/>
      <c r="Q227" s="827"/>
      <c r="R227" s="827"/>
      <c r="S227" s="827"/>
      <c r="T227" s="827"/>
      <c r="U227" s="827"/>
      <c r="V227" s="827"/>
      <c r="W227" s="827"/>
      <c r="X227" s="827"/>
      <c r="Y227" s="827"/>
      <c r="Z227" s="827"/>
      <c r="AA227" s="827"/>
      <c r="AB227" s="827"/>
      <c r="AC227" s="827"/>
      <c r="AD227" s="827"/>
      <c r="AE227" s="827"/>
      <c r="AF227" s="827"/>
      <c r="AG227" s="827"/>
      <c r="AH227" s="827"/>
      <c r="AI227" s="827"/>
    </row>
    <row r="228" spans="1:35" ht="280.5" customHeight="1" x14ac:dyDescent="0.25">
      <c r="A228" s="828" t="s">
        <v>338</v>
      </c>
      <c r="B228" s="828"/>
      <c r="C228" s="828"/>
      <c r="D228" s="828"/>
      <c r="E228" s="828"/>
      <c r="F228" s="828"/>
      <c r="G228" s="828"/>
      <c r="H228" s="828"/>
      <c r="I228" s="828"/>
      <c r="J228" s="828"/>
    </row>
    <row r="229" spans="1:35" ht="50.25" x14ac:dyDescent="0.7">
      <c r="A229" s="809" t="s">
        <v>339</v>
      </c>
      <c r="B229" s="809"/>
      <c r="C229" s="809"/>
      <c r="D229" s="809"/>
      <c r="E229" s="809"/>
      <c r="F229" s="175"/>
      <c r="G229" s="175"/>
      <c r="H229" s="175"/>
      <c r="I229" s="175"/>
      <c r="J229" s="175"/>
    </row>
    <row r="230" spans="1:35" ht="50.25" x14ac:dyDescent="0.7">
      <c r="A230" s="809"/>
      <c r="B230" s="809"/>
      <c r="C230" s="809"/>
      <c r="D230" s="809"/>
      <c r="E230" s="809"/>
      <c r="F230" s="175"/>
      <c r="G230" s="175"/>
      <c r="H230" s="175"/>
      <c r="I230" s="175"/>
      <c r="J230" s="175"/>
    </row>
    <row r="231" spans="1:35" ht="50.25" x14ac:dyDescent="0.7">
      <c r="A231" s="809"/>
      <c r="B231" s="809"/>
      <c r="C231" s="809"/>
      <c r="D231" s="809"/>
      <c r="E231" s="809"/>
      <c r="F231" s="175"/>
      <c r="G231" s="175"/>
      <c r="H231" s="175"/>
      <c r="I231" s="175"/>
      <c r="J231" s="175"/>
    </row>
    <row r="232" spans="1:35" ht="50.25" x14ac:dyDescent="0.7">
      <c r="A232" s="176"/>
      <c r="B232" s="175"/>
      <c r="C232" s="177"/>
      <c r="D232" s="177"/>
      <c r="E232" s="175"/>
      <c r="F232" s="175"/>
      <c r="G232" s="175"/>
      <c r="H232" s="175"/>
      <c r="I232" s="175"/>
      <c r="J232" s="175"/>
    </row>
    <row r="233" spans="1:35" ht="50.25" x14ac:dyDescent="0.7">
      <c r="A233" s="810"/>
      <c r="B233" s="810"/>
      <c r="C233" s="810"/>
      <c r="D233" s="810"/>
      <c r="E233" s="810"/>
      <c r="F233" s="810"/>
      <c r="G233" s="175"/>
      <c r="H233" s="175"/>
      <c r="I233" s="175"/>
      <c r="J233" s="175"/>
    </row>
    <row r="234" spans="1:35" ht="50.25" x14ac:dyDescent="0.7">
      <c r="A234" s="810" t="s">
        <v>340</v>
      </c>
      <c r="B234" s="810"/>
      <c r="C234" s="810"/>
      <c r="D234" s="810"/>
      <c r="E234" s="810"/>
      <c r="F234" s="810"/>
      <c r="G234" s="175"/>
      <c r="H234" s="175"/>
      <c r="I234" s="175"/>
      <c r="J234" s="175"/>
    </row>
    <row r="235" spans="1:35" ht="50.25" x14ac:dyDescent="0.7">
      <c r="A235" s="810"/>
      <c r="B235" s="810"/>
      <c r="C235" s="810"/>
      <c r="D235" s="810"/>
      <c r="E235" s="810"/>
      <c r="F235" s="810"/>
      <c r="G235" s="175"/>
      <c r="H235" s="175"/>
      <c r="I235" s="175"/>
      <c r="J235" s="175"/>
    </row>
    <row r="236" spans="1:35" ht="50.25" x14ac:dyDescent="0.7">
      <c r="A236" s="178"/>
      <c r="B236" s="178"/>
      <c r="C236" s="178"/>
      <c r="D236" s="178"/>
      <c r="E236" s="179"/>
      <c r="F236" s="179"/>
      <c r="G236" s="175"/>
      <c r="H236" s="175"/>
      <c r="I236" s="175"/>
      <c r="J236" s="175"/>
    </row>
    <row r="237" spans="1:35" x14ac:dyDescent="0.65">
      <c r="A237" s="180"/>
      <c r="B237" s="180"/>
      <c r="C237" s="180"/>
      <c r="D237" s="181"/>
      <c r="F237" s="182"/>
    </row>
    <row r="238" spans="1:35" x14ac:dyDescent="0.65">
      <c r="A238" s="808"/>
      <c r="B238" s="808"/>
      <c r="C238" s="808"/>
      <c r="D238" s="808"/>
      <c r="E238" s="808"/>
      <c r="F238" s="808"/>
    </row>
    <row r="239" spans="1:35" x14ac:dyDescent="0.65">
      <c r="A239" s="808"/>
      <c r="B239" s="808"/>
      <c r="C239" s="808"/>
      <c r="D239" s="808"/>
      <c r="E239" s="808"/>
      <c r="F239" s="808"/>
    </row>
    <row r="240" spans="1:35" x14ac:dyDescent="0.65">
      <c r="A240" s="183"/>
      <c r="B240" s="184"/>
      <c r="C240" s="184"/>
      <c r="D240" s="184"/>
      <c r="E240" s="184"/>
      <c r="F240" s="184"/>
    </row>
    <row r="241" spans="1:9" x14ac:dyDescent="0.65">
      <c r="A241" s="808"/>
      <c r="B241" s="808"/>
      <c r="C241" s="808"/>
      <c r="D241" s="808"/>
      <c r="E241" s="808"/>
      <c r="F241" s="808"/>
    </row>
    <row r="242" spans="1:9" x14ac:dyDescent="0.65">
      <c r="A242" s="183"/>
      <c r="B242" s="184"/>
      <c r="C242" s="184"/>
      <c r="D242" s="184"/>
      <c r="E242" s="184"/>
      <c r="F242" s="184"/>
    </row>
    <row r="243" spans="1:9" x14ac:dyDescent="0.65">
      <c r="A243" s="808"/>
      <c r="B243" s="808"/>
      <c r="C243" s="808"/>
      <c r="D243" s="808"/>
      <c r="E243" s="808"/>
      <c r="F243" s="808"/>
    </row>
    <row r="244" spans="1:9" x14ac:dyDescent="0.65">
      <c r="A244" s="183"/>
      <c r="B244" s="184"/>
      <c r="C244" s="184"/>
      <c r="D244" s="184"/>
      <c r="E244" s="184"/>
      <c r="F244" s="184"/>
    </row>
    <row r="245" spans="1:9" x14ac:dyDescent="0.65">
      <c r="A245" s="808"/>
      <c r="B245" s="808"/>
      <c r="C245" s="808"/>
      <c r="D245" s="808"/>
      <c r="E245" s="808"/>
      <c r="F245" s="808"/>
    </row>
    <row r="246" spans="1:9" x14ac:dyDescent="0.65">
      <c r="A246" s="183"/>
      <c r="B246" s="184"/>
      <c r="C246" s="184"/>
      <c r="D246" s="184"/>
      <c r="E246" s="184"/>
      <c r="F246" s="184"/>
    </row>
    <row r="247" spans="1:9" x14ac:dyDescent="0.65">
      <c r="A247" s="808"/>
      <c r="B247" s="808"/>
      <c r="C247" s="808"/>
      <c r="D247" s="808"/>
      <c r="E247" s="808"/>
      <c r="F247" s="808"/>
    </row>
    <row r="248" spans="1:9" x14ac:dyDescent="0.65">
      <c r="A248" s="183"/>
      <c r="B248" s="184"/>
      <c r="C248" s="184"/>
      <c r="D248" s="184"/>
      <c r="E248" s="184"/>
      <c r="F248" s="184"/>
    </row>
    <row r="249" spans="1:9" x14ac:dyDescent="0.65">
      <c r="F249" s="182"/>
    </row>
    <row r="250" spans="1:9" x14ac:dyDescent="0.65">
      <c r="F250" s="182"/>
      <c r="H250" s="186"/>
      <c r="I250" s="186"/>
    </row>
    <row r="251" spans="1:9" x14ac:dyDescent="0.65">
      <c r="F251" s="182"/>
      <c r="H251" s="186"/>
      <c r="I251" s="186"/>
    </row>
    <row r="252" spans="1:9" ht="87" customHeight="1" x14ac:dyDescent="0.65">
      <c r="F252" s="182"/>
      <c r="H252" s="186"/>
      <c r="I252" s="186"/>
    </row>
    <row r="254" spans="1:9" x14ac:dyDescent="0.65">
      <c r="H254" s="186"/>
      <c r="I254" s="186"/>
    </row>
    <row r="255" spans="1:9" x14ac:dyDescent="0.65">
      <c r="H255" s="186"/>
      <c r="I255" s="186"/>
    </row>
    <row r="256" spans="1:9" x14ac:dyDescent="0.65">
      <c r="H256" s="186"/>
      <c r="I256" s="186"/>
    </row>
    <row r="257" spans="8:9" x14ac:dyDescent="0.65">
      <c r="H257" s="188"/>
    </row>
    <row r="258" spans="8:9" x14ac:dyDescent="0.65">
      <c r="H258" s="188"/>
    </row>
    <row r="259" spans="8:9" x14ac:dyDescent="0.65">
      <c r="H259" s="186"/>
    </row>
    <row r="260" spans="8:9" x14ac:dyDescent="0.65">
      <c r="H260" s="188"/>
    </row>
    <row r="261" spans="8:9" x14ac:dyDescent="0.65">
      <c r="H261" s="186"/>
    </row>
    <row r="263" spans="8:9" x14ac:dyDescent="0.65">
      <c r="H263" s="186"/>
      <c r="I263" s="186"/>
    </row>
  </sheetData>
  <autoFilter ref="D1:D263"/>
  <mergeCells count="383">
    <mergeCell ref="A1:J2"/>
    <mergeCell ref="A3:J3"/>
    <mergeCell ref="A4:A6"/>
    <mergeCell ref="B4:B6"/>
    <mergeCell ref="C4:C6"/>
    <mergeCell ref="D4:D6"/>
    <mergeCell ref="E4:F4"/>
    <mergeCell ref="G4:I4"/>
    <mergeCell ref="J4:J6"/>
    <mergeCell ref="E5:E6"/>
    <mergeCell ref="F5:F6"/>
    <mergeCell ref="G5:G6"/>
    <mergeCell ref="H5:H6"/>
    <mergeCell ref="I5:I6"/>
    <mergeCell ref="A8:J8"/>
    <mergeCell ref="A15:A16"/>
    <mergeCell ref="B15:B16"/>
    <mergeCell ref="C15:C16"/>
    <mergeCell ref="D15:D16"/>
    <mergeCell ref="E15:E16"/>
    <mergeCell ref="F15:F16"/>
    <mergeCell ref="G15:G16"/>
    <mergeCell ref="H15:H16"/>
    <mergeCell ref="I15:I16"/>
    <mergeCell ref="J15:J16"/>
    <mergeCell ref="A28:J28"/>
    <mergeCell ref="J29:J30"/>
    <mergeCell ref="A30:A36"/>
    <mergeCell ref="B30:B36"/>
    <mergeCell ref="F17:F18"/>
    <mergeCell ref="G17:G18"/>
    <mergeCell ref="H17:H18"/>
    <mergeCell ref="I17:I18"/>
    <mergeCell ref="J17:J18"/>
    <mergeCell ref="A19:A22"/>
    <mergeCell ref="B19:B22"/>
    <mergeCell ref="C19:C22"/>
    <mergeCell ref="D19:D22"/>
    <mergeCell ref="E19:E22"/>
    <mergeCell ref="A17:A18"/>
    <mergeCell ref="B17:B18"/>
    <mergeCell ref="C17:C18"/>
    <mergeCell ref="D17:D18"/>
    <mergeCell ref="E17:E18"/>
    <mergeCell ref="F19:F22"/>
    <mergeCell ref="J19:J22"/>
    <mergeCell ref="A24:A27"/>
    <mergeCell ref="B24:F27"/>
    <mergeCell ref="G37:G39"/>
    <mergeCell ref="H37:H39"/>
    <mergeCell ref="I37:I39"/>
    <mergeCell ref="J37:J39"/>
    <mergeCell ref="A42:A48"/>
    <mergeCell ref="B42:B48"/>
    <mergeCell ref="A37:A39"/>
    <mergeCell ref="B37:B39"/>
    <mergeCell ref="C37:C39"/>
    <mergeCell ref="D37:D39"/>
    <mergeCell ref="E37:E39"/>
    <mergeCell ref="F37:F39"/>
    <mergeCell ref="G52:G53"/>
    <mergeCell ref="H52:H53"/>
    <mergeCell ref="I52:I53"/>
    <mergeCell ref="J52:J53"/>
    <mergeCell ref="A54:A58"/>
    <mergeCell ref="B54:B58"/>
    <mergeCell ref="G49:G50"/>
    <mergeCell ref="H49:H50"/>
    <mergeCell ref="I49:I50"/>
    <mergeCell ref="J49:J50"/>
    <mergeCell ref="A52:A53"/>
    <mergeCell ref="B52:B53"/>
    <mergeCell ref="C52:C53"/>
    <mergeCell ref="D52:D53"/>
    <mergeCell ref="E52:E53"/>
    <mergeCell ref="F52:F53"/>
    <mergeCell ref="A49:A50"/>
    <mergeCell ref="B49:B50"/>
    <mergeCell ref="C49:C50"/>
    <mergeCell ref="D49:D50"/>
    <mergeCell ref="E49:E50"/>
    <mergeCell ref="F49:F50"/>
    <mergeCell ref="G59:G68"/>
    <mergeCell ref="H59:H68"/>
    <mergeCell ref="I59:I68"/>
    <mergeCell ref="J59:J68"/>
    <mergeCell ref="A71:A72"/>
    <mergeCell ref="B71:B72"/>
    <mergeCell ref="C71:C72"/>
    <mergeCell ref="D71:D72"/>
    <mergeCell ref="E71:E72"/>
    <mergeCell ref="F71:F72"/>
    <mergeCell ref="A59:A68"/>
    <mergeCell ref="B59:B68"/>
    <mergeCell ref="C59:C68"/>
    <mergeCell ref="D59:D68"/>
    <mergeCell ref="E59:E68"/>
    <mergeCell ref="F59:F68"/>
    <mergeCell ref="G71:G72"/>
    <mergeCell ref="H71:H72"/>
    <mergeCell ref="I71:I72"/>
    <mergeCell ref="J73:J74"/>
    <mergeCell ref="A75:A78"/>
    <mergeCell ref="B75:B78"/>
    <mergeCell ref="C77:C78"/>
    <mergeCell ref="D77:D78"/>
    <mergeCell ref="E77:E78"/>
    <mergeCell ref="F77:F78"/>
    <mergeCell ref="G77:G78"/>
    <mergeCell ref="H77:H78"/>
    <mergeCell ref="I77:I78"/>
    <mergeCell ref="J77:J78"/>
    <mergeCell ref="A73:A74"/>
    <mergeCell ref="B73:B74"/>
    <mergeCell ref="C73:C74"/>
    <mergeCell ref="D73:D74"/>
    <mergeCell ref="E73:E74"/>
    <mergeCell ref="F73:F74"/>
    <mergeCell ref="G73:G74"/>
    <mergeCell ref="H73:H74"/>
    <mergeCell ref="I73:I74"/>
    <mergeCell ref="A79:A80"/>
    <mergeCell ref="B79:B80"/>
    <mergeCell ref="A81:A86"/>
    <mergeCell ref="B81:B86"/>
    <mergeCell ref="C81:C86"/>
    <mergeCell ref="D81:D86"/>
    <mergeCell ref="E81:E86"/>
    <mergeCell ref="F87:F89"/>
    <mergeCell ref="G87:G89"/>
    <mergeCell ref="H87:H89"/>
    <mergeCell ref="I87:I89"/>
    <mergeCell ref="J87:J89"/>
    <mergeCell ref="A90:A96"/>
    <mergeCell ref="B90:B96"/>
    <mergeCell ref="F81:F86"/>
    <mergeCell ref="G81:G86"/>
    <mergeCell ref="H81:H86"/>
    <mergeCell ref="I81:I86"/>
    <mergeCell ref="J81:J86"/>
    <mergeCell ref="A87:A89"/>
    <mergeCell ref="B87:B89"/>
    <mergeCell ref="C87:C89"/>
    <mergeCell ref="D87:D89"/>
    <mergeCell ref="E87:E89"/>
    <mergeCell ref="G107:G109"/>
    <mergeCell ref="H107:H109"/>
    <mergeCell ref="I107:I109"/>
    <mergeCell ref="J107:J109"/>
    <mergeCell ref="A110:A115"/>
    <mergeCell ref="B110:B115"/>
    <mergeCell ref="G97:G102"/>
    <mergeCell ref="H97:H102"/>
    <mergeCell ref="I97:I102"/>
    <mergeCell ref="J97:J102"/>
    <mergeCell ref="A107:A109"/>
    <mergeCell ref="B107:B109"/>
    <mergeCell ref="C107:C109"/>
    <mergeCell ref="D107:D109"/>
    <mergeCell ref="E107:E109"/>
    <mergeCell ref="F107:F109"/>
    <mergeCell ref="A97:A102"/>
    <mergeCell ref="B97:B102"/>
    <mergeCell ref="C97:C102"/>
    <mergeCell ref="D97:D102"/>
    <mergeCell ref="E97:E102"/>
    <mergeCell ref="F97:F102"/>
    <mergeCell ref="G116:G117"/>
    <mergeCell ref="H116:H117"/>
    <mergeCell ref="I116:I117"/>
    <mergeCell ref="J116:J117"/>
    <mergeCell ref="A127:A129"/>
    <mergeCell ref="B127:B129"/>
    <mergeCell ref="C127:C129"/>
    <mergeCell ref="D127:D129"/>
    <mergeCell ref="E127:E129"/>
    <mergeCell ref="F127:F129"/>
    <mergeCell ref="A116:A117"/>
    <mergeCell ref="B116:B117"/>
    <mergeCell ref="C116:C117"/>
    <mergeCell ref="D116:D117"/>
    <mergeCell ref="E116:E117"/>
    <mergeCell ref="F116:F117"/>
    <mergeCell ref="G127:G129"/>
    <mergeCell ref="H127:H129"/>
    <mergeCell ref="I127:I129"/>
    <mergeCell ref="J127:J129"/>
    <mergeCell ref="J130:J132"/>
    <mergeCell ref="A133:A134"/>
    <mergeCell ref="B133:B134"/>
    <mergeCell ref="C133:C134"/>
    <mergeCell ref="D133:D134"/>
    <mergeCell ref="E133:E134"/>
    <mergeCell ref="F133:F134"/>
    <mergeCell ref="G133:G134"/>
    <mergeCell ref="H133:H134"/>
    <mergeCell ref="I133:I134"/>
    <mergeCell ref="J133:J134"/>
    <mergeCell ref="A130:A132"/>
    <mergeCell ref="B130:B132"/>
    <mergeCell ref="C130:C132"/>
    <mergeCell ref="D130:D132"/>
    <mergeCell ref="E130:E132"/>
    <mergeCell ref="F130:F132"/>
    <mergeCell ref="G130:G132"/>
    <mergeCell ref="H130:H132"/>
    <mergeCell ref="I130:I132"/>
    <mergeCell ref="A135:A136"/>
    <mergeCell ref="B135:B136"/>
    <mergeCell ref="C135:C136"/>
    <mergeCell ref="D135:D136"/>
    <mergeCell ref="E135:E136"/>
    <mergeCell ref="F135:F136"/>
    <mergeCell ref="J138:J140"/>
    <mergeCell ref="A142:A144"/>
    <mergeCell ref="B142:B144"/>
    <mergeCell ref="C142:C144"/>
    <mergeCell ref="D142:D144"/>
    <mergeCell ref="E142:E144"/>
    <mergeCell ref="F142:F144"/>
    <mergeCell ref="J142:J144"/>
    <mergeCell ref="G135:G136"/>
    <mergeCell ref="H135:H136"/>
    <mergeCell ref="I135:I136"/>
    <mergeCell ref="J135:J136"/>
    <mergeCell ref="A138:A140"/>
    <mergeCell ref="B138:B140"/>
    <mergeCell ref="C138:C140"/>
    <mergeCell ref="D138:D140"/>
    <mergeCell ref="E138:E140"/>
    <mergeCell ref="F138:F140"/>
    <mergeCell ref="J149:J150"/>
    <mergeCell ref="A151:A153"/>
    <mergeCell ref="B151:B153"/>
    <mergeCell ref="C151:C153"/>
    <mergeCell ref="D151:D153"/>
    <mergeCell ref="E151:E153"/>
    <mergeCell ref="F151:F153"/>
    <mergeCell ref="J151:J153"/>
    <mergeCell ref="J146:J148"/>
    <mergeCell ref="A149:A150"/>
    <mergeCell ref="B149:B150"/>
    <mergeCell ref="C149:C150"/>
    <mergeCell ref="D149:D150"/>
    <mergeCell ref="E149:E150"/>
    <mergeCell ref="F149:F150"/>
    <mergeCell ref="G149:G150"/>
    <mergeCell ref="H149:H150"/>
    <mergeCell ref="I149:I150"/>
    <mergeCell ref="A146:A148"/>
    <mergeCell ref="B146:B148"/>
    <mergeCell ref="C146:C148"/>
    <mergeCell ref="D146:D148"/>
    <mergeCell ref="E146:E148"/>
    <mergeCell ref="F146:F148"/>
    <mergeCell ref="J155:J157"/>
    <mergeCell ref="A159:A162"/>
    <mergeCell ref="B159:B162"/>
    <mergeCell ref="C159:C162"/>
    <mergeCell ref="D159:D162"/>
    <mergeCell ref="E159:E162"/>
    <mergeCell ref="F159:F162"/>
    <mergeCell ref="J159:J162"/>
    <mergeCell ref="A155:A157"/>
    <mergeCell ref="B155:B157"/>
    <mergeCell ref="C155:C157"/>
    <mergeCell ref="D155:D157"/>
    <mergeCell ref="E155:E157"/>
    <mergeCell ref="F155:F157"/>
    <mergeCell ref="G165:G166"/>
    <mergeCell ref="H165:H166"/>
    <mergeCell ref="I165:I166"/>
    <mergeCell ref="J165:J166"/>
    <mergeCell ref="A168:F172"/>
    <mergeCell ref="J168:J172"/>
    <mergeCell ref="G163:G164"/>
    <mergeCell ref="H163:H164"/>
    <mergeCell ref="I163:I164"/>
    <mergeCell ref="J163:J164"/>
    <mergeCell ref="A165:A166"/>
    <mergeCell ref="B165:B166"/>
    <mergeCell ref="C165:C166"/>
    <mergeCell ref="D165:D166"/>
    <mergeCell ref="E165:E166"/>
    <mergeCell ref="F165:F166"/>
    <mergeCell ref="A163:A164"/>
    <mergeCell ref="B163:B164"/>
    <mergeCell ref="C163:C164"/>
    <mergeCell ref="D163:D164"/>
    <mergeCell ref="E163:E164"/>
    <mergeCell ref="F163:F164"/>
    <mergeCell ref="A173:J173"/>
    <mergeCell ref="A175:A179"/>
    <mergeCell ref="B175:B179"/>
    <mergeCell ref="A180:A183"/>
    <mergeCell ref="B180:B183"/>
    <mergeCell ref="C180:C183"/>
    <mergeCell ref="D180:D183"/>
    <mergeCell ref="E180:E183"/>
    <mergeCell ref="F180:F183"/>
    <mergeCell ref="G180:G183"/>
    <mergeCell ref="H180:H183"/>
    <mergeCell ref="I180:I183"/>
    <mergeCell ref="J180:J183"/>
    <mergeCell ref="J185:J186"/>
    <mergeCell ref="A190:A191"/>
    <mergeCell ref="B190:B191"/>
    <mergeCell ref="C190:C191"/>
    <mergeCell ref="D190:D191"/>
    <mergeCell ref="E190:E191"/>
    <mergeCell ref="F190:F191"/>
    <mergeCell ref="G190:G191"/>
    <mergeCell ref="H190:H191"/>
    <mergeCell ref="I190:I191"/>
    <mergeCell ref="J190:J191"/>
    <mergeCell ref="A185:A189"/>
    <mergeCell ref="B185:B189"/>
    <mergeCell ref="C185:C186"/>
    <mergeCell ref="D185:D186"/>
    <mergeCell ref="E185:E186"/>
    <mergeCell ref="F185:F186"/>
    <mergeCell ref="G185:G186"/>
    <mergeCell ref="H185:H186"/>
    <mergeCell ref="I185:I186"/>
    <mergeCell ref="A205:J205"/>
    <mergeCell ref="A206:J206"/>
    <mergeCell ref="A211:A214"/>
    <mergeCell ref="B211:F214"/>
    <mergeCell ref="J211:J214"/>
    <mergeCell ref="H193:H194"/>
    <mergeCell ref="I193:I194"/>
    <mergeCell ref="J193:J194"/>
    <mergeCell ref="A196:A198"/>
    <mergeCell ref="B196:B198"/>
    <mergeCell ref="C196:C198"/>
    <mergeCell ref="D196:D198"/>
    <mergeCell ref="E196:E198"/>
    <mergeCell ref="F196:F198"/>
    <mergeCell ref="A193:A194"/>
    <mergeCell ref="B193:B194"/>
    <mergeCell ref="C193:C194"/>
    <mergeCell ref="D193:D194"/>
    <mergeCell ref="E193:E194"/>
    <mergeCell ref="F193:F194"/>
    <mergeCell ref="G193:G194"/>
    <mergeCell ref="B200:F204"/>
    <mergeCell ref="J200:J204"/>
    <mergeCell ref="A215:J215"/>
    <mergeCell ref="A216:J216"/>
    <mergeCell ref="A218:A219"/>
    <mergeCell ref="B218:B219"/>
    <mergeCell ref="C218:C219"/>
    <mergeCell ref="D218:D219"/>
    <mergeCell ref="E218:E219"/>
    <mergeCell ref="F218:F219"/>
    <mergeCell ref="G218:G219"/>
    <mergeCell ref="H218:H219"/>
    <mergeCell ref="I221:I222"/>
    <mergeCell ref="J221:J222"/>
    <mergeCell ref="B223:F227"/>
    <mergeCell ref="J223:J227"/>
    <mergeCell ref="K227:AI227"/>
    <mergeCell ref="A228:J228"/>
    <mergeCell ref="I218:I219"/>
    <mergeCell ref="J218:J219"/>
    <mergeCell ref="A221:A222"/>
    <mergeCell ref="B221:B222"/>
    <mergeCell ref="C221:C222"/>
    <mergeCell ref="D221:D222"/>
    <mergeCell ref="E221:E222"/>
    <mergeCell ref="F221:F222"/>
    <mergeCell ref="G221:G222"/>
    <mergeCell ref="H221:H222"/>
    <mergeCell ref="A241:F241"/>
    <mergeCell ref="A243:F243"/>
    <mergeCell ref="A245:F245"/>
    <mergeCell ref="A247:F247"/>
    <mergeCell ref="A229:E231"/>
    <mergeCell ref="A233:F233"/>
    <mergeCell ref="A234:F234"/>
    <mergeCell ref="A235:F235"/>
    <mergeCell ref="A238:F238"/>
    <mergeCell ref="A239:F239"/>
  </mergeCells>
  <pageMargins left="0.62992125984251968" right="0.23622047244094491" top="0.55118110236220474" bottom="0.19685039370078741" header="0.31496062992125984" footer="0.31496062992125984"/>
  <pageSetup paperSize="9" scale="13" fitToHeight="17" orientation="landscape" r:id="rId1"/>
  <rowBreaks count="6" manualBreakCount="6">
    <brk id="28" max="16383" man="1"/>
    <brk id="52" max="16383" man="1"/>
    <brk id="79" max="16383" man="1"/>
    <brk id="119" max="16383" man="1"/>
    <brk id="134" max="16383" man="1"/>
    <brk id="163" max="16383"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W65"/>
  <sheetViews>
    <sheetView view="pageBreakPreview" topLeftCell="A46" zoomScale="70" zoomScaleNormal="70" zoomScaleSheetLayoutView="70" workbookViewId="0">
      <selection activeCell="G60" sqref="G60"/>
    </sheetView>
  </sheetViews>
  <sheetFormatPr defaultColWidth="8.7109375" defaultRowHeight="15" x14ac:dyDescent="0.25"/>
  <cols>
    <col min="1" max="1" width="8.7109375" style="512"/>
    <col min="2" max="2" width="44.5703125" style="606" customWidth="1"/>
    <col min="3" max="3" width="23.7109375" style="512" customWidth="1"/>
    <col min="4" max="4" width="14.42578125" style="512" customWidth="1"/>
    <col min="5" max="5" width="24.5703125" style="512" customWidth="1"/>
    <col min="6" max="6" width="43.42578125" style="512" customWidth="1"/>
    <col min="7" max="7" width="34.28515625" style="512" customWidth="1"/>
    <col min="8" max="8" width="26.28515625" style="512" customWidth="1"/>
    <col min="9" max="9" width="25.7109375" style="607" customWidth="1"/>
    <col min="10" max="10" width="45.5703125" style="512" customWidth="1"/>
    <col min="11" max="16384" width="8.7109375" style="512"/>
  </cols>
  <sheetData>
    <row r="2" spans="1:12" s="292" customFormat="1" ht="18.75" x14ac:dyDescent="0.3">
      <c r="A2" s="967" t="s">
        <v>1013</v>
      </c>
      <c r="B2" s="967"/>
      <c r="C2" s="967"/>
      <c r="D2" s="967"/>
      <c r="E2" s="967"/>
      <c r="F2" s="967"/>
      <c r="G2" s="967"/>
      <c r="H2" s="967"/>
      <c r="I2" s="967"/>
      <c r="J2" s="967"/>
      <c r="K2" s="190"/>
      <c r="L2" s="190"/>
    </row>
    <row r="3" spans="1:12" s="292" customFormat="1" ht="18.75" x14ac:dyDescent="0.3">
      <c r="A3" s="506"/>
      <c r="B3" s="507"/>
      <c r="C3" s="506"/>
      <c r="D3" s="506"/>
      <c r="E3" s="508"/>
      <c r="F3" s="509"/>
      <c r="G3" s="510"/>
      <c r="H3" s="510"/>
      <c r="I3" s="510"/>
      <c r="J3" s="506" t="s">
        <v>1014</v>
      </c>
      <c r="K3" s="190"/>
      <c r="L3" s="190"/>
    </row>
    <row r="4" spans="1:12" s="292" customFormat="1" ht="18.75" x14ac:dyDescent="0.3">
      <c r="A4" s="506"/>
      <c r="B4" s="507"/>
      <c r="C4" s="506"/>
      <c r="D4" s="506"/>
      <c r="E4" s="508"/>
      <c r="F4" s="509"/>
      <c r="G4" s="510"/>
      <c r="H4" s="510"/>
      <c r="I4" s="510"/>
      <c r="J4" s="506" t="s">
        <v>1015</v>
      </c>
      <c r="K4" s="190"/>
      <c r="L4" s="190"/>
    </row>
    <row r="5" spans="1:12" s="292" customFormat="1" ht="18.75" x14ac:dyDescent="0.3">
      <c r="A5" s="506"/>
      <c r="B5" s="507"/>
      <c r="C5" s="506"/>
      <c r="D5" s="506"/>
      <c r="E5" s="508"/>
      <c r="F5" s="509"/>
      <c r="G5" s="510"/>
      <c r="H5" s="510"/>
      <c r="I5" s="510"/>
      <c r="J5" s="506" t="s">
        <v>1016</v>
      </c>
      <c r="K5" s="190"/>
      <c r="L5" s="190"/>
    </row>
    <row r="6" spans="1:12" ht="52.15" customHeight="1" x14ac:dyDescent="0.25">
      <c r="A6" s="511"/>
      <c r="B6" s="968" t="s">
        <v>1017</v>
      </c>
      <c r="C6" s="968"/>
      <c r="D6" s="968"/>
      <c r="E6" s="968"/>
      <c r="F6" s="968"/>
      <c r="G6" s="968"/>
      <c r="H6" s="968"/>
      <c r="I6" s="968"/>
      <c r="J6" s="968"/>
    </row>
    <row r="7" spans="1:12" x14ac:dyDescent="0.25">
      <c r="A7" s="511"/>
      <c r="B7" s="513"/>
      <c r="C7" s="514"/>
      <c r="D7" s="514"/>
      <c r="E7" s="514"/>
      <c r="F7" s="514"/>
      <c r="G7" s="514"/>
      <c r="H7" s="514"/>
      <c r="I7" s="515"/>
      <c r="J7" s="514"/>
    </row>
    <row r="8" spans="1:12" ht="39" customHeight="1" x14ac:dyDescent="0.25">
      <c r="A8" s="969" t="s">
        <v>380</v>
      </c>
      <c r="B8" s="942" t="s">
        <v>353</v>
      </c>
      <c r="C8" s="971" t="s">
        <v>1018</v>
      </c>
      <c r="D8" s="972" t="s">
        <v>354</v>
      </c>
      <c r="E8" s="974" t="s">
        <v>115</v>
      </c>
      <c r="F8" s="975"/>
      <c r="G8" s="971" t="s">
        <v>379</v>
      </c>
      <c r="H8" s="971"/>
      <c r="I8" s="971"/>
      <c r="J8" s="971" t="s">
        <v>23</v>
      </c>
    </row>
    <row r="9" spans="1:12" ht="53.45" customHeight="1" x14ac:dyDescent="0.25">
      <c r="A9" s="970"/>
      <c r="B9" s="942"/>
      <c r="C9" s="971"/>
      <c r="D9" s="973"/>
      <c r="E9" s="516" t="s">
        <v>117</v>
      </c>
      <c r="F9" s="516" t="s">
        <v>118</v>
      </c>
      <c r="G9" s="516" t="s">
        <v>119</v>
      </c>
      <c r="H9" s="516" t="s">
        <v>37</v>
      </c>
      <c r="I9" s="516" t="s">
        <v>35</v>
      </c>
      <c r="J9" s="971"/>
    </row>
    <row r="10" spans="1:12" x14ac:dyDescent="0.25">
      <c r="A10" s="517">
        <v>1</v>
      </c>
      <c r="B10" s="517">
        <v>2</v>
      </c>
      <c r="C10" s="517">
        <v>3</v>
      </c>
      <c r="D10" s="517">
        <v>4</v>
      </c>
      <c r="E10" s="517">
        <v>5</v>
      </c>
      <c r="F10" s="517">
        <v>6</v>
      </c>
      <c r="G10" s="517">
        <v>7</v>
      </c>
      <c r="H10" s="517">
        <v>8</v>
      </c>
      <c r="I10" s="517">
        <v>9</v>
      </c>
      <c r="J10" s="517">
        <v>10</v>
      </c>
    </row>
    <row r="11" spans="1:12" x14ac:dyDescent="0.25">
      <c r="A11" s="518"/>
      <c r="B11" s="963" t="s">
        <v>1019</v>
      </c>
      <c r="C11" s="963"/>
      <c r="D11" s="963"/>
      <c r="E11" s="963"/>
      <c r="F11" s="963"/>
      <c r="G11" s="963"/>
      <c r="H11" s="963"/>
      <c r="I11" s="963"/>
      <c r="J11" s="963"/>
    </row>
    <row r="12" spans="1:12" x14ac:dyDescent="0.25">
      <c r="A12" s="943" t="s">
        <v>38</v>
      </c>
      <c r="B12" s="946" t="s">
        <v>1020</v>
      </c>
      <c r="C12" s="946" t="s">
        <v>1021</v>
      </c>
      <c r="D12" s="946" t="s">
        <v>13</v>
      </c>
      <c r="E12" s="956" t="s">
        <v>13</v>
      </c>
      <c r="F12" s="956" t="s">
        <v>13</v>
      </c>
      <c r="G12" s="519" t="s">
        <v>1022</v>
      </c>
      <c r="H12" s="520">
        <f>H13+H14</f>
        <v>12007.81</v>
      </c>
      <c r="I12" s="520">
        <f>I13+I14</f>
        <v>2839.08</v>
      </c>
      <c r="J12" s="964" t="s">
        <v>13</v>
      </c>
    </row>
    <row r="13" spans="1:12" x14ac:dyDescent="0.25">
      <c r="A13" s="944"/>
      <c r="B13" s="947"/>
      <c r="C13" s="947"/>
      <c r="D13" s="947"/>
      <c r="E13" s="958"/>
      <c r="F13" s="958"/>
      <c r="G13" s="521" t="s">
        <v>1023</v>
      </c>
      <c r="H13" s="522">
        <v>11217.42</v>
      </c>
      <c r="I13" s="522">
        <v>2697.13</v>
      </c>
      <c r="J13" s="965"/>
    </row>
    <row r="14" spans="1:12" x14ac:dyDescent="0.25">
      <c r="A14" s="945"/>
      <c r="B14" s="948"/>
      <c r="C14" s="948"/>
      <c r="D14" s="948"/>
      <c r="E14" s="957"/>
      <c r="F14" s="958"/>
      <c r="G14" s="523" t="s">
        <v>44</v>
      </c>
      <c r="H14" s="524">
        <v>790.39</v>
      </c>
      <c r="I14" s="524">
        <v>141.94999999999999</v>
      </c>
      <c r="J14" s="966"/>
    </row>
    <row r="15" spans="1:12" ht="51" x14ac:dyDescent="0.25">
      <c r="A15" s="525"/>
      <c r="B15" s="526" t="s">
        <v>1024</v>
      </c>
      <c r="C15" s="519" t="s">
        <v>12</v>
      </c>
      <c r="D15" s="527" t="s">
        <v>60</v>
      </c>
      <c r="E15" s="528" t="s">
        <v>1025</v>
      </c>
      <c r="F15" s="524" t="s">
        <v>1026</v>
      </c>
      <c r="G15" s="529" t="s">
        <v>13</v>
      </c>
      <c r="H15" s="530" t="s">
        <v>13</v>
      </c>
      <c r="I15" s="530" t="s">
        <v>13</v>
      </c>
      <c r="J15" s="531" t="s">
        <v>364</v>
      </c>
    </row>
    <row r="16" spans="1:12" ht="38.25" x14ac:dyDescent="0.25">
      <c r="A16" s="525" t="s">
        <v>1027</v>
      </c>
      <c r="B16" s="527" t="s">
        <v>1028</v>
      </c>
      <c r="C16" s="519" t="s">
        <v>1021</v>
      </c>
      <c r="D16" s="527" t="s">
        <v>13</v>
      </c>
      <c r="E16" s="532" t="s">
        <v>13</v>
      </c>
      <c r="F16" s="533" t="s">
        <v>13</v>
      </c>
      <c r="G16" s="519" t="s">
        <v>1022</v>
      </c>
      <c r="H16" s="534">
        <f>H17+H18</f>
        <v>3792.86</v>
      </c>
      <c r="I16" s="534">
        <f>I17+I18</f>
        <v>682.72</v>
      </c>
      <c r="J16" s="951" t="s">
        <v>12</v>
      </c>
    </row>
    <row r="17" spans="1:10" ht="61.9" customHeight="1" x14ac:dyDescent="0.25">
      <c r="A17" s="943" t="s">
        <v>1029</v>
      </c>
      <c r="B17" s="946" t="s">
        <v>1030</v>
      </c>
      <c r="C17" s="946" t="s">
        <v>1021</v>
      </c>
      <c r="D17" s="946" t="s">
        <v>12</v>
      </c>
      <c r="E17" s="956" t="s">
        <v>12</v>
      </c>
      <c r="F17" s="961" t="s">
        <v>12</v>
      </c>
      <c r="G17" s="521" t="s">
        <v>1023</v>
      </c>
      <c r="H17" s="522">
        <v>2392.86</v>
      </c>
      <c r="I17" s="524">
        <v>675.89</v>
      </c>
      <c r="J17" s="959"/>
    </row>
    <row r="18" spans="1:10" ht="83.45" customHeight="1" x14ac:dyDescent="0.25">
      <c r="A18" s="945"/>
      <c r="B18" s="948"/>
      <c r="C18" s="948"/>
      <c r="D18" s="948"/>
      <c r="E18" s="958"/>
      <c r="F18" s="962"/>
      <c r="G18" s="521" t="s">
        <v>44</v>
      </c>
      <c r="H18" s="535">
        <v>1400</v>
      </c>
      <c r="I18" s="524">
        <v>6.83</v>
      </c>
      <c r="J18" s="960"/>
    </row>
    <row r="19" spans="1:10" ht="127.5" x14ac:dyDescent="0.25">
      <c r="A19" s="525"/>
      <c r="B19" s="526" t="s">
        <v>1031</v>
      </c>
      <c r="C19" s="519" t="s">
        <v>12</v>
      </c>
      <c r="D19" s="536" t="s">
        <v>60</v>
      </c>
      <c r="E19" s="524" t="s">
        <v>1032</v>
      </c>
      <c r="F19" s="524" t="s">
        <v>1033</v>
      </c>
      <c r="G19" s="529" t="s">
        <v>13</v>
      </c>
      <c r="H19" s="530" t="s">
        <v>13</v>
      </c>
      <c r="I19" s="537" t="s">
        <v>13</v>
      </c>
      <c r="J19" s="531" t="s">
        <v>364</v>
      </c>
    </row>
    <row r="20" spans="1:10" x14ac:dyDescent="0.25">
      <c r="A20" s="943" t="s">
        <v>1034</v>
      </c>
      <c r="B20" s="946" t="s">
        <v>1035</v>
      </c>
      <c r="C20" s="946" t="s">
        <v>1036</v>
      </c>
      <c r="D20" s="946" t="s">
        <v>13</v>
      </c>
      <c r="E20" s="958" t="s">
        <v>13</v>
      </c>
      <c r="F20" s="958" t="s">
        <v>13</v>
      </c>
      <c r="G20" s="519" t="s">
        <v>1022</v>
      </c>
      <c r="H20" s="538">
        <f>H21+H22</f>
        <v>64241.83</v>
      </c>
      <c r="I20" s="538">
        <f>I21+I22</f>
        <v>7078.41</v>
      </c>
      <c r="J20" s="951" t="s">
        <v>12</v>
      </c>
    </row>
    <row r="21" spans="1:10" x14ac:dyDescent="0.25">
      <c r="A21" s="944"/>
      <c r="B21" s="947"/>
      <c r="C21" s="947"/>
      <c r="D21" s="947"/>
      <c r="E21" s="958"/>
      <c r="F21" s="958"/>
      <c r="G21" s="519" t="s">
        <v>1023</v>
      </c>
      <c r="H21" s="538">
        <f>H23+H26</f>
        <v>24438.639999999999</v>
      </c>
      <c r="I21" s="538">
        <f>I23+I26</f>
        <v>3176.71</v>
      </c>
      <c r="J21" s="952"/>
    </row>
    <row r="22" spans="1:10" x14ac:dyDescent="0.25">
      <c r="A22" s="945"/>
      <c r="B22" s="948"/>
      <c r="C22" s="948"/>
      <c r="D22" s="948"/>
      <c r="E22" s="957"/>
      <c r="F22" s="957"/>
      <c r="G22" s="519" t="s">
        <v>44</v>
      </c>
      <c r="H22" s="538">
        <f>H24+H27</f>
        <v>39803.19</v>
      </c>
      <c r="I22" s="538">
        <f>I24+I27</f>
        <v>3901.7</v>
      </c>
      <c r="J22" s="953"/>
    </row>
    <row r="23" spans="1:10" ht="49.9" customHeight="1" x14ac:dyDescent="0.25">
      <c r="A23" s="943" t="s">
        <v>1037</v>
      </c>
      <c r="B23" s="946" t="s">
        <v>1038</v>
      </c>
      <c r="C23" s="946" t="s">
        <v>1036</v>
      </c>
      <c r="D23" s="946" t="s">
        <v>12</v>
      </c>
      <c r="E23" s="956" t="s">
        <v>12</v>
      </c>
      <c r="F23" s="956" t="s">
        <v>12</v>
      </c>
      <c r="G23" s="531" t="s">
        <v>1023</v>
      </c>
      <c r="H23" s="539">
        <v>11413.13</v>
      </c>
      <c r="I23" s="539">
        <v>0</v>
      </c>
      <c r="J23" s="951" t="s">
        <v>12</v>
      </c>
    </row>
    <row r="24" spans="1:10" ht="58.9" customHeight="1" x14ac:dyDescent="0.25">
      <c r="A24" s="945"/>
      <c r="B24" s="948"/>
      <c r="C24" s="948"/>
      <c r="D24" s="948"/>
      <c r="E24" s="957"/>
      <c r="F24" s="957"/>
      <c r="G24" s="531" t="s">
        <v>44</v>
      </c>
      <c r="H24" s="539">
        <v>600.69000000000005</v>
      </c>
      <c r="I24" s="539">
        <v>0</v>
      </c>
      <c r="J24" s="953"/>
    </row>
    <row r="25" spans="1:10" ht="102" x14ac:dyDescent="0.25">
      <c r="A25" s="525"/>
      <c r="B25" s="526" t="s">
        <v>1039</v>
      </c>
      <c r="C25" s="519" t="s">
        <v>12</v>
      </c>
      <c r="D25" s="527" t="s">
        <v>60</v>
      </c>
      <c r="E25" s="532" t="s">
        <v>1040</v>
      </c>
      <c r="F25" s="540" t="s">
        <v>1041</v>
      </c>
      <c r="G25" s="531" t="s">
        <v>13</v>
      </c>
      <c r="H25" s="539" t="s">
        <v>13</v>
      </c>
      <c r="I25" s="541" t="s">
        <v>13</v>
      </c>
      <c r="J25" s="542" t="s">
        <v>364</v>
      </c>
    </row>
    <row r="26" spans="1:10" x14ac:dyDescent="0.25">
      <c r="A26" s="943" t="s">
        <v>566</v>
      </c>
      <c r="B26" s="946" t="s">
        <v>1042</v>
      </c>
      <c r="C26" s="946" t="s">
        <v>1043</v>
      </c>
      <c r="D26" s="946" t="s">
        <v>12</v>
      </c>
      <c r="E26" s="956" t="s">
        <v>12</v>
      </c>
      <c r="F26" s="956" t="s">
        <v>12</v>
      </c>
      <c r="G26" s="531" t="s">
        <v>1023</v>
      </c>
      <c r="H26" s="539">
        <v>13025.51</v>
      </c>
      <c r="I26" s="541">
        <v>3176.71</v>
      </c>
      <c r="J26" s="954" t="s">
        <v>13</v>
      </c>
    </row>
    <row r="27" spans="1:10" ht="64.5" customHeight="1" x14ac:dyDescent="0.25">
      <c r="A27" s="945"/>
      <c r="B27" s="948"/>
      <c r="C27" s="948"/>
      <c r="D27" s="948"/>
      <c r="E27" s="957"/>
      <c r="F27" s="957"/>
      <c r="G27" s="531" t="s">
        <v>44</v>
      </c>
      <c r="H27" s="539">
        <v>39202.5</v>
      </c>
      <c r="I27" s="541">
        <v>3901.7</v>
      </c>
      <c r="J27" s="955"/>
    </row>
    <row r="28" spans="1:10" ht="140.25" x14ac:dyDescent="0.25">
      <c r="A28" s="525"/>
      <c r="B28" s="526" t="s">
        <v>1044</v>
      </c>
      <c r="C28" s="519" t="s">
        <v>12</v>
      </c>
      <c r="D28" s="527" t="s">
        <v>60</v>
      </c>
      <c r="E28" s="543" t="s">
        <v>1045</v>
      </c>
      <c r="F28" s="544" t="s">
        <v>1046</v>
      </c>
      <c r="G28" s="531" t="s">
        <v>13</v>
      </c>
      <c r="H28" s="539" t="s">
        <v>13</v>
      </c>
      <c r="I28" s="539" t="s">
        <v>13</v>
      </c>
      <c r="J28" s="542" t="s">
        <v>364</v>
      </c>
    </row>
    <row r="29" spans="1:10" ht="102" x14ac:dyDescent="0.25">
      <c r="A29" s="525"/>
      <c r="B29" s="526" t="s">
        <v>1047</v>
      </c>
      <c r="C29" s="519" t="s">
        <v>12</v>
      </c>
      <c r="D29" s="527" t="s">
        <v>60</v>
      </c>
      <c r="E29" s="545" t="s">
        <v>1048</v>
      </c>
      <c r="F29" s="546" t="s">
        <v>1049</v>
      </c>
      <c r="G29" s="531" t="s">
        <v>13</v>
      </c>
      <c r="H29" s="539" t="s">
        <v>13</v>
      </c>
      <c r="I29" s="539" t="s">
        <v>13</v>
      </c>
      <c r="J29" s="531" t="s">
        <v>364</v>
      </c>
    </row>
    <row r="30" spans="1:10" ht="38.25" customHeight="1" x14ac:dyDescent="0.25">
      <c r="A30" s="943" t="s">
        <v>570</v>
      </c>
      <c r="B30" s="946" t="s">
        <v>1050</v>
      </c>
      <c r="C30" s="946" t="s">
        <v>1051</v>
      </c>
      <c r="D30" s="946" t="s">
        <v>12</v>
      </c>
      <c r="E30" s="946" t="s">
        <v>12</v>
      </c>
      <c r="F30" s="946" t="s">
        <v>12</v>
      </c>
      <c r="G30" s="531" t="s">
        <v>1023</v>
      </c>
      <c r="H30" s="539">
        <v>0</v>
      </c>
      <c r="I30" s="541">
        <v>0</v>
      </c>
      <c r="J30" s="531" t="s">
        <v>12</v>
      </c>
    </row>
    <row r="31" spans="1:10" x14ac:dyDescent="0.25">
      <c r="A31" s="945"/>
      <c r="B31" s="948"/>
      <c r="C31" s="948"/>
      <c r="D31" s="948"/>
      <c r="E31" s="948"/>
      <c r="F31" s="948"/>
      <c r="G31" s="531" t="s">
        <v>44</v>
      </c>
      <c r="H31" s="539">
        <v>0</v>
      </c>
      <c r="I31" s="541">
        <v>0</v>
      </c>
      <c r="J31" s="531" t="s">
        <v>12</v>
      </c>
    </row>
    <row r="32" spans="1:10" ht="89.25" x14ac:dyDescent="0.25">
      <c r="A32" s="525"/>
      <c r="B32" s="526" t="s">
        <v>1052</v>
      </c>
      <c r="C32" s="519" t="s">
        <v>12</v>
      </c>
      <c r="D32" s="527" t="s">
        <v>368</v>
      </c>
      <c r="E32" s="547" t="s">
        <v>1053</v>
      </c>
      <c r="F32" s="548" t="s">
        <v>1054</v>
      </c>
      <c r="G32" s="531" t="s">
        <v>13</v>
      </c>
      <c r="H32" s="539" t="s">
        <v>13</v>
      </c>
      <c r="I32" s="539" t="s">
        <v>13</v>
      </c>
      <c r="J32" s="531" t="s">
        <v>364</v>
      </c>
    </row>
    <row r="33" spans="1:16" s="555" customFormat="1" ht="24" customHeight="1" x14ac:dyDescent="0.3">
      <c r="A33" s="549"/>
      <c r="B33" s="550" t="s">
        <v>77</v>
      </c>
      <c r="C33" s="549" t="s">
        <v>12</v>
      </c>
      <c r="D33" s="549" t="s">
        <v>12</v>
      </c>
      <c r="E33" s="549" t="s">
        <v>12</v>
      </c>
      <c r="F33" s="549" t="s">
        <v>12</v>
      </c>
      <c r="G33" s="551" t="s">
        <v>13</v>
      </c>
      <c r="H33" s="552">
        <f>H12+H16+H20</f>
        <v>80042.5</v>
      </c>
      <c r="I33" s="552">
        <f>I12+I16+I20</f>
        <v>10600.21</v>
      </c>
      <c r="J33" s="553" t="s">
        <v>12</v>
      </c>
      <c r="K33" s="554"/>
      <c r="L33" s="554"/>
      <c r="M33" s="554"/>
    </row>
    <row r="34" spans="1:16" x14ac:dyDescent="0.25">
      <c r="A34" s="525"/>
      <c r="B34" s="942" t="s">
        <v>1055</v>
      </c>
      <c r="C34" s="942"/>
      <c r="D34" s="942"/>
      <c r="E34" s="942"/>
      <c r="F34" s="942"/>
      <c r="G34" s="942"/>
      <c r="H34" s="942"/>
      <c r="I34" s="942"/>
      <c r="J34" s="942"/>
      <c r="K34" s="556"/>
      <c r="L34" s="556"/>
      <c r="M34" s="556"/>
      <c r="N34" s="556"/>
      <c r="O34" s="556"/>
      <c r="P34" s="556"/>
    </row>
    <row r="35" spans="1:16" ht="19.5" customHeight="1" x14ac:dyDescent="0.25">
      <c r="A35" s="943" t="s">
        <v>573</v>
      </c>
      <c r="B35" s="946" t="s">
        <v>1056</v>
      </c>
      <c r="C35" s="949" t="s">
        <v>1021</v>
      </c>
      <c r="D35" s="949" t="s">
        <v>13</v>
      </c>
      <c r="E35" s="950" t="s">
        <v>13</v>
      </c>
      <c r="F35" s="950" t="s">
        <v>13</v>
      </c>
      <c r="G35" s="519" t="s">
        <v>1022</v>
      </c>
      <c r="H35" s="534">
        <f>H36+H37</f>
        <v>11683.3</v>
      </c>
      <c r="I35" s="534">
        <f>I36+I37</f>
        <v>580.45000000000005</v>
      </c>
      <c r="J35" s="951" t="s">
        <v>12</v>
      </c>
    </row>
    <row r="36" spans="1:16" ht="22.5" customHeight="1" x14ac:dyDescent="0.25">
      <c r="A36" s="944"/>
      <c r="B36" s="947"/>
      <c r="C36" s="949"/>
      <c r="D36" s="949"/>
      <c r="E36" s="950"/>
      <c r="F36" s="950"/>
      <c r="G36" s="527" t="s">
        <v>44</v>
      </c>
      <c r="H36" s="534">
        <f>H38+H41+H43+H47</f>
        <v>11353.3</v>
      </c>
      <c r="I36" s="534">
        <f>I38+I41+I43+I47</f>
        <v>525.45000000000005</v>
      </c>
      <c r="J36" s="952"/>
    </row>
    <row r="37" spans="1:16" ht="38.25" x14ac:dyDescent="0.25">
      <c r="A37" s="945"/>
      <c r="B37" s="948"/>
      <c r="C37" s="519" t="s">
        <v>1057</v>
      </c>
      <c r="D37" s="519" t="s">
        <v>12</v>
      </c>
      <c r="E37" s="543" t="s">
        <v>12</v>
      </c>
      <c r="F37" s="543" t="s">
        <v>12</v>
      </c>
      <c r="G37" s="527" t="s">
        <v>44</v>
      </c>
      <c r="H37" s="534">
        <f>H45</f>
        <v>330</v>
      </c>
      <c r="I37" s="534">
        <f>I45</f>
        <v>55</v>
      </c>
      <c r="J37" s="953"/>
    </row>
    <row r="38" spans="1:16" ht="114.75" x14ac:dyDescent="0.25">
      <c r="A38" s="525" t="s">
        <v>576</v>
      </c>
      <c r="B38" s="519" t="s">
        <v>1058</v>
      </c>
      <c r="C38" s="519" t="s">
        <v>1021</v>
      </c>
      <c r="D38" s="527" t="s">
        <v>12</v>
      </c>
      <c r="E38" s="557" t="s">
        <v>12</v>
      </c>
      <c r="F38" s="558" t="s">
        <v>12</v>
      </c>
      <c r="G38" s="527" t="s">
        <v>44</v>
      </c>
      <c r="H38" s="538">
        <v>8186.3</v>
      </c>
      <c r="I38" s="538">
        <v>0</v>
      </c>
      <c r="J38" s="531" t="s">
        <v>12</v>
      </c>
    </row>
    <row r="39" spans="1:16" ht="76.5" x14ac:dyDescent="0.25">
      <c r="A39" s="525"/>
      <c r="B39" s="526" t="s">
        <v>1059</v>
      </c>
      <c r="C39" s="523" t="s">
        <v>12</v>
      </c>
      <c r="D39" s="524" t="s">
        <v>61</v>
      </c>
      <c r="E39" s="524" t="s">
        <v>1060</v>
      </c>
      <c r="F39" s="524" t="s">
        <v>1061</v>
      </c>
      <c r="G39" s="559" t="s">
        <v>12</v>
      </c>
      <c r="H39" s="538" t="s">
        <v>13</v>
      </c>
      <c r="I39" s="538" t="s">
        <v>13</v>
      </c>
      <c r="J39" s="531" t="s">
        <v>364</v>
      </c>
    </row>
    <row r="40" spans="1:16" ht="76.5" x14ac:dyDescent="0.25">
      <c r="A40" s="525"/>
      <c r="B40" s="526" t="s">
        <v>1062</v>
      </c>
      <c r="C40" s="519" t="s">
        <v>12</v>
      </c>
      <c r="D40" s="560" t="s">
        <v>61</v>
      </c>
      <c r="E40" s="561" t="s">
        <v>1063</v>
      </c>
      <c r="F40" s="562" t="s">
        <v>1064</v>
      </c>
      <c r="G40" s="527" t="s">
        <v>12</v>
      </c>
      <c r="H40" s="534" t="s">
        <v>13</v>
      </c>
      <c r="I40" s="534" t="s">
        <v>13</v>
      </c>
      <c r="J40" s="531" t="s">
        <v>364</v>
      </c>
    </row>
    <row r="41" spans="1:16" ht="47.25" customHeight="1" x14ac:dyDescent="0.25">
      <c r="A41" s="525" t="s">
        <v>580</v>
      </c>
      <c r="B41" s="519" t="s">
        <v>1065</v>
      </c>
      <c r="C41" s="519" t="s">
        <v>1021</v>
      </c>
      <c r="D41" s="527" t="s">
        <v>12</v>
      </c>
      <c r="E41" s="557" t="s">
        <v>12</v>
      </c>
      <c r="F41" s="548" t="s">
        <v>12</v>
      </c>
      <c r="G41" s="536" t="s">
        <v>44</v>
      </c>
      <c r="H41" s="522">
        <v>1652</v>
      </c>
      <c r="I41" s="563">
        <v>308.82</v>
      </c>
      <c r="J41" s="529" t="s">
        <v>12</v>
      </c>
    </row>
    <row r="42" spans="1:16" ht="54.75" customHeight="1" x14ac:dyDescent="0.25">
      <c r="A42" s="525"/>
      <c r="B42" s="526" t="s">
        <v>1066</v>
      </c>
      <c r="C42" s="523" t="s">
        <v>12</v>
      </c>
      <c r="D42" s="524" t="s">
        <v>60</v>
      </c>
      <c r="E42" s="524" t="s">
        <v>1067</v>
      </c>
      <c r="F42" s="564" t="s">
        <v>1068</v>
      </c>
      <c r="G42" s="527" t="s">
        <v>12</v>
      </c>
      <c r="H42" s="565" t="s">
        <v>13</v>
      </c>
      <c r="I42" s="566" t="s">
        <v>13</v>
      </c>
      <c r="J42" s="531" t="s">
        <v>364</v>
      </c>
    </row>
    <row r="43" spans="1:16" ht="38.25" x14ac:dyDescent="0.25">
      <c r="A43" s="525" t="s">
        <v>1069</v>
      </c>
      <c r="B43" s="519" t="s">
        <v>1070</v>
      </c>
      <c r="C43" s="519" t="s">
        <v>1021</v>
      </c>
      <c r="D43" s="567" t="s">
        <v>12</v>
      </c>
      <c r="E43" s="533" t="s">
        <v>12</v>
      </c>
      <c r="F43" s="568" t="s">
        <v>12</v>
      </c>
      <c r="G43" s="536" t="s">
        <v>44</v>
      </c>
      <c r="H43" s="522">
        <v>1400</v>
      </c>
      <c r="I43" s="524">
        <v>216.63</v>
      </c>
      <c r="J43" s="529" t="s">
        <v>12</v>
      </c>
    </row>
    <row r="44" spans="1:16" ht="114.75" x14ac:dyDescent="0.25">
      <c r="A44" s="525"/>
      <c r="B44" s="526" t="s">
        <v>1071</v>
      </c>
      <c r="C44" s="523" t="s">
        <v>12</v>
      </c>
      <c r="D44" s="524" t="s">
        <v>60</v>
      </c>
      <c r="E44" s="524" t="s">
        <v>1072</v>
      </c>
      <c r="F44" s="524" t="s">
        <v>1073</v>
      </c>
      <c r="G44" s="569" t="s">
        <v>12</v>
      </c>
      <c r="H44" s="570" t="s">
        <v>13</v>
      </c>
      <c r="I44" s="537" t="s">
        <v>13</v>
      </c>
      <c r="J44" s="531" t="s">
        <v>364</v>
      </c>
    </row>
    <row r="45" spans="1:16" ht="38.25" x14ac:dyDescent="0.25">
      <c r="A45" s="525" t="s">
        <v>1074</v>
      </c>
      <c r="B45" s="519" t="s">
        <v>1075</v>
      </c>
      <c r="C45" s="527" t="s">
        <v>1057</v>
      </c>
      <c r="D45" s="560" t="s">
        <v>12</v>
      </c>
      <c r="E45" s="571" t="s">
        <v>12</v>
      </c>
      <c r="F45" s="571" t="s">
        <v>12</v>
      </c>
      <c r="G45" s="527" t="s">
        <v>44</v>
      </c>
      <c r="H45" s="534">
        <v>330</v>
      </c>
      <c r="I45" s="572">
        <v>55</v>
      </c>
      <c r="J45" s="531" t="s">
        <v>12</v>
      </c>
    </row>
    <row r="46" spans="1:16" ht="38.25" x14ac:dyDescent="0.25">
      <c r="A46" s="525"/>
      <c r="B46" s="526" t="s">
        <v>1076</v>
      </c>
      <c r="C46" s="527" t="s">
        <v>12</v>
      </c>
      <c r="D46" s="519" t="s">
        <v>60</v>
      </c>
      <c r="E46" s="540" t="s">
        <v>1077</v>
      </c>
      <c r="F46" s="540" t="s">
        <v>1078</v>
      </c>
      <c r="G46" s="527" t="s">
        <v>12</v>
      </c>
      <c r="H46" s="534" t="s">
        <v>13</v>
      </c>
      <c r="I46" s="572" t="s">
        <v>13</v>
      </c>
      <c r="J46" s="531" t="s">
        <v>364</v>
      </c>
    </row>
    <row r="47" spans="1:16" s="580" customFormat="1" ht="71.25" customHeight="1" x14ac:dyDescent="0.2">
      <c r="A47" s="573" t="s">
        <v>1079</v>
      </c>
      <c r="B47" s="574" t="s">
        <v>1080</v>
      </c>
      <c r="C47" s="519" t="s">
        <v>1036</v>
      </c>
      <c r="D47" s="547" t="s">
        <v>13</v>
      </c>
      <c r="E47" s="548" t="s">
        <v>13</v>
      </c>
      <c r="F47" s="548" t="s">
        <v>13</v>
      </c>
      <c r="G47" s="575" t="s">
        <v>44</v>
      </c>
      <c r="H47" s="576">
        <v>115</v>
      </c>
      <c r="I47" s="576">
        <v>0</v>
      </c>
      <c r="J47" s="577" t="s">
        <v>13</v>
      </c>
      <c r="K47" s="578"/>
      <c r="L47" s="578"/>
      <c r="M47" s="579"/>
    </row>
    <row r="48" spans="1:16" s="580" customFormat="1" ht="62.25" customHeight="1" x14ac:dyDescent="0.2">
      <c r="A48" s="519"/>
      <c r="B48" s="581" t="s">
        <v>1081</v>
      </c>
      <c r="C48" s="519" t="s">
        <v>13</v>
      </c>
      <c r="D48" s="547" t="s">
        <v>60</v>
      </c>
      <c r="E48" s="548" t="s">
        <v>1082</v>
      </c>
      <c r="F48" s="548" t="s">
        <v>1083</v>
      </c>
      <c r="G48" s="519" t="s">
        <v>12</v>
      </c>
      <c r="H48" s="582" t="s">
        <v>13</v>
      </c>
      <c r="I48" s="582" t="s">
        <v>13</v>
      </c>
      <c r="J48" s="577" t="s">
        <v>364</v>
      </c>
      <c r="K48" s="578"/>
      <c r="L48" s="578"/>
      <c r="M48" s="579"/>
    </row>
    <row r="49" spans="1:23" s="580" customFormat="1" ht="41.25" customHeight="1" x14ac:dyDescent="0.2">
      <c r="A49" s="583" t="s">
        <v>1084</v>
      </c>
      <c r="B49" s="584" t="s">
        <v>1085</v>
      </c>
      <c r="C49" s="519" t="s">
        <v>1086</v>
      </c>
      <c r="E49" s="548" t="s">
        <v>13</v>
      </c>
      <c r="F49" s="548" t="s">
        <v>13</v>
      </c>
      <c r="G49" s="575" t="s">
        <v>44</v>
      </c>
      <c r="H49" s="576">
        <v>27.2</v>
      </c>
      <c r="I49" s="576">
        <v>27.2</v>
      </c>
      <c r="J49" s="577"/>
      <c r="K49" s="578"/>
      <c r="L49" s="578"/>
      <c r="M49" s="579"/>
    </row>
    <row r="50" spans="1:23" s="587" customFormat="1" ht="72.75" customHeight="1" x14ac:dyDescent="0.2">
      <c r="A50" s="519"/>
      <c r="B50" s="581" t="s">
        <v>1087</v>
      </c>
      <c r="C50" s="519" t="s">
        <v>13</v>
      </c>
      <c r="D50" s="547" t="s">
        <v>60</v>
      </c>
      <c r="E50" s="548" t="s">
        <v>1088</v>
      </c>
      <c r="F50" s="548" t="s">
        <v>1089</v>
      </c>
      <c r="G50" s="527" t="s">
        <v>12</v>
      </c>
      <c r="H50" s="534" t="s">
        <v>13</v>
      </c>
      <c r="I50" s="572" t="s">
        <v>13</v>
      </c>
      <c r="J50" s="577"/>
      <c r="K50" s="585"/>
      <c r="L50" s="585"/>
      <c r="M50" s="586"/>
    </row>
    <row r="51" spans="1:23" ht="31.5" customHeight="1" x14ac:dyDescent="0.25">
      <c r="A51" s="525" t="s">
        <v>1090</v>
      </c>
      <c r="B51" s="584" t="s">
        <v>1091</v>
      </c>
      <c r="C51" s="519" t="s">
        <v>1036</v>
      </c>
      <c r="D51" s="519" t="s">
        <v>13</v>
      </c>
      <c r="E51" s="548" t="s">
        <v>13</v>
      </c>
      <c r="F51" s="548" t="s">
        <v>13</v>
      </c>
      <c r="G51" s="527" t="s">
        <v>44</v>
      </c>
      <c r="H51" s="538">
        <v>4720</v>
      </c>
      <c r="I51" s="541">
        <v>905.17</v>
      </c>
      <c r="J51" s="531" t="s">
        <v>12</v>
      </c>
    </row>
    <row r="52" spans="1:23" ht="57" customHeight="1" x14ac:dyDescent="0.25">
      <c r="A52" s="525"/>
      <c r="B52" s="526" t="s">
        <v>1092</v>
      </c>
      <c r="C52" s="519" t="s">
        <v>12</v>
      </c>
      <c r="D52" s="527" t="s">
        <v>60</v>
      </c>
      <c r="E52" s="548" t="s">
        <v>1093</v>
      </c>
      <c r="F52" s="548" t="s">
        <v>1093</v>
      </c>
      <c r="G52" s="519" t="s">
        <v>12</v>
      </c>
      <c r="H52" s="538" t="s">
        <v>13</v>
      </c>
      <c r="I52" s="541" t="s">
        <v>13</v>
      </c>
      <c r="J52" s="531" t="s">
        <v>364</v>
      </c>
    </row>
    <row r="53" spans="1:23" s="555" customFormat="1" ht="24" customHeight="1" x14ac:dyDescent="0.3">
      <c r="A53" s="549"/>
      <c r="B53" s="550" t="s">
        <v>79</v>
      </c>
      <c r="C53" s="549" t="s">
        <v>12</v>
      </c>
      <c r="D53" s="549" t="s">
        <v>12</v>
      </c>
      <c r="E53" s="549" t="s">
        <v>12</v>
      </c>
      <c r="F53" s="549" t="s">
        <v>12</v>
      </c>
      <c r="G53" s="551" t="s">
        <v>13</v>
      </c>
      <c r="H53" s="552">
        <f>H35+H51+H49</f>
        <v>16430.5</v>
      </c>
      <c r="I53" s="552">
        <f>I35+I51+I49</f>
        <v>1512.82</v>
      </c>
      <c r="J53" s="553" t="s">
        <v>12</v>
      </c>
      <c r="K53" s="554"/>
      <c r="L53" s="554"/>
      <c r="M53" s="554"/>
    </row>
    <row r="54" spans="1:23" s="555" customFormat="1" ht="24" customHeight="1" x14ac:dyDescent="0.3">
      <c r="A54" s="549"/>
      <c r="B54" s="550" t="s">
        <v>1094</v>
      </c>
      <c r="C54" s="549" t="s">
        <v>12</v>
      </c>
      <c r="D54" s="549" t="s">
        <v>12</v>
      </c>
      <c r="E54" s="549" t="s">
        <v>12</v>
      </c>
      <c r="F54" s="549" t="s">
        <v>12</v>
      </c>
      <c r="G54" s="551" t="s">
        <v>13</v>
      </c>
      <c r="H54" s="552">
        <f>H33+H53</f>
        <v>96473</v>
      </c>
      <c r="I54" s="552">
        <f>I33+I53</f>
        <v>12113.029999999999</v>
      </c>
      <c r="J54" s="553" t="s">
        <v>12</v>
      </c>
      <c r="K54" s="554"/>
      <c r="L54" s="554"/>
      <c r="M54" s="554"/>
    </row>
    <row r="55" spans="1:23" x14ac:dyDescent="0.25">
      <c r="A55" s="937" t="s">
        <v>1095</v>
      </c>
      <c r="B55" s="938"/>
      <c r="C55" s="938"/>
      <c r="D55" s="938"/>
      <c r="E55" s="938"/>
      <c r="F55" s="938"/>
      <c r="G55" s="938"/>
      <c r="H55" s="938"/>
      <c r="I55" s="938"/>
      <c r="J55" s="939"/>
    </row>
    <row r="56" spans="1:23" ht="15.75" x14ac:dyDescent="0.25">
      <c r="A56" s="511"/>
      <c r="B56" s="588"/>
      <c r="C56" s="589"/>
      <c r="D56" s="589"/>
      <c r="E56" s="589"/>
      <c r="F56" s="589"/>
      <c r="G56" s="589"/>
      <c r="H56" s="589"/>
      <c r="I56" s="590"/>
      <c r="J56" s="591"/>
    </row>
    <row r="57" spans="1:23" ht="16.5" x14ac:dyDescent="0.25">
      <c r="A57" s="511"/>
      <c r="B57" s="592" t="s">
        <v>1096</v>
      </c>
      <c r="C57" s="589"/>
      <c r="D57" s="589"/>
      <c r="E57" s="589"/>
      <c r="F57" s="589"/>
      <c r="G57" s="589"/>
      <c r="H57" s="589"/>
      <c r="I57" s="590"/>
      <c r="J57" s="591"/>
    </row>
    <row r="58" spans="1:23" ht="31.5" customHeight="1" x14ac:dyDescent="0.25">
      <c r="A58" s="511"/>
      <c r="B58" s="940" t="s">
        <v>1394</v>
      </c>
      <c r="C58" s="940"/>
      <c r="D58" s="589"/>
      <c r="E58" s="589"/>
      <c r="F58" s="589"/>
      <c r="G58" s="589"/>
      <c r="H58" s="589"/>
      <c r="I58" s="590"/>
      <c r="J58" s="591"/>
    </row>
    <row r="59" spans="1:23" ht="17.25" customHeight="1" x14ac:dyDescent="0.25">
      <c r="A59" s="511"/>
      <c r="B59" s="593"/>
      <c r="C59" s="593"/>
      <c r="D59" s="589"/>
      <c r="E59" s="589"/>
      <c r="F59" s="589"/>
      <c r="G59" s="589"/>
      <c r="H59" s="589"/>
      <c r="I59" s="590"/>
      <c r="J59" s="591"/>
    </row>
    <row r="60" spans="1:23" customFormat="1" x14ac:dyDescent="0.25">
      <c r="A60" s="941" t="s">
        <v>1097</v>
      </c>
      <c r="B60" s="941"/>
      <c r="C60" s="941"/>
      <c r="D60" s="594"/>
      <c r="E60" s="594"/>
      <c r="F60" s="595"/>
      <c r="G60" s="595"/>
      <c r="H60" s="596"/>
      <c r="I60" s="596"/>
      <c r="J60" s="596"/>
      <c r="K60" s="597"/>
      <c r="U60" s="598"/>
      <c r="V60" s="598"/>
      <c r="W60" s="598"/>
    </row>
    <row r="61" spans="1:23" customFormat="1" x14ac:dyDescent="0.25">
      <c r="A61" s="941" t="s">
        <v>1098</v>
      </c>
      <c r="B61" s="941"/>
      <c r="C61" s="941"/>
      <c r="D61" s="594"/>
      <c r="E61" s="594"/>
      <c r="F61" s="595"/>
      <c r="G61" s="595"/>
      <c r="H61" s="596"/>
      <c r="I61" s="599"/>
      <c r="J61" s="599"/>
      <c r="K61" s="597"/>
      <c r="U61" s="598"/>
      <c r="V61" s="598"/>
      <c r="W61" s="598"/>
    </row>
    <row r="62" spans="1:23" ht="15.75" x14ac:dyDescent="0.25">
      <c r="B62" s="600"/>
      <c r="C62" s="601"/>
      <c r="D62" s="601"/>
      <c r="E62" s="601"/>
      <c r="F62" s="601"/>
      <c r="G62" s="601"/>
      <c r="H62" s="601"/>
      <c r="I62" s="602"/>
      <c r="J62" s="601"/>
    </row>
    <row r="63" spans="1:23" ht="15.75" x14ac:dyDescent="0.25">
      <c r="B63" s="603"/>
      <c r="C63" s="601"/>
      <c r="D63" s="601"/>
      <c r="E63" s="601"/>
      <c r="F63" s="601"/>
      <c r="G63" s="601"/>
      <c r="H63" s="601"/>
      <c r="I63" s="602"/>
      <c r="J63" s="604"/>
    </row>
    <row r="64" spans="1:23" ht="15.75" x14ac:dyDescent="0.25">
      <c r="B64" s="605"/>
      <c r="C64" s="601"/>
      <c r="D64" s="601"/>
      <c r="E64" s="601"/>
      <c r="F64" s="601"/>
      <c r="G64" s="601"/>
      <c r="H64" s="601"/>
      <c r="I64" s="602"/>
      <c r="J64" s="601"/>
    </row>
    <row r="65" spans="2:10" s="601" customFormat="1" ht="15.75" x14ac:dyDescent="0.25">
      <c r="B65" s="605"/>
      <c r="I65" s="602"/>
      <c r="J65" s="604"/>
    </row>
  </sheetData>
  <mergeCells count="63">
    <mergeCell ref="A2:J2"/>
    <mergeCell ref="B6:J6"/>
    <mergeCell ref="A8:A9"/>
    <mergeCell ref="B8:B9"/>
    <mergeCell ref="C8:C9"/>
    <mergeCell ref="D8:D9"/>
    <mergeCell ref="E8:F8"/>
    <mergeCell ref="G8:I8"/>
    <mergeCell ref="J8:J9"/>
    <mergeCell ref="B11:J11"/>
    <mergeCell ref="A12:A14"/>
    <mergeCell ref="B12:B14"/>
    <mergeCell ref="C12:C14"/>
    <mergeCell ref="D12:D14"/>
    <mergeCell ref="E12:E14"/>
    <mergeCell ref="F12:F14"/>
    <mergeCell ref="J12:J14"/>
    <mergeCell ref="J16:J18"/>
    <mergeCell ref="A17:A18"/>
    <mergeCell ref="B17:B18"/>
    <mergeCell ref="C17:C18"/>
    <mergeCell ref="D17:D18"/>
    <mergeCell ref="E17:E18"/>
    <mergeCell ref="F17:F18"/>
    <mergeCell ref="J20:J22"/>
    <mergeCell ref="A23:A24"/>
    <mergeCell ref="B23:B24"/>
    <mergeCell ref="C23:C24"/>
    <mergeCell ref="D23:D24"/>
    <mergeCell ref="E23:E24"/>
    <mergeCell ref="F23:F24"/>
    <mergeCell ref="J23:J24"/>
    <mergeCell ref="A20:A22"/>
    <mergeCell ref="B20:B22"/>
    <mergeCell ref="C20:C22"/>
    <mergeCell ref="D20:D22"/>
    <mergeCell ref="E20:E22"/>
    <mergeCell ref="F20:F22"/>
    <mergeCell ref="J26:J27"/>
    <mergeCell ref="A30:A31"/>
    <mergeCell ref="B30:B31"/>
    <mergeCell ref="C30:C31"/>
    <mergeCell ref="D30:D31"/>
    <mergeCell ref="E30:E31"/>
    <mergeCell ref="F30:F31"/>
    <mergeCell ref="A26:A27"/>
    <mergeCell ref="B26:B27"/>
    <mergeCell ref="C26:C27"/>
    <mergeCell ref="D26:D27"/>
    <mergeCell ref="E26:E27"/>
    <mergeCell ref="F26:F27"/>
    <mergeCell ref="A55:J55"/>
    <mergeCell ref="B58:C58"/>
    <mergeCell ref="A60:C60"/>
    <mergeCell ref="A61:C61"/>
    <mergeCell ref="B34:J34"/>
    <mergeCell ref="A35:A37"/>
    <mergeCell ref="B35:B37"/>
    <mergeCell ref="C35:C36"/>
    <mergeCell ref="D35:D36"/>
    <mergeCell ref="E35:E36"/>
    <mergeCell ref="F35:F36"/>
    <mergeCell ref="J35:J37"/>
  </mergeCells>
  <pageMargins left="0" right="0" top="0" bottom="0" header="0" footer="0"/>
  <pageSetup paperSize="9" scale="49" fitToHeight="2" orientation="landscape" r:id="rId1"/>
  <rowBreaks count="2" manualBreakCount="2">
    <brk id="28" max="9" man="1"/>
    <brk id="47" max="9" man="1"/>
  </rowBreak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6"/>
  <sheetViews>
    <sheetView topLeftCell="A16" zoomScale="70" zoomScaleNormal="70" workbookViewId="0">
      <selection activeCell="N21" sqref="N21"/>
    </sheetView>
  </sheetViews>
  <sheetFormatPr defaultRowHeight="18.75" x14ac:dyDescent="0.3"/>
  <cols>
    <col min="1" max="1" width="6.5703125" style="189" customWidth="1"/>
    <col min="2" max="2" width="53.42578125" style="190" customWidth="1"/>
    <col min="3" max="3" width="46.5703125" style="190" customWidth="1"/>
    <col min="4" max="4" width="31.85546875" style="190" customWidth="1"/>
    <col min="5" max="5" width="26.42578125" style="190" customWidth="1"/>
    <col min="6" max="6" width="33.28515625" style="190" customWidth="1"/>
    <col min="7" max="8" width="14.7109375" style="190" customWidth="1"/>
    <col min="9" max="9" width="14.28515625" style="191" customWidth="1"/>
    <col min="10" max="10" width="25.28515625" style="190" customWidth="1"/>
    <col min="11" max="16384" width="9.140625" style="190"/>
  </cols>
  <sheetData>
    <row r="1" spans="1:10" x14ac:dyDescent="0.3">
      <c r="J1" s="192" t="s">
        <v>341</v>
      </c>
    </row>
    <row r="2" spans="1:10" x14ac:dyDescent="0.3">
      <c r="B2" s="191"/>
      <c r="J2" s="192" t="s">
        <v>342</v>
      </c>
    </row>
    <row r="3" spans="1:10" x14ac:dyDescent="0.3">
      <c r="B3" s="191"/>
      <c r="J3" s="192" t="s">
        <v>343</v>
      </c>
    </row>
    <row r="4" spans="1:10" x14ac:dyDescent="0.3">
      <c r="B4" s="191"/>
      <c r="J4" s="192" t="s">
        <v>344</v>
      </c>
    </row>
    <row r="5" spans="1:10" x14ac:dyDescent="0.3">
      <c r="B5" s="191"/>
      <c r="J5" s="192" t="s">
        <v>345</v>
      </c>
    </row>
    <row r="6" spans="1:10" x14ac:dyDescent="0.3">
      <c r="J6" s="192" t="s">
        <v>346</v>
      </c>
    </row>
    <row r="8" spans="1:10" x14ac:dyDescent="0.3">
      <c r="B8" s="979" t="s">
        <v>347</v>
      </c>
      <c r="C8" s="979"/>
      <c r="D8" s="979"/>
      <c r="E8" s="979"/>
      <c r="F8" s="979"/>
      <c r="G8" s="979"/>
      <c r="H8" s="979"/>
      <c r="I8" s="979"/>
      <c r="J8" s="979"/>
    </row>
    <row r="9" spans="1:10" x14ac:dyDescent="0.3">
      <c r="B9" s="979" t="s">
        <v>348</v>
      </c>
      <c r="C9" s="979"/>
      <c r="D9" s="979"/>
      <c r="E9" s="979"/>
      <c r="F9" s="979"/>
      <c r="G9" s="979"/>
      <c r="H9" s="979"/>
      <c r="I9" s="979"/>
      <c r="J9" s="979"/>
    </row>
    <row r="10" spans="1:10" x14ac:dyDescent="0.3">
      <c r="B10" s="979" t="s">
        <v>349</v>
      </c>
      <c r="C10" s="979"/>
      <c r="D10" s="979"/>
      <c r="E10" s="979"/>
      <c r="F10" s="979"/>
      <c r="G10" s="979"/>
      <c r="H10" s="979"/>
      <c r="I10" s="979"/>
      <c r="J10" s="979"/>
    </row>
    <row r="11" spans="1:10" x14ac:dyDescent="0.3">
      <c r="B11" s="979" t="s">
        <v>350</v>
      </c>
      <c r="C11" s="979"/>
      <c r="D11" s="979"/>
      <c r="E11" s="979"/>
      <c r="F11" s="979"/>
      <c r="G11" s="979"/>
      <c r="H11" s="979"/>
      <c r="I11" s="979"/>
      <c r="J11" s="979"/>
    </row>
    <row r="12" spans="1:10" x14ac:dyDescent="0.3">
      <c r="B12" s="980" t="s">
        <v>351</v>
      </c>
      <c r="C12" s="980"/>
      <c r="D12" s="980"/>
      <c r="E12" s="980"/>
      <c r="F12" s="980"/>
      <c r="G12" s="980"/>
      <c r="H12" s="980"/>
      <c r="I12" s="980"/>
      <c r="J12" s="980"/>
    </row>
    <row r="13" spans="1:10" ht="63" customHeight="1" x14ac:dyDescent="0.3">
      <c r="A13" s="976" t="s">
        <v>352</v>
      </c>
      <c r="B13" s="976" t="s">
        <v>353</v>
      </c>
      <c r="C13" s="976" t="s">
        <v>29</v>
      </c>
      <c r="D13" s="976" t="s">
        <v>354</v>
      </c>
      <c r="E13" s="976" t="s">
        <v>115</v>
      </c>
      <c r="F13" s="976"/>
      <c r="G13" s="976" t="s">
        <v>116</v>
      </c>
      <c r="H13" s="976"/>
      <c r="I13" s="976"/>
      <c r="J13" s="976" t="s">
        <v>23</v>
      </c>
    </row>
    <row r="14" spans="1:10" ht="97.5" customHeight="1" x14ac:dyDescent="0.3">
      <c r="A14" s="981"/>
      <c r="B14" s="976"/>
      <c r="C14" s="976"/>
      <c r="D14" s="976"/>
      <c r="E14" s="193" t="s">
        <v>117</v>
      </c>
      <c r="F14" s="193" t="s">
        <v>118</v>
      </c>
      <c r="G14" s="193" t="s">
        <v>355</v>
      </c>
      <c r="H14" s="193" t="s">
        <v>356</v>
      </c>
      <c r="I14" s="193" t="s">
        <v>357</v>
      </c>
      <c r="J14" s="976"/>
    </row>
    <row r="15" spans="1:10" x14ac:dyDescent="0.3">
      <c r="A15" s="193">
        <v>1</v>
      </c>
      <c r="B15" s="193">
        <v>2</v>
      </c>
      <c r="C15" s="193">
        <v>3</v>
      </c>
      <c r="D15" s="193">
        <v>4</v>
      </c>
      <c r="E15" s="193">
        <v>5</v>
      </c>
      <c r="F15" s="193">
        <v>6</v>
      </c>
      <c r="G15" s="193">
        <v>7</v>
      </c>
      <c r="H15" s="193">
        <v>8</v>
      </c>
      <c r="I15" s="194">
        <v>9</v>
      </c>
      <c r="J15" s="194">
        <v>10</v>
      </c>
    </row>
    <row r="16" spans="1:10" x14ac:dyDescent="0.3">
      <c r="A16" s="195"/>
      <c r="B16" s="977" t="s">
        <v>358</v>
      </c>
      <c r="C16" s="977"/>
      <c r="D16" s="977"/>
      <c r="E16" s="977"/>
      <c r="F16" s="977"/>
      <c r="G16" s="977"/>
      <c r="H16" s="977"/>
      <c r="I16" s="977"/>
      <c r="J16" s="977"/>
    </row>
    <row r="17" spans="1:10" ht="60.75" customHeight="1" x14ac:dyDescent="0.3">
      <c r="A17" s="195" t="s">
        <v>38</v>
      </c>
      <c r="B17" s="196" t="s">
        <v>359</v>
      </c>
      <c r="C17" s="197" t="s">
        <v>360</v>
      </c>
      <c r="D17" s="193" t="s">
        <v>13</v>
      </c>
      <c r="E17" s="193" t="s">
        <v>13</v>
      </c>
      <c r="F17" s="193" t="s">
        <v>13</v>
      </c>
      <c r="G17" s="198" t="s">
        <v>149</v>
      </c>
      <c r="H17" s="199">
        <v>151.30000000000001</v>
      </c>
      <c r="I17" s="199">
        <v>0</v>
      </c>
      <c r="J17" s="193" t="s">
        <v>13</v>
      </c>
    </row>
    <row r="18" spans="1:10" ht="106.5" customHeight="1" x14ac:dyDescent="0.3">
      <c r="A18" s="195"/>
      <c r="B18" s="197" t="s">
        <v>361</v>
      </c>
      <c r="C18" s="193" t="s">
        <v>13</v>
      </c>
      <c r="D18" s="197" t="s">
        <v>60</v>
      </c>
      <c r="E18" s="200" t="s">
        <v>362</v>
      </c>
      <c r="F18" s="200" t="s">
        <v>363</v>
      </c>
      <c r="G18" s="193" t="s">
        <v>13</v>
      </c>
      <c r="H18" s="193" t="s">
        <v>13</v>
      </c>
      <c r="I18" s="201" t="s">
        <v>13</v>
      </c>
      <c r="J18" s="193" t="s">
        <v>364</v>
      </c>
    </row>
    <row r="19" spans="1:10" ht="60" customHeight="1" x14ac:dyDescent="0.3">
      <c r="A19" s="202">
        <v>2</v>
      </c>
      <c r="B19" s="197" t="s">
        <v>365</v>
      </c>
      <c r="C19" s="197" t="s">
        <v>360</v>
      </c>
      <c r="D19" s="193" t="s">
        <v>13</v>
      </c>
      <c r="E19" s="203" t="s">
        <v>12</v>
      </c>
      <c r="F19" s="193" t="s">
        <v>13</v>
      </c>
      <c r="G19" s="198" t="s">
        <v>366</v>
      </c>
      <c r="H19" s="204">
        <v>880</v>
      </c>
      <c r="I19" s="205">
        <v>0</v>
      </c>
      <c r="J19" s="206" t="s">
        <v>13</v>
      </c>
    </row>
    <row r="20" spans="1:10" ht="99" customHeight="1" x14ac:dyDescent="0.3">
      <c r="A20" s="207"/>
      <c r="B20" s="197" t="s">
        <v>367</v>
      </c>
      <c r="C20" s="193" t="s">
        <v>13</v>
      </c>
      <c r="D20" s="197" t="s">
        <v>368</v>
      </c>
      <c r="E20" s="200" t="s">
        <v>369</v>
      </c>
      <c r="F20" s="200" t="s">
        <v>370</v>
      </c>
      <c r="G20" s="193" t="s">
        <v>13</v>
      </c>
      <c r="H20" s="193" t="s">
        <v>13</v>
      </c>
      <c r="I20" s="208" t="s">
        <v>13</v>
      </c>
      <c r="J20" s="193" t="s">
        <v>371</v>
      </c>
    </row>
    <row r="21" spans="1:10" ht="138" customHeight="1" x14ac:dyDescent="0.3">
      <c r="A21" s="207"/>
      <c r="B21" s="197" t="s">
        <v>372</v>
      </c>
      <c r="C21" s="193" t="s">
        <v>13</v>
      </c>
      <c r="D21" s="197" t="s">
        <v>373</v>
      </c>
      <c r="E21" s="200" t="s">
        <v>369</v>
      </c>
      <c r="F21" s="200" t="s">
        <v>370</v>
      </c>
      <c r="G21" s="193" t="s">
        <v>13</v>
      </c>
      <c r="H21" s="193" t="s">
        <v>13</v>
      </c>
      <c r="I21" s="193" t="s">
        <v>13</v>
      </c>
      <c r="J21" s="193" t="s">
        <v>371</v>
      </c>
    </row>
    <row r="22" spans="1:10" ht="19.5" customHeight="1" x14ac:dyDescent="0.3">
      <c r="A22" s="209"/>
      <c r="B22" s="209"/>
      <c r="C22" s="209"/>
      <c r="D22" s="209"/>
      <c r="E22" s="209"/>
      <c r="F22" s="209"/>
      <c r="G22" s="209"/>
      <c r="H22" s="210">
        <f>H17+H19</f>
        <v>1031.3</v>
      </c>
      <c r="I22" s="210">
        <f>I17+I19</f>
        <v>0</v>
      </c>
      <c r="J22" s="209"/>
    </row>
    <row r="23" spans="1:10" ht="19.5" customHeight="1" x14ac:dyDescent="0.3">
      <c r="A23" s="978" t="s">
        <v>374</v>
      </c>
      <c r="B23" s="978"/>
      <c r="C23" s="978"/>
      <c r="D23" s="978"/>
      <c r="E23" s="978"/>
      <c r="F23" s="978"/>
      <c r="G23" s="978"/>
      <c r="H23" s="978"/>
      <c r="I23" s="978"/>
      <c r="J23" s="978"/>
    </row>
    <row r="24" spans="1:10" x14ac:dyDescent="0.3">
      <c r="H24" s="211"/>
    </row>
    <row r="26" spans="1:10" x14ac:dyDescent="0.3">
      <c r="B26" s="190" t="s">
        <v>375</v>
      </c>
    </row>
  </sheetData>
  <mergeCells count="14">
    <mergeCell ref="G13:I13"/>
    <mergeCell ref="J13:J14"/>
    <mergeCell ref="B16:J16"/>
    <mergeCell ref="A23:J23"/>
    <mergeCell ref="B8:J8"/>
    <mergeCell ref="B9:J9"/>
    <mergeCell ref="B10:J10"/>
    <mergeCell ref="B11:J11"/>
    <mergeCell ref="B12:J12"/>
    <mergeCell ref="A13:A14"/>
    <mergeCell ref="B13:B14"/>
    <mergeCell ref="C13:C14"/>
    <mergeCell ref="D13:D14"/>
    <mergeCell ref="E13:F13"/>
  </mergeCells>
  <pageMargins left="0.23622047244094491" right="0.23622047244094491" top="0.74803149606299213" bottom="0.74803149606299213" header="0.31496062992125984" footer="0.31496062992125984"/>
  <pageSetup paperSize="9" scale="51" orientation="landscape"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40"/>
  <sheetViews>
    <sheetView tabSelected="1" view="pageBreakPreview" topLeftCell="A96" zoomScaleNormal="100" zoomScaleSheetLayoutView="100" workbookViewId="0">
      <selection activeCell="Z8" sqref="Z8"/>
    </sheetView>
  </sheetViews>
  <sheetFormatPr defaultColWidth="9.140625" defaultRowHeight="15" x14ac:dyDescent="0.25"/>
  <cols>
    <col min="1" max="1" width="5.28515625" style="1377" customWidth="1"/>
    <col min="2" max="2" width="44.140625" style="1469" customWidth="1"/>
    <col min="3" max="3" width="21.7109375" style="1466" customWidth="1"/>
    <col min="4" max="4" width="15" style="1466" customWidth="1"/>
    <col min="5" max="5" width="27.7109375" style="1466" customWidth="1"/>
    <col min="6" max="6" width="44.7109375" style="1466" customWidth="1"/>
    <col min="7" max="7" width="26.5703125" style="1466" customWidth="1"/>
    <col min="8" max="8" width="13.7109375" style="1375" customWidth="1"/>
    <col min="9" max="9" width="12" style="1381" customWidth="1"/>
    <col min="10" max="10" width="27.5703125" style="1375" customWidth="1"/>
    <col min="11" max="16384" width="9.140625" style="1376"/>
  </cols>
  <sheetData>
    <row r="1" spans="1:10" x14ac:dyDescent="0.25">
      <c r="A1" s="1374" t="s">
        <v>1397</v>
      </c>
      <c r="B1" s="1374"/>
      <c r="C1" s="1374"/>
      <c r="D1" s="1374"/>
      <c r="E1" s="1374"/>
      <c r="F1" s="1374"/>
      <c r="G1" s="1374"/>
      <c r="H1" s="1374"/>
      <c r="I1" s="1374"/>
      <c r="J1" s="1374"/>
    </row>
    <row r="2" spans="1:10" x14ac:dyDescent="0.25">
      <c r="A2" s="1374" t="s">
        <v>1252</v>
      </c>
      <c r="B2" s="1374"/>
      <c r="C2" s="1374"/>
      <c r="D2" s="1374"/>
      <c r="E2" s="1374"/>
      <c r="F2" s="1374"/>
      <c r="G2" s="1374"/>
      <c r="H2" s="1374"/>
      <c r="I2" s="1374"/>
      <c r="J2" s="1374"/>
    </row>
    <row r="3" spans="1:10" x14ac:dyDescent="0.25">
      <c r="B3" s="1378"/>
      <c r="C3" s="1379"/>
      <c r="D3" s="1379"/>
      <c r="E3" s="1379"/>
      <c r="F3" s="1379"/>
      <c r="G3" s="1379"/>
      <c r="H3" s="1380"/>
    </row>
    <row r="4" spans="1:10" ht="39" customHeight="1" x14ac:dyDescent="0.25">
      <c r="A4" s="1382" t="s">
        <v>380</v>
      </c>
      <c r="B4" s="1383" t="s">
        <v>1398</v>
      </c>
      <c r="C4" s="1383" t="s">
        <v>29</v>
      </c>
      <c r="D4" s="1383" t="s">
        <v>354</v>
      </c>
      <c r="E4" s="1383" t="s">
        <v>1399</v>
      </c>
      <c r="F4" s="1383"/>
      <c r="G4" s="1383" t="s">
        <v>379</v>
      </c>
      <c r="H4" s="1383"/>
      <c r="I4" s="1383"/>
      <c r="J4" s="1384" t="s">
        <v>23</v>
      </c>
    </row>
    <row r="5" spans="1:10" ht="81" customHeight="1" x14ac:dyDescent="0.25">
      <c r="A5" s="1382"/>
      <c r="B5" s="1385"/>
      <c r="C5" s="1383"/>
      <c r="D5" s="1383"/>
      <c r="E5" s="1386" t="s">
        <v>117</v>
      </c>
      <c r="F5" s="1386" t="s">
        <v>118</v>
      </c>
      <c r="G5" s="1387" t="s">
        <v>1400</v>
      </c>
      <c r="H5" s="1388" t="s">
        <v>1401</v>
      </c>
      <c r="I5" s="1389" t="s">
        <v>1402</v>
      </c>
      <c r="J5" s="1384"/>
    </row>
    <row r="6" spans="1:10" s="1393" customFormat="1" x14ac:dyDescent="0.25">
      <c r="A6" s="1390" t="s">
        <v>121</v>
      </c>
      <c r="B6" s="1388">
        <v>2</v>
      </c>
      <c r="C6" s="1388">
        <v>3</v>
      </c>
      <c r="D6" s="1388">
        <v>4</v>
      </c>
      <c r="E6" s="1388">
        <v>5</v>
      </c>
      <c r="F6" s="1388">
        <v>6</v>
      </c>
      <c r="G6" s="1388">
        <v>7</v>
      </c>
      <c r="H6" s="1388">
        <v>8</v>
      </c>
      <c r="I6" s="1391">
        <v>9</v>
      </c>
      <c r="J6" s="1392">
        <v>10</v>
      </c>
    </row>
    <row r="7" spans="1:10" s="1396" customFormat="1" x14ac:dyDescent="0.25">
      <c r="A7" s="1394">
        <v>1</v>
      </c>
      <c r="B7" s="1395" t="s">
        <v>1403</v>
      </c>
      <c r="C7" s="1395"/>
      <c r="D7" s="1395"/>
      <c r="E7" s="1395"/>
      <c r="F7" s="1395"/>
      <c r="G7" s="1395"/>
      <c r="H7" s="1395"/>
      <c r="I7" s="1395"/>
      <c r="J7" s="1395"/>
    </row>
    <row r="8" spans="1:10" s="1396" customFormat="1" ht="29.25" customHeight="1" x14ac:dyDescent="0.25">
      <c r="A8" s="1397" t="s">
        <v>1027</v>
      </c>
      <c r="B8" s="1398" t="s">
        <v>1404</v>
      </c>
      <c r="C8" s="1383" t="s">
        <v>1405</v>
      </c>
      <c r="D8" s="1399" t="s">
        <v>13</v>
      </c>
      <c r="E8" s="1399" t="s">
        <v>13</v>
      </c>
      <c r="F8" s="1399" t="s">
        <v>13</v>
      </c>
      <c r="G8" s="1400" t="s">
        <v>41</v>
      </c>
      <c r="H8" s="1401">
        <f>SUM(H9:H12)</f>
        <v>0</v>
      </c>
      <c r="I8" s="1401">
        <f>SUM(I9:I12)</f>
        <v>0</v>
      </c>
      <c r="J8" s="1384" t="s">
        <v>13</v>
      </c>
    </row>
    <row r="9" spans="1:10" s="1396" customFormat="1" ht="18" customHeight="1" x14ac:dyDescent="0.25">
      <c r="A9" s="1397"/>
      <c r="B9" s="1398"/>
      <c r="C9" s="1383"/>
      <c r="D9" s="1399"/>
      <c r="E9" s="1399"/>
      <c r="F9" s="1399"/>
      <c r="G9" s="1402" t="s">
        <v>1406</v>
      </c>
      <c r="H9" s="1403">
        <v>0</v>
      </c>
      <c r="I9" s="1403">
        <v>0</v>
      </c>
      <c r="J9" s="1384"/>
    </row>
    <row r="10" spans="1:10" s="1396" customFormat="1" ht="30" x14ac:dyDescent="0.25">
      <c r="A10" s="1397"/>
      <c r="B10" s="1398"/>
      <c r="C10" s="1383"/>
      <c r="D10" s="1399"/>
      <c r="E10" s="1399"/>
      <c r="F10" s="1399"/>
      <c r="G10" s="1402" t="s">
        <v>664</v>
      </c>
      <c r="H10" s="1403">
        <v>0</v>
      </c>
      <c r="I10" s="1403">
        <v>0</v>
      </c>
      <c r="J10" s="1384"/>
    </row>
    <row r="11" spans="1:10" s="1396" customFormat="1" x14ac:dyDescent="0.25">
      <c r="A11" s="1397"/>
      <c r="B11" s="1398"/>
      <c r="C11" s="1383"/>
      <c r="D11" s="1399"/>
      <c r="E11" s="1399"/>
      <c r="F11" s="1399"/>
      <c r="G11" s="1402" t="s">
        <v>44</v>
      </c>
      <c r="H11" s="1403">
        <v>0</v>
      </c>
      <c r="I11" s="1403">
        <v>0</v>
      </c>
      <c r="J11" s="1384"/>
    </row>
    <row r="12" spans="1:10" s="1396" customFormat="1" x14ac:dyDescent="0.25">
      <c r="A12" s="1397"/>
      <c r="B12" s="1398"/>
      <c r="C12" s="1383"/>
      <c r="D12" s="1399"/>
      <c r="E12" s="1399"/>
      <c r="F12" s="1399"/>
      <c r="G12" s="1402" t="s">
        <v>477</v>
      </c>
      <c r="H12" s="1403">
        <v>0</v>
      </c>
      <c r="I12" s="1403">
        <v>0</v>
      </c>
      <c r="J12" s="1384"/>
    </row>
    <row r="13" spans="1:10" s="1396" customFormat="1" ht="125.25" customHeight="1" x14ac:dyDescent="0.25">
      <c r="A13" s="1404"/>
      <c r="B13" s="1405" t="s">
        <v>1407</v>
      </c>
      <c r="C13" s="1406" t="s">
        <v>1405</v>
      </c>
      <c r="D13" s="1406" t="s">
        <v>68</v>
      </c>
      <c r="E13" s="1407" t="s">
        <v>1408</v>
      </c>
      <c r="F13" s="1407" t="s">
        <v>1409</v>
      </c>
      <c r="G13" s="1408" t="s">
        <v>13</v>
      </c>
      <c r="H13" s="1408" t="s">
        <v>13</v>
      </c>
      <c r="I13" s="1408" t="s">
        <v>13</v>
      </c>
      <c r="J13" s="1409"/>
    </row>
    <row r="14" spans="1:10" s="1396" customFormat="1" ht="30.75" customHeight="1" x14ac:dyDescent="0.25">
      <c r="A14" s="1397" t="s">
        <v>1029</v>
      </c>
      <c r="B14" s="1398" t="s">
        <v>1410</v>
      </c>
      <c r="C14" s="1383" t="s">
        <v>1405</v>
      </c>
      <c r="D14" s="1399" t="s">
        <v>13</v>
      </c>
      <c r="E14" s="1399" t="s">
        <v>13</v>
      </c>
      <c r="F14" s="1399" t="s">
        <v>13</v>
      </c>
      <c r="G14" s="1400" t="s">
        <v>41</v>
      </c>
      <c r="H14" s="1401">
        <f>SUM(H15:H18)</f>
        <v>0</v>
      </c>
      <c r="I14" s="1401">
        <f>SUM(I15:I18)</f>
        <v>0</v>
      </c>
      <c r="J14" s="1384" t="s">
        <v>13</v>
      </c>
    </row>
    <row r="15" spans="1:10" s="1396" customFormat="1" ht="18" customHeight="1" x14ac:dyDescent="0.25">
      <c r="A15" s="1397"/>
      <c r="B15" s="1398"/>
      <c r="C15" s="1383"/>
      <c r="D15" s="1399"/>
      <c r="E15" s="1399"/>
      <c r="F15" s="1399"/>
      <c r="G15" s="1402" t="s">
        <v>1406</v>
      </c>
      <c r="H15" s="1403">
        <v>0</v>
      </c>
      <c r="I15" s="1403">
        <v>0</v>
      </c>
      <c r="J15" s="1384"/>
    </row>
    <row r="16" spans="1:10" s="1396" customFormat="1" ht="30" x14ac:dyDescent="0.25">
      <c r="A16" s="1397"/>
      <c r="B16" s="1398"/>
      <c r="C16" s="1383"/>
      <c r="D16" s="1399"/>
      <c r="E16" s="1399"/>
      <c r="F16" s="1399"/>
      <c r="G16" s="1402" t="s">
        <v>664</v>
      </c>
      <c r="H16" s="1403">
        <v>0</v>
      </c>
      <c r="I16" s="1403">
        <v>0</v>
      </c>
      <c r="J16" s="1384"/>
    </row>
    <row r="17" spans="1:10" s="1396" customFormat="1" x14ac:dyDescent="0.25">
      <c r="A17" s="1397"/>
      <c r="B17" s="1398"/>
      <c r="C17" s="1383"/>
      <c r="D17" s="1399"/>
      <c r="E17" s="1399"/>
      <c r="F17" s="1399"/>
      <c r="G17" s="1402" t="s">
        <v>44</v>
      </c>
      <c r="H17" s="1403">
        <v>0</v>
      </c>
      <c r="I17" s="1403">
        <v>0</v>
      </c>
      <c r="J17" s="1384"/>
    </row>
    <row r="18" spans="1:10" s="1396" customFormat="1" x14ac:dyDescent="0.25">
      <c r="A18" s="1397"/>
      <c r="B18" s="1398"/>
      <c r="C18" s="1383"/>
      <c r="D18" s="1399"/>
      <c r="E18" s="1399"/>
      <c r="F18" s="1399"/>
      <c r="G18" s="1402" t="s">
        <v>477</v>
      </c>
      <c r="H18" s="1403">
        <v>0</v>
      </c>
      <c r="I18" s="1403">
        <v>0</v>
      </c>
      <c r="J18" s="1384"/>
    </row>
    <row r="19" spans="1:10" s="1396" customFormat="1" ht="91.5" customHeight="1" x14ac:dyDescent="0.25">
      <c r="A19" s="1404"/>
      <c r="B19" s="1405" t="s">
        <v>1411</v>
      </c>
      <c r="C19" s="1406" t="s">
        <v>1405</v>
      </c>
      <c r="D19" s="1406" t="s">
        <v>60</v>
      </c>
      <c r="E19" s="1407" t="s">
        <v>1412</v>
      </c>
      <c r="F19" s="1410" t="s">
        <v>1413</v>
      </c>
      <c r="G19" s="1408" t="s">
        <v>13</v>
      </c>
      <c r="H19" s="1408" t="s">
        <v>13</v>
      </c>
      <c r="I19" s="1408" t="s">
        <v>13</v>
      </c>
      <c r="J19" s="1409"/>
    </row>
    <row r="20" spans="1:10" s="1396" customFormat="1" ht="32.25" customHeight="1" x14ac:dyDescent="0.25">
      <c r="A20" s="1397" t="s">
        <v>1034</v>
      </c>
      <c r="B20" s="1398" t="s">
        <v>1414</v>
      </c>
      <c r="C20" s="1411" t="s">
        <v>1405</v>
      </c>
      <c r="D20" s="1399" t="s">
        <v>13</v>
      </c>
      <c r="E20" s="1399" t="s">
        <v>13</v>
      </c>
      <c r="F20" s="1399" t="s">
        <v>13</v>
      </c>
      <c r="G20" s="1400" t="s">
        <v>41</v>
      </c>
      <c r="H20" s="1401">
        <f>SUM(H21:H24)</f>
        <v>686.4</v>
      </c>
      <c r="I20" s="1401">
        <f>SUM(I21:I24)</f>
        <v>618</v>
      </c>
      <c r="J20" s="1384" t="s">
        <v>13</v>
      </c>
    </row>
    <row r="21" spans="1:10" s="1396" customFormat="1" ht="16.5" customHeight="1" x14ac:dyDescent="0.25">
      <c r="A21" s="1397"/>
      <c r="B21" s="1398"/>
      <c r="C21" s="1412"/>
      <c r="D21" s="1399"/>
      <c r="E21" s="1399"/>
      <c r="F21" s="1399"/>
      <c r="G21" s="1402" t="s">
        <v>1406</v>
      </c>
      <c r="H21" s="1403">
        <v>0</v>
      </c>
      <c r="I21" s="1403">
        <v>0</v>
      </c>
      <c r="J21" s="1384"/>
    </row>
    <row r="22" spans="1:10" s="1396" customFormat="1" ht="30" x14ac:dyDescent="0.25">
      <c r="A22" s="1397"/>
      <c r="B22" s="1398"/>
      <c r="C22" s="1412"/>
      <c r="D22" s="1399"/>
      <c r="E22" s="1399"/>
      <c r="F22" s="1399"/>
      <c r="G22" s="1402" t="s">
        <v>664</v>
      </c>
      <c r="H22" s="1403">
        <v>0</v>
      </c>
      <c r="I22" s="1403">
        <v>0</v>
      </c>
      <c r="J22" s="1384"/>
    </row>
    <row r="23" spans="1:10" s="1396" customFormat="1" x14ac:dyDescent="0.25">
      <c r="A23" s="1397"/>
      <c r="B23" s="1398"/>
      <c r="C23" s="1412"/>
      <c r="D23" s="1399"/>
      <c r="E23" s="1399"/>
      <c r="F23" s="1399"/>
      <c r="G23" s="1402" t="s">
        <v>44</v>
      </c>
      <c r="H23" s="1403">
        <v>686.4</v>
      </c>
      <c r="I23" s="1403">
        <v>618</v>
      </c>
      <c r="J23" s="1384"/>
    </row>
    <row r="24" spans="1:10" s="1396" customFormat="1" x14ac:dyDescent="0.25">
      <c r="A24" s="1397"/>
      <c r="B24" s="1398"/>
      <c r="C24" s="1413"/>
      <c r="D24" s="1399"/>
      <c r="E24" s="1399"/>
      <c r="F24" s="1399"/>
      <c r="G24" s="1402" t="s">
        <v>477</v>
      </c>
      <c r="H24" s="1403">
        <v>0</v>
      </c>
      <c r="I24" s="1403">
        <v>0</v>
      </c>
      <c r="J24" s="1384"/>
    </row>
    <row r="25" spans="1:10" s="1396" customFormat="1" ht="88.5" customHeight="1" x14ac:dyDescent="0.25">
      <c r="A25" s="1414"/>
      <c r="B25" s="1405" t="s">
        <v>1415</v>
      </c>
      <c r="C25" s="1406" t="s">
        <v>1405</v>
      </c>
      <c r="D25" s="1406" t="s">
        <v>61</v>
      </c>
      <c r="E25" s="1407" t="s">
        <v>1416</v>
      </c>
      <c r="F25" s="1410" t="s">
        <v>1417</v>
      </c>
      <c r="G25" s="1408" t="s">
        <v>13</v>
      </c>
      <c r="H25" s="1408" t="s">
        <v>13</v>
      </c>
      <c r="I25" s="1408" t="s">
        <v>13</v>
      </c>
      <c r="J25" s="1409"/>
    </row>
    <row r="26" spans="1:10" s="1396" customFormat="1" ht="29.25" customHeight="1" x14ac:dyDescent="0.25">
      <c r="A26" s="1397" t="s">
        <v>1037</v>
      </c>
      <c r="B26" s="1398" t="s">
        <v>1418</v>
      </c>
      <c r="C26" s="1411" t="s">
        <v>1405</v>
      </c>
      <c r="D26" s="1399" t="s">
        <v>13</v>
      </c>
      <c r="E26" s="1399" t="s">
        <v>13</v>
      </c>
      <c r="F26" s="1399" t="s">
        <v>13</v>
      </c>
      <c r="G26" s="1400" t="s">
        <v>41</v>
      </c>
      <c r="H26" s="1401">
        <f>SUM(H27:H30)</f>
        <v>0</v>
      </c>
      <c r="I26" s="1401">
        <f>SUM(I27:I30)</f>
        <v>0</v>
      </c>
      <c r="J26" s="1384" t="s">
        <v>13</v>
      </c>
    </row>
    <row r="27" spans="1:10" s="1396" customFormat="1" ht="17.25" customHeight="1" x14ac:dyDescent="0.25">
      <c r="A27" s="1397"/>
      <c r="B27" s="1398"/>
      <c r="C27" s="1412"/>
      <c r="D27" s="1399"/>
      <c r="E27" s="1399"/>
      <c r="F27" s="1399"/>
      <c r="G27" s="1402" t="s">
        <v>1406</v>
      </c>
      <c r="H27" s="1403">
        <v>0</v>
      </c>
      <c r="I27" s="1403">
        <v>0</v>
      </c>
      <c r="J27" s="1384"/>
    </row>
    <row r="28" spans="1:10" s="1396" customFormat="1" ht="30" x14ac:dyDescent="0.25">
      <c r="A28" s="1397"/>
      <c r="B28" s="1398"/>
      <c r="C28" s="1412"/>
      <c r="D28" s="1399"/>
      <c r="E28" s="1399"/>
      <c r="F28" s="1399"/>
      <c r="G28" s="1402" t="s">
        <v>664</v>
      </c>
      <c r="H28" s="1403">
        <v>0</v>
      </c>
      <c r="I28" s="1403">
        <v>0</v>
      </c>
      <c r="J28" s="1384"/>
    </row>
    <row r="29" spans="1:10" s="1396" customFormat="1" x14ac:dyDescent="0.25">
      <c r="A29" s="1397"/>
      <c r="B29" s="1398"/>
      <c r="C29" s="1412"/>
      <c r="D29" s="1399"/>
      <c r="E29" s="1399"/>
      <c r="F29" s="1399"/>
      <c r="G29" s="1402" t="s">
        <v>44</v>
      </c>
      <c r="H29" s="1403">
        <v>0</v>
      </c>
      <c r="I29" s="1403">
        <v>0</v>
      </c>
      <c r="J29" s="1384"/>
    </row>
    <row r="30" spans="1:10" s="1396" customFormat="1" x14ac:dyDescent="0.25">
      <c r="A30" s="1397"/>
      <c r="B30" s="1398"/>
      <c r="C30" s="1413"/>
      <c r="D30" s="1399"/>
      <c r="E30" s="1399"/>
      <c r="F30" s="1399"/>
      <c r="G30" s="1402" t="s">
        <v>477</v>
      </c>
      <c r="H30" s="1403">
        <v>0</v>
      </c>
      <c r="I30" s="1403">
        <v>0</v>
      </c>
      <c r="J30" s="1384"/>
    </row>
    <row r="31" spans="1:10" s="1396" customFormat="1" ht="90" x14ac:dyDescent="0.25">
      <c r="A31" s="1414"/>
      <c r="B31" s="1405" t="s">
        <v>1419</v>
      </c>
      <c r="C31" s="1406" t="s">
        <v>1405</v>
      </c>
      <c r="D31" s="1406" t="s">
        <v>61</v>
      </c>
      <c r="E31" s="1407" t="s">
        <v>1420</v>
      </c>
      <c r="F31" s="1415" t="s">
        <v>1421</v>
      </c>
      <c r="G31" s="1408" t="s">
        <v>13</v>
      </c>
      <c r="H31" s="1408" t="s">
        <v>13</v>
      </c>
      <c r="I31" s="1408" t="s">
        <v>13</v>
      </c>
      <c r="J31" s="1416"/>
    </row>
    <row r="32" spans="1:10" s="1396" customFormat="1" ht="30" customHeight="1" x14ac:dyDescent="0.25">
      <c r="A32" s="1397" t="s">
        <v>566</v>
      </c>
      <c r="B32" s="1398" t="s">
        <v>1422</v>
      </c>
      <c r="C32" s="1411" t="s">
        <v>1405</v>
      </c>
      <c r="D32" s="1399" t="s">
        <v>13</v>
      </c>
      <c r="E32" s="1399" t="s">
        <v>13</v>
      </c>
      <c r="F32" s="1399" t="s">
        <v>13</v>
      </c>
      <c r="G32" s="1400" t="s">
        <v>41</v>
      </c>
      <c r="H32" s="1401">
        <f>SUM(H33:H36)</f>
        <v>505.1</v>
      </c>
      <c r="I32" s="1401">
        <f>SUM(I33:I36)</f>
        <v>101.6</v>
      </c>
      <c r="J32" s="1384" t="s">
        <v>13</v>
      </c>
    </row>
    <row r="33" spans="1:10" s="1396" customFormat="1" ht="17.25" customHeight="1" x14ac:dyDescent="0.25">
      <c r="A33" s="1397"/>
      <c r="B33" s="1398"/>
      <c r="C33" s="1412"/>
      <c r="D33" s="1399"/>
      <c r="E33" s="1399"/>
      <c r="F33" s="1399"/>
      <c r="G33" s="1402" t="s">
        <v>1406</v>
      </c>
      <c r="H33" s="1403">
        <v>0</v>
      </c>
      <c r="I33" s="1403">
        <v>0</v>
      </c>
      <c r="J33" s="1384"/>
    </row>
    <row r="34" spans="1:10" s="1396" customFormat="1" ht="30" x14ac:dyDescent="0.25">
      <c r="A34" s="1397"/>
      <c r="B34" s="1398"/>
      <c r="C34" s="1412"/>
      <c r="D34" s="1399"/>
      <c r="E34" s="1399"/>
      <c r="F34" s="1399"/>
      <c r="G34" s="1402" t="s">
        <v>664</v>
      </c>
      <c r="H34" s="1403">
        <v>0</v>
      </c>
      <c r="I34" s="1403">
        <v>0</v>
      </c>
      <c r="J34" s="1384"/>
    </row>
    <row r="35" spans="1:10" s="1396" customFormat="1" x14ac:dyDescent="0.25">
      <c r="A35" s="1397"/>
      <c r="B35" s="1398"/>
      <c r="C35" s="1412"/>
      <c r="D35" s="1399"/>
      <c r="E35" s="1399"/>
      <c r="F35" s="1399"/>
      <c r="G35" s="1402" t="s">
        <v>44</v>
      </c>
      <c r="H35" s="1403">
        <v>505.1</v>
      </c>
      <c r="I35" s="1403">
        <v>101.6</v>
      </c>
      <c r="J35" s="1384"/>
    </row>
    <row r="36" spans="1:10" s="1396" customFormat="1" x14ac:dyDescent="0.25">
      <c r="A36" s="1397"/>
      <c r="B36" s="1398"/>
      <c r="C36" s="1413"/>
      <c r="D36" s="1399"/>
      <c r="E36" s="1399"/>
      <c r="F36" s="1399"/>
      <c r="G36" s="1402" t="s">
        <v>477</v>
      </c>
      <c r="H36" s="1403">
        <v>0</v>
      </c>
      <c r="I36" s="1403">
        <v>0</v>
      </c>
      <c r="J36" s="1384"/>
    </row>
    <row r="37" spans="1:10" s="1396" customFormat="1" ht="402" customHeight="1" x14ac:dyDescent="0.25">
      <c r="A37" s="1414"/>
      <c r="B37" s="1405" t="s">
        <v>1423</v>
      </c>
      <c r="C37" s="1406" t="s">
        <v>1405</v>
      </c>
      <c r="D37" s="1406" t="s">
        <v>60</v>
      </c>
      <c r="E37" s="1407" t="s">
        <v>1424</v>
      </c>
      <c r="F37" s="1407" t="s">
        <v>1425</v>
      </c>
      <c r="G37" s="1408" t="s">
        <v>13</v>
      </c>
      <c r="H37" s="1408" t="s">
        <v>13</v>
      </c>
      <c r="I37" s="1408" t="s">
        <v>13</v>
      </c>
      <c r="J37" s="1416"/>
    </row>
    <row r="38" spans="1:10" s="1396" customFormat="1" ht="30" customHeight="1" x14ac:dyDescent="0.25">
      <c r="A38" s="1397" t="s">
        <v>570</v>
      </c>
      <c r="B38" s="1398" t="s">
        <v>1426</v>
      </c>
      <c r="C38" s="1411" t="s">
        <v>1405</v>
      </c>
      <c r="D38" s="1399" t="s">
        <v>13</v>
      </c>
      <c r="E38" s="1399" t="s">
        <v>13</v>
      </c>
      <c r="F38" s="1399" t="s">
        <v>13</v>
      </c>
      <c r="G38" s="1400" t="s">
        <v>41</v>
      </c>
      <c r="H38" s="1401">
        <f>SUM(H39:H42)</f>
        <v>276</v>
      </c>
      <c r="I38" s="1401">
        <f>SUM(I39:I42)</f>
        <v>131</v>
      </c>
      <c r="J38" s="1384" t="s">
        <v>13</v>
      </c>
    </row>
    <row r="39" spans="1:10" s="1396" customFormat="1" ht="15" customHeight="1" x14ac:dyDescent="0.25">
      <c r="A39" s="1397"/>
      <c r="B39" s="1398"/>
      <c r="C39" s="1412"/>
      <c r="D39" s="1399"/>
      <c r="E39" s="1399"/>
      <c r="F39" s="1399"/>
      <c r="G39" s="1402" t="s">
        <v>1406</v>
      </c>
      <c r="H39" s="1403">
        <v>0</v>
      </c>
      <c r="I39" s="1403">
        <v>0</v>
      </c>
      <c r="J39" s="1384"/>
    </row>
    <row r="40" spans="1:10" s="1396" customFormat="1" ht="30" x14ac:dyDescent="0.25">
      <c r="A40" s="1397"/>
      <c r="B40" s="1398"/>
      <c r="C40" s="1412"/>
      <c r="D40" s="1399"/>
      <c r="E40" s="1399"/>
      <c r="F40" s="1399"/>
      <c r="G40" s="1402" t="s">
        <v>664</v>
      </c>
      <c r="H40" s="1403">
        <v>0</v>
      </c>
      <c r="I40" s="1403">
        <v>0</v>
      </c>
      <c r="J40" s="1384"/>
    </row>
    <row r="41" spans="1:10" s="1396" customFormat="1" x14ac:dyDescent="0.25">
      <c r="A41" s="1397"/>
      <c r="B41" s="1398"/>
      <c r="C41" s="1412"/>
      <c r="D41" s="1399"/>
      <c r="E41" s="1399"/>
      <c r="F41" s="1399"/>
      <c r="G41" s="1402" t="s">
        <v>44</v>
      </c>
      <c r="H41" s="1403">
        <v>276</v>
      </c>
      <c r="I41" s="1403">
        <v>131</v>
      </c>
      <c r="J41" s="1384"/>
    </row>
    <row r="42" spans="1:10" s="1396" customFormat="1" x14ac:dyDescent="0.25">
      <c r="A42" s="1397"/>
      <c r="B42" s="1398"/>
      <c r="C42" s="1413"/>
      <c r="D42" s="1399"/>
      <c r="E42" s="1399"/>
      <c r="F42" s="1399"/>
      <c r="G42" s="1402" t="s">
        <v>477</v>
      </c>
      <c r="H42" s="1403">
        <v>0</v>
      </c>
      <c r="I42" s="1403">
        <v>0</v>
      </c>
      <c r="J42" s="1384"/>
    </row>
    <row r="43" spans="1:10" s="1396" customFormat="1" ht="135" x14ac:dyDescent="0.25">
      <c r="A43" s="1414"/>
      <c r="B43" s="1405" t="s">
        <v>1427</v>
      </c>
      <c r="C43" s="1406" t="s">
        <v>1405</v>
      </c>
      <c r="D43" s="1406" t="s">
        <v>60</v>
      </c>
      <c r="E43" s="1407" t="s">
        <v>1428</v>
      </c>
      <c r="F43" s="1407" t="s">
        <v>1429</v>
      </c>
      <c r="G43" s="1408" t="s">
        <v>13</v>
      </c>
      <c r="H43" s="1408" t="s">
        <v>13</v>
      </c>
      <c r="I43" s="1408" t="s">
        <v>13</v>
      </c>
      <c r="J43" s="1416"/>
    </row>
    <row r="44" spans="1:10" s="1396" customFormat="1" ht="29.25" customHeight="1" x14ac:dyDescent="0.25">
      <c r="A44" s="1397" t="s">
        <v>573</v>
      </c>
      <c r="B44" s="1398" t="s">
        <v>1430</v>
      </c>
      <c r="C44" s="1411" t="s">
        <v>1405</v>
      </c>
      <c r="D44" s="1399" t="s">
        <v>13</v>
      </c>
      <c r="E44" s="1399" t="s">
        <v>13</v>
      </c>
      <c r="F44" s="1399" t="s">
        <v>13</v>
      </c>
      <c r="G44" s="1400" t="s">
        <v>41</v>
      </c>
      <c r="H44" s="1401">
        <f>SUM(H45:H48)</f>
        <v>41692.699999999997</v>
      </c>
      <c r="I44" s="1401">
        <f>SUM(I45:I48)</f>
        <v>6919.9</v>
      </c>
      <c r="J44" s="1384" t="s">
        <v>13</v>
      </c>
    </row>
    <row r="45" spans="1:10" s="1396" customFormat="1" ht="17.25" customHeight="1" x14ac:dyDescent="0.25">
      <c r="A45" s="1397"/>
      <c r="B45" s="1398"/>
      <c r="C45" s="1412"/>
      <c r="D45" s="1399"/>
      <c r="E45" s="1399"/>
      <c r="F45" s="1399"/>
      <c r="G45" s="1402" t="s">
        <v>1406</v>
      </c>
      <c r="H45" s="1403">
        <f>SUM(H50,H56,H62)</f>
        <v>14390.5</v>
      </c>
      <c r="I45" s="1403">
        <f>SUM(I50,I56,I62)</f>
        <v>0</v>
      </c>
      <c r="J45" s="1384"/>
    </row>
    <row r="46" spans="1:10" s="1396" customFormat="1" ht="30" x14ac:dyDescent="0.25">
      <c r="A46" s="1397"/>
      <c r="B46" s="1398"/>
      <c r="C46" s="1412"/>
      <c r="D46" s="1399"/>
      <c r="E46" s="1399"/>
      <c r="F46" s="1399"/>
      <c r="G46" s="1402" t="s">
        <v>664</v>
      </c>
      <c r="H46" s="1403">
        <f t="shared" ref="H46:I48" si="0">SUM(H51,H57,H63)</f>
        <v>5596.3</v>
      </c>
      <c r="I46" s="1403">
        <f t="shared" si="0"/>
        <v>0</v>
      </c>
      <c r="J46" s="1384"/>
    </row>
    <row r="47" spans="1:10" s="1396" customFormat="1" x14ac:dyDescent="0.25">
      <c r="A47" s="1397"/>
      <c r="B47" s="1398"/>
      <c r="C47" s="1412"/>
      <c r="D47" s="1399"/>
      <c r="E47" s="1399"/>
      <c r="F47" s="1399"/>
      <c r="G47" s="1402" t="s">
        <v>44</v>
      </c>
      <c r="H47" s="1403">
        <f t="shared" si="0"/>
        <v>21705.9</v>
      </c>
      <c r="I47" s="1403">
        <f t="shared" si="0"/>
        <v>6919.9</v>
      </c>
      <c r="J47" s="1384"/>
    </row>
    <row r="48" spans="1:10" s="1396" customFormat="1" x14ac:dyDescent="0.25">
      <c r="A48" s="1397"/>
      <c r="B48" s="1398"/>
      <c r="C48" s="1413"/>
      <c r="D48" s="1399"/>
      <c r="E48" s="1399"/>
      <c r="F48" s="1399"/>
      <c r="G48" s="1402" t="s">
        <v>477</v>
      </c>
      <c r="H48" s="1403">
        <f t="shared" si="0"/>
        <v>0</v>
      </c>
      <c r="I48" s="1403">
        <f t="shared" si="0"/>
        <v>0</v>
      </c>
      <c r="J48" s="1384"/>
    </row>
    <row r="49" spans="1:10" s="1396" customFormat="1" ht="30" customHeight="1" x14ac:dyDescent="0.25">
      <c r="A49" s="1397" t="s">
        <v>1431</v>
      </c>
      <c r="B49" s="1417" t="s">
        <v>1432</v>
      </c>
      <c r="C49" s="1411" t="s">
        <v>1405</v>
      </c>
      <c r="D49" s="1399" t="s">
        <v>13</v>
      </c>
      <c r="E49" s="1399" t="s">
        <v>13</v>
      </c>
      <c r="F49" s="1399" t="s">
        <v>13</v>
      </c>
      <c r="G49" s="1400" t="s">
        <v>41</v>
      </c>
      <c r="H49" s="1401">
        <f>SUM(H50:H53)</f>
        <v>31414.1</v>
      </c>
      <c r="I49" s="1401">
        <f>SUM(I50:I53)</f>
        <v>6684.4</v>
      </c>
      <c r="J49" s="1384"/>
    </row>
    <row r="50" spans="1:10" s="1396" customFormat="1" ht="17.25" customHeight="1" x14ac:dyDescent="0.25">
      <c r="A50" s="1397"/>
      <c r="B50" s="1417"/>
      <c r="C50" s="1412"/>
      <c r="D50" s="1399"/>
      <c r="E50" s="1399"/>
      <c r="F50" s="1399"/>
      <c r="G50" s="1402" t="s">
        <v>1406</v>
      </c>
      <c r="H50" s="1403">
        <v>14390.5</v>
      </c>
      <c r="I50" s="1403">
        <v>0</v>
      </c>
      <c r="J50" s="1384"/>
    </row>
    <row r="51" spans="1:10" s="1396" customFormat="1" ht="30" x14ac:dyDescent="0.25">
      <c r="A51" s="1397"/>
      <c r="B51" s="1417"/>
      <c r="C51" s="1412"/>
      <c r="D51" s="1399"/>
      <c r="E51" s="1399"/>
      <c r="F51" s="1399"/>
      <c r="G51" s="1402" t="s">
        <v>664</v>
      </c>
      <c r="H51" s="1403">
        <v>5596.3</v>
      </c>
      <c r="I51" s="1403">
        <v>0</v>
      </c>
      <c r="J51" s="1384"/>
    </row>
    <row r="52" spans="1:10" s="1396" customFormat="1" x14ac:dyDescent="0.25">
      <c r="A52" s="1397"/>
      <c r="B52" s="1418"/>
      <c r="C52" s="1412"/>
      <c r="D52" s="1399"/>
      <c r="E52" s="1399"/>
      <c r="F52" s="1399"/>
      <c r="G52" s="1402" t="s">
        <v>44</v>
      </c>
      <c r="H52" s="1403">
        <f>19071.5-806.3-9472.3+2634.4</f>
        <v>11427.300000000001</v>
      </c>
      <c r="I52" s="1403">
        <f>4285.5-235.5+2634.4</f>
        <v>6684.4</v>
      </c>
      <c r="J52" s="1384"/>
    </row>
    <row r="53" spans="1:10" s="1396" customFormat="1" x14ac:dyDescent="0.25">
      <c r="A53" s="1397"/>
      <c r="B53" s="1418"/>
      <c r="C53" s="1413"/>
      <c r="D53" s="1399"/>
      <c r="E53" s="1399"/>
      <c r="F53" s="1399"/>
      <c r="G53" s="1402" t="s">
        <v>477</v>
      </c>
      <c r="H53" s="1403">
        <v>0</v>
      </c>
      <c r="I53" s="1403">
        <v>0</v>
      </c>
      <c r="J53" s="1384"/>
    </row>
    <row r="54" spans="1:10" s="1396" customFormat="1" ht="90" x14ac:dyDescent="0.25">
      <c r="A54" s="1404"/>
      <c r="B54" s="1405" t="s">
        <v>1433</v>
      </c>
      <c r="C54" s="1406" t="s">
        <v>1405</v>
      </c>
      <c r="D54" s="1406" t="s">
        <v>60</v>
      </c>
      <c r="E54" s="1406" t="s">
        <v>1434</v>
      </c>
      <c r="F54" s="1407" t="s">
        <v>1435</v>
      </c>
      <c r="G54" s="1408" t="s">
        <v>13</v>
      </c>
      <c r="H54" s="1408" t="s">
        <v>13</v>
      </c>
      <c r="I54" s="1408" t="s">
        <v>13</v>
      </c>
      <c r="J54" s="1416"/>
    </row>
    <row r="55" spans="1:10" s="1396" customFormat="1" ht="29.25" customHeight="1" x14ac:dyDescent="0.25">
      <c r="A55" s="1397" t="s">
        <v>1436</v>
      </c>
      <c r="B55" s="1417" t="s">
        <v>1437</v>
      </c>
      <c r="C55" s="1411" t="s">
        <v>1405</v>
      </c>
      <c r="D55" s="1399" t="s">
        <v>13</v>
      </c>
      <c r="E55" s="1399" t="s">
        <v>13</v>
      </c>
      <c r="F55" s="1399" t="s">
        <v>13</v>
      </c>
      <c r="G55" s="1400" t="s">
        <v>41</v>
      </c>
      <c r="H55" s="1401">
        <f>SUM(H56:H59)</f>
        <v>806.3</v>
      </c>
      <c r="I55" s="1401">
        <f>SUM(I56:I59)</f>
        <v>235.5</v>
      </c>
      <c r="J55" s="1384"/>
    </row>
    <row r="56" spans="1:10" s="1396" customFormat="1" ht="15.75" customHeight="1" x14ac:dyDescent="0.25">
      <c r="A56" s="1397"/>
      <c r="B56" s="1417"/>
      <c r="C56" s="1412"/>
      <c r="D56" s="1399"/>
      <c r="E56" s="1399"/>
      <c r="F56" s="1399"/>
      <c r="G56" s="1402" t="s">
        <v>1406</v>
      </c>
      <c r="H56" s="1403">
        <v>0</v>
      </c>
      <c r="I56" s="1403">
        <v>0</v>
      </c>
      <c r="J56" s="1384"/>
    </row>
    <row r="57" spans="1:10" s="1396" customFormat="1" ht="30" x14ac:dyDescent="0.25">
      <c r="A57" s="1397"/>
      <c r="B57" s="1417"/>
      <c r="C57" s="1412"/>
      <c r="D57" s="1399"/>
      <c r="E57" s="1399"/>
      <c r="F57" s="1399"/>
      <c r="G57" s="1402" t="s">
        <v>664</v>
      </c>
      <c r="H57" s="1403">
        <v>0</v>
      </c>
      <c r="I57" s="1403">
        <v>0</v>
      </c>
      <c r="J57" s="1384"/>
    </row>
    <row r="58" spans="1:10" s="1396" customFormat="1" x14ac:dyDescent="0.25">
      <c r="A58" s="1397"/>
      <c r="B58" s="1418"/>
      <c r="C58" s="1412"/>
      <c r="D58" s="1399"/>
      <c r="E58" s="1399"/>
      <c r="F58" s="1399"/>
      <c r="G58" s="1402" t="s">
        <v>44</v>
      </c>
      <c r="H58" s="1403">
        <v>806.3</v>
      </c>
      <c r="I58" s="1403">
        <v>235.5</v>
      </c>
      <c r="J58" s="1384"/>
    </row>
    <row r="59" spans="1:10" s="1396" customFormat="1" x14ac:dyDescent="0.25">
      <c r="A59" s="1397"/>
      <c r="B59" s="1418"/>
      <c r="C59" s="1413"/>
      <c r="D59" s="1399"/>
      <c r="E59" s="1399"/>
      <c r="F59" s="1399"/>
      <c r="G59" s="1402" t="s">
        <v>477</v>
      </c>
      <c r="H59" s="1403">
        <v>0</v>
      </c>
      <c r="I59" s="1403">
        <v>0</v>
      </c>
      <c r="J59" s="1384"/>
    </row>
    <row r="60" spans="1:10" s="1396" customFormat="1" ht="170.25" customHeight="1" x14ac:dyDescent="0.25">
      <c r="A60" s="1414"/>
      <c r="B60" s="1405" t="s">
        <v>1438</v>
      </c>
      <c r="C60" s="1406" t="s">
        <v>1405</v>
      </c>
      <c r="D60" s="1406" t="s">
        <v>68</v>
      </c>
      <c r="E60" s="1407" t="s">
        <v>1439</v>
      </c>
      <c r="F60" s="1415" t="s">
        <v>1440</v>
      </c>
      <c r="G60" s="1408" t="s">
        <v>13</v>
      </c>
      <c r="H60" s="1408" t="s">
        <v>13</v>
      </c>
      <c r="I60" s="1408" t="s">
        <v>13</v>
      </c>
      <c r="J60" s="1416"/>
    </row>
    <row r="61" spans="1:10" s="1396" customFormat="1" ht="28.5" customHeight="1" x14ac:dyDescent="0.25">
      <c r="A61" s="1419" t="s">
        <v>1441</v>
      </c>
      <c r="B61" s="1420" t="s">
        <v>1442</v>
      </c>
      <c r="C61" s="1411" t="s">
        <v>1405</v>
      </c>
      <c r="D61" s="1399" t="s">
        <v>13</v>
      </c>
      <c r="E61" s="1399" t="s">
        <v>13</v>
      </c>
      <c r="F61" s="1399" t="s">
        <v>13</v>
      </c>
      <c r="G61" s="1400" t="s">
        <v>41</v>
      </c>
      <c r="H61" s="1401">
        <f>SUM(H62:H65)</f>
        <v>9472.2999999999993</v>
      </c>
      <c r="I61" s="1401">
        <f>SUM(I62:I65)</f>
        <v>0</v>
      </c>
      <c r="J61" s="1384" t="s">
        <v>13</v>
      </c>
    </row>
    <row r="62" spans="1:10" s="1396" customFormat="1" ht="30" x14ac:dyDescent="0.25">
      <c r="A62" s="1421"/>
      <c r="B62" s="1422"/>
      <c r="C62" s="1412"/>
      <c r="D62" s="1399"/>
      <c r="E62" s="1399"/>
      <c r="F62" s="1399"/>
      <c r="G62" s="1402" t="s">
        <v>1406</v>
      </c>
      <c r="H62" s="1403">
        <v>0</v>
      </c>
      <c r="I62" s="1403">
        <v>0</v>
      </c>
      <c r="J62" s="1384"/>
    </row>
    <row r="63" spans="1:10" s="1396" customFormat="1" ht="30" x14ac:dyDescent="0.25">
      <c r="A63" s="1421"/>
      <c r="B63" s="1422"/>
      <c r="C63" s="1412"/>
      <c r="D63" s="1399"/>
      <c r="E63" s="1399"/>
      <c r="F63" s="1399"/>
      <c r="G63" s="1402" t="s">
        <v>664</v>
      </c>
      <c r="H63" s="1403">
        <v>0</v>
      </c>
      <c r="I63" s="1403">
        <v>0</v>
      </c>
      <c r="J63" s="1384"/>
    </row>
    <row r="64" spans="1:10" s="1396" customFormat="1" x14ac:dyDescent="0.25">
      <c r="A64" s="1421"/>
      <c r="B64" s="1422"/>
      <c r="C64" s="1412"/>
      <c r="D64" s="1399"/>
      <c r="E64" s="1399"/>
      <c r="F64" s="1399"/>
      <c r="G64" s="1402" t="s">
        <v>44</v>
      </c>
      <c r="H64" s="1403">
        <v>9472.2999999999993</v>
      </c>
      <c r="I64" s="1403">
        <v>0</v>
      </c>
      <c r="J64" s="1384"/>
    </row>
    <row r="65" spans="1:10" s="1396" customFormat="1" x14ac:dyDescent="0.25">
      <c r="A65" s="1423"/>
      <c r="B65" s="1424"/>
      <c r="C65" s="1413"/>
      <c r="D65" s="1399"/>
      <c r="E65" s="1399"/>
      <c r="F65" s="1399"/>
      <c r="G65" s="1402" t="s">
        <v>477</v>
      </c>
      <c r="H65" s="1403">
        <v>0</v>
      </c>
      <c r="I65" s="1403">
        <v>0</v>
      </c>
      <c r="J65" s="1384"/>
    </row>
    <row r="66" spans="1:10" s="1396" customFormat="1" ht="132" customHeight="1" x14ac:dyDescent="0.25">
      <c r="A66" s="1414"/>
      <c r="B66" s="1425" t="s">
        <v>1443</v>
      </c>
      <c r="C66" s="1406" t="s">
        <v>1405</v>
      </c>
      <c r="D66" s="1406" t="s">
        <v>60</v>
      </c>
      <c r="E66" s="1407" t="s">
        <v>1444</v>
      </c>
      <c r="F66" s="1407" t="s">
        <v>1445</v>
      </c>
      <c r="G66" s="1408" t="s">
        <v>13</v>
      </c>
      <c r="H66" s="1408" t="s">
        <v>13</v>
      </c>
      <c r="I66" s="1408" t="s">
        <v>13</v>
      </c>
      <c r="J66" s="1416"/>
    </row>
    <row r="67" spans="1:10" s="1396" customFormat="1" ht="29.25" customHeight="1" x14ac:dyDescent="0.25">
      <c r="A67" s="1397" t="s">
        <v>576</v>
      </c>
      <c r="B67" s="1398" t="s">
        <v>1446</v>
      </c>
      <c r="C67" s="1411" t="s">
        <v>1405</v>
      </c>
      <c r="D67" s="1399" t="s">
        <v>13</v>
      </c>
      <c r="E67" s="1399" t="s">
        <v>13</v>
      </c>
      <c r="F67" s="1399" t="s">
        <v>13</v>
      </c>
      <c r="G67" s="1400" t="s">
        <v>41</v>
      </c>
      <c r="H67" s="1401">
        <f>SUM(H68:H71)</f>
        <v>23815.4</v>
      </c>
      <c r="I67" s="1401">
        <f>SUM(I68:I71)</f>
        <v>7732</v>
      </c>
      <c r="J67" s="1384" t="s">
        <v>13</v>
      </c>
    </row>
    <row r="68" spans="1:10" s="1396" customFormat="1" ht="17.25" customHeight="1" x14ac:dyDescent="0.25">
      <c r="A68" s="1397"/>
      <c r="B68" s="1398"/>
      <c r="C68" s="1412"/>
      <c r="D68" s="1399"/>
      <c r="E68" s="1399"/>
      <c r="F68" s="1399"/>
      <c r="G68" s="1402" t="s">
        <v>1406</v>
      </c>
      <c r="H68" s="1403">
        <v>0</v>
      </c>
      <c r="I68" s="1403">
        <v>0</v>
      </c>
      <c r="J68" s="1384"/>
    </row>
    <row r="69" spans="1:10" s="1396" customFormat="1" ht="30" x14ac:dyDescent="0.25">
      <c r="A69" s="1397"/>
      <c r="B69" s="1398"/>
      <c r="C69" s="1412"/>
      <c r="D69" s="1399"/>
      <c r="E69" s="1399"/>
      <c r="F69" s="1399"/>
      <c r="G69" s="1402" t="s">
        <v>664</v>
      </c>
      <c r="H69" s="1403">
        <v>10431.5</v>
      </c>
      <c r="I69" s="1403">
        <v>0</v>
      </c>
      <c r="J69" s="1384"/>
    </row>
    <row r="70" spans="1:10" s="1396" customFormat="1" x14ac:dyDescent="0.25">
      <c r="A70" s="1397"/>
      <c r="B70" s="1398"/>
      <c r="C70" s="1412"/>
      <c r="D70" s="1399"/>
      <c r="E70" s="1399"/>
      <c r="F70" s="1399"/>
      <c r="G70" s="1402" t="s">
        <v>44</v>
      </c>
      <c r="H70" s="1403">
        <v>13383.9</v>
      </c>
      <c r="I70" s="1403">
        <v>7732</v>
      </c>
      <c r="J70" s="1384"/>
    </row>
    <row r="71" spans="1:10" s="1396" customFormat="1" x14ac:dyDescent="0.25">
      <c r="A71" s="1397"/>
      <c r="B71" s="1398"/>
      <c r="C71" s="1413"/>
      <c r="D71" s="1399"/>
      <c r="E71" s="1399"/>
      <c r="F71" s="1399"/>
      <c r="G71" s="1402" t="s">
        <v>477</v>
      </c>
      <c r="H71" s="1403">
        <v>0</v>
      </c>
      <c r="I71" s="1403">
        <v>0</v>
      </c>
      <c r="J71" s="1384"/>
    </row>
    <row r="72" spans="1:10" s="1396" customFormat="1" ht="133.5" customHeight="1" x14ac:dyDescent="0.25">
      <c r="A72" s="1414"/>
      <c r="B72" s="1405" t="s">
        <v>1447</v>
      </c>
      <c r="C72" s="1406" t="s">
        <v>1405</v>
      </c>
      <c r="D72" s="1406" t="s">
        <v>68</v>
      </c>
      <c r="E72" s="1407" t="s">
        <v>1448</v>
      </c>
      <c r="F72" s="1407" t="s">
        <v>1449</v>
      </c>
      <c r="G72" s="1408" t="s">
        <v>13</v>
      </c>
      <c r="H72" s="1408" t="s">
        <v>13</v>
      </c>
      <c r="I72" s="1408" t="s">
        <v>13</v>
      </c>
      <c r="J72" s="1416"/>
    </row>
    <row r="73" spans="1:10" s="1396" customFormat="1" ht="135" customHeight="1" x14ac:dyDescent="0.25">
      <c r="A73" s="1414"/>
      <c r="B73" s="1405" t="s">
        <v>1450</v>
      </c>
      <c r="C73" s="1406" t="s">
        <v>1405</v>
      </c>
      <c r="D73" s="1406" t="s">
        <v>61</v>
      </c>
      <c r="E73" s="1407" t="s">
        <v>1451</v>
      </c>
      <c r="F73" s="1415" t="s">
        <v>1452</v>
      </c>
      <c r="G73" s="1408" t="s">
        <v>13</v>
      </c>
      <c r="H73" s="1408" t="s">
        <v>13</v>
      </c>
      <c r="I73" s="1408" t="s">
        <v>13</v>
      </c>
      <c r="J73" s="1416"/>
    </row>
    <row r="74" spans="1:10" s="1396" customFormat="1" ht="131.25" customHeight="1" x14ac:dyDescent="0.25">
      <c r="A74" s="1414"/>
      <c r="B74" s="1405" t="s">
        <v>1453</v>
      </c>
      <c r="C74" s="1406" t="s">
        <v>1405</v>
      </c>
      <c r="D74" s="1406" t="s">
        <v>61</v>
      </c>
      <c r="E74" s="1407" t="s">
        <v>1454</v>
      </c>
      <c r="F74" s="1426" t="s">
        <v>1455</v>
      </c>
      <c r="G74" s="1408" t="s">
        <v>13</v>
      </c>
      <c r="H74" s="1408" t="s">
        <v>13</v>
      </c>
      <c r="I74" s="1408" t="s">
        <v>13</v>
      </c>
      <c r="J74" s="1416"/>
    </row>
    <row r="75" spans="1:10" s="1396" customFormat="1" ht="29.25" customHeight="1" x14ac:dyDescent="0.25">
      <c r="A75" s="1397" t="s">
        <v>580</v>
      </c>
      <c r="B75" s="1398" t="s">
        <v>1456</v>
      </c>
      <c r="C75" s="1411" t="s">
        <v>1405</v>
      </c>
      <c r="D75" s="1399" t="s">
        <v>13</v>
      </c>
      <c r="E75" s="1399" t="s">
        <v>13</v>
      </c>
      <c r="F75" s="1399" t="s">
        <v>13</v>
      </c>
      <c r="G75" s="1400" t="s">
        <v>41</v>
      </c>
      <c r="H75" s="1401">
        <f>SUM(H76:H79)</f>
        <v>2743.7</v>
      </c>
      <c r="I75" s="1401">
        <f>SUM(I76:I79)</f>
        <v>0</v>
      </c>
      <c r="J75" s="1384" t="s">
        <v>13</v>
      </c>
    </row>
    <row r="76" spans="1:10" s="1396" customFormat="1" ht="19.5" customHeight="1" x14ac:dyDescent="0.25">
      <c r="A76" s="1397"/>
      <c r="B76" s="1398"/>
      <c r="C76" s="1412"/>
      <c r="D76" s="1399"/>
      <c r="E76" s="1399"/>
      <c r="F76" s="1399"/>
      <c r="G76" s="1402" t="s">
        <v>1406</v>
      </c>
      <c r="H76" s="1401">
        <v>0</v>
      </c>
      <c r="I76" s="1403">
        <v>0</v>
      </c>
      <c r="J76" s="1384"/>
    </row>
    <row r="77" spans="1:10" s="1396" customFormat="1" ht="30" x14ac:dyDescent="0.25">
      <c r="A77" s="1397"/>
      <c r="B77" s="1398"/>
      <c r="C77" s="1412"/>
      <c r="D77" s="1399"/>
      <c r="E77" s="1399"/>
      <c r="F77" s="1399"/>
      <c r="G77" s="1402" t="s">
        <v>664</v>
      </c>
      <c r="H77" s="1427">
        <v>2357.6999999999998</v>
      </c>
      <c r="I77" s="1403">
        <v>0</v>
      </c>
      <c r="J77" s="1384"/>
    </row>
    <row r="78" spans="1:10" s="1396" customFormat="1" x14ac:dyDescent="0.25">
      <c r="A78" s="1397"/>
      <c r="B78" s="1418"/>
      <c r="C78" s="1412"/>
      <c r="D78" s="1399"/>
      <c r="E78" s="1399"/>
      <c r="F78" s="1399"/>
      <c r="G78" s="1402" t="s">
        <v>44</v>
      </c>
      <c r="H78" s="1428">
        <v>262</v>
      </c>
      <c r="I78" s="1403">
        <v>0</v>
      </c>
      <c r="J78" s="1384"/>
    </row>
    <row r="79" spans="1:10" s="1396" customFormat="1" x14ac:dyDescent="0.25">
      <c r="A79" s="1397"/>
      <c r="B79" s="1418"/>
      <c r="C79" s="1413"/>
      <c r="D79" s="1399"/>
      <c r="E79" s="1399"/>
      <c r="F79" s="1399"/>
      <c r="G79" s="1402" t="s">
        <v>477</v>
      </c>
      <c r="H79" s="1427">
        <v>124</v>
      </c>
      <c r="I79" s="1403">
        <v>0</v>
      </c>
      <c r="J79" s="1384"/>
    </row>
    <row r="80" spans="1:10" s="1396" customFormat="1" ht="90" x14ac:dyDescent="0.25">
      <c r="A80" s="1414"/>
      <c r="B80" s="1405" t="s">
        <v>1457</v>
      </c>
      <c r="C80" s="1406" t="s">
        <v>1405</v>
      </c>
      <c r="D80" s="1406" t="s">
        <v>61</v>
      </c>
      <c r="E80" s="1407" t="s">
        <v>1458</v>
      </c>
      <c r="F80" s="1429" t="s">
        <v>1459</v>
      </c>
      <c r="G80" s="1408" t="s">
        <v>13</v>
      </c>
      <c r="H80" s="1408" t="s">
        <v>13</v>
      </c>
      <c r="I80" s="1408" t="s">
        <v>13</v>
      </c>
      <c r="J80" s="1416" t="s">
        <v>1460</v>
      </c>
    </row>
    <row r="81" spans="1:10" s="1435" customFormat="1" ht="42.75" x14ac:dyDescent="0.25">
      <c r="A81" s="1430"/>
      <c r="B81" s="1431" t="s">
        <v>77</v>
      </c>
      <c r="C81" s="1395" t="s">
        <v>13</v>
      </c>
      <c r="D81" s="1395" t="s">
        <v>13</v>
      </c>
      <c r="E81" s="1395" t="s">
        <v>13</v>
      </c>
      <c r="F81" s="1395" t="s">
        <v>13</v>
      </c>
      <c r="G81" s="1432" t="s">
        <v>41</v>
      </c>
      <c r="H81" s="1433">
        <f>SUM(H82:H85)</f>
        <v>69719.3</v>
      </c>
      <c r="I81" s="1433">
        <f>SUM(I82:I85)</f>
        <v>15502.5</v>
      </c>
      <c r="J81" s="1434" t="s">
        <v>13</v>
      </c>
    </row>
    <row r="82" spans="1:10" s="1435" customFormat="1" ht="17.25" customHeight="1" x14ac:dyDescent="0.25">
      <c r="A82" s="1430"/>
      <c r="B82" s="1431"/>
      <c r="C82" s="1395"/>
      <c r="D82" s="1395"/>
      <c r="E82" s="1395"/>
      <c r="F82" s="1395"/>
      <c r="G82" s="1432" t="s">
        <v>1406</v>
      </c>
      <c r="H82" s="1433">
        <f>SUM(H9,H15,H21,H27,H33,H39,H45,H68,H76)</f>
        <v>14390.5</v>
      </c>
      <c r="I82" s="1433">
        <f>SUM(I9,I15,I21,I27,I33,I39,I45,I68,I76)</f>
        <v>0</v>
      </c>
      <c r="J82" s="1434"/>
    </row>
    <row r="83" spans="1:10" s="1435" customFormat="1" ht="33" customHeight="1" x14ac:dyDescent="0.25">
      <c r="A83" s="1430"/>
      <c r="B83" s="1431"/>
      <c r="C83" s="1395"/>
      <c r="D83" s="1395"/>
      <c r="E83" s="1395"/>
      <c r="F83" s="1395"/>
      <c r="G83" s="1432" t="s">
        <v>664</v>
      </c>
      <c r="H83" s="1433">
        <f t="shared" ref="H83:I85" si="1">SUM(H10,H16,H22,H28,H34,H40,H46,H69,H77)</f>
        <v>18385.5</v>
      </c>
      <c r="I83" s="1433">
        <f t="shared" si="1"/>
        <v>0</v>
      </c>
      <c r="J83" s="1434"/>
    </row>
    <row r="84" spans="1:10" s="1435" customFormat="1" ht="14.25" x14ac:dyDescent="0.25">
      <c r="A84" s="1430"/>
      <c r="B84" s="1431"/>
      <c r="C84" s="1395"/>
      <c r="D84" s="1395"/>
      <c r="E84" s="1395"/>
      <c r="F84" s="1395"/>
      <c r="G84" s="1432" t="s">
        <v>44</v>
      </c>
      <c r="H84" s="1433">
        <f t="shared" si="1"/>
        <v>36819.300000000003</v>
      </c>
      <c r="I84" s="1433">
        <f t="shared" si="1"/>
        <v>15502.5</v>
      </c>
      <c r="J84" s="1434"/>
    </row>
    <row r="85" spans="1:10" s="1435" customFormat="1" ht="18.75" customHeight="1" x14ac:dyDescent="0.25">
      <c r="A85" s="1430"/>
      <c r="B85" s="1431"/>
      <c r="C85" s="1395"/>
      <c r="D85" s="1395"/>
      <c r="E85" s="1395"/>
      <c r="F85" s="1395"/>
      <c r="G85" s="1432" t="s">
        <v>477</v>
      </c>
      <c r="H85" s="1433">
        <f t="shared" si="1"/>
        <v>124</v>
      </c>
      <c r="I85" s="1433">
        <f t="shared" si="1"/>
        <v>0</v>
      </c>
      <c r="J85" s="1434"/>
    </row>
    <row r="86" spans="1:10" s="1435" customFormat="1" ht="21" customHeight="1" x14ac:dyDescent="0.25">
      <c r="A86" s="1436" t="s">
        <v>129</v>
      </c>
      <c r="B86" s="1434" t="s">
        <v>1461</v>
      </c>
      <c r="C86" s="1434"/>
      <c r="D86" s="1434"/>
      <c r="E86" s="1434"/>
      <c r="F86" s="1434"/>
      <c r="G86" s="1434"/>
      <c r="H86" s="1434"/>
      <c r="I86" s="1434"/>
      <c r="J86" s="1434"/>
    </row>
    <row r="87" spans="1:10" s="1435" customFormat="1" ht="42.75" x14ac:dyDescent="0.25">
      <c r="A87" s="1437" t="s">
        <v>1462</v>
      </c>
      <c r="B87" s="1438" t="s">
        <v>1463</v>
      </c>
      <c r="C87" s="1411" t="s">
        <v>1405</v>
      </c>
      <c r="D87" s="1399" t="s">
        <v>13</v>
      </c>
      <c r="E87" s="1399" t="s">
        <v>13</v>
      </c>
      <c r="F87" s="1399" t="s">
        <v>13</v>
      </c>
      <c r="G87" s="1400" t="s">
        <v>41</v>
      </c>
      <c r="H87" s="1401">
        <f>SUM(H88:H91)</f>
        <v>5740.8</v>
      </c>
      <c r="I87" s="1401">
        <f>SUM(I88:I91)</f>
        <v>226.2</v>
      </c>
      <c r="J87" s="1384" t="s">
        <v>13</v>
      </c>
    </row>
    <row r="88" spans="1:10" s="1435" customFormat="1" ht="30" x14ac:dyDescent="0.25">
      <c r="A88" s="1437"/>
      <c r="B88" s="1438"/>
      <c r="C88" s="1412"/>
      <c r="D88" s="1399"/>
      <c r="E88" s="1399"/>
      <c r="F88" s="1399"/>
      <c r="G88" s="1402" t="s">
        <v>1406</v>
      </c>
      <c r="H88" s="1403">
        <f t="shared" ref="H88:I91" si="2">SUM(H93,H98)</f>
        <v>0</v>
      </c>
      <c r="I88" s="1403">
        <f t="shared" si="2"/>
        <v>0</v>
      </c>
      <c r="J88" s="1384"/>
    </row>
    <row r="89" spans="1:10" s="1435" customFormat="1" ht="30" x14ac:dyDescent="0.25">
      <c r="A89" s="1437"/>
      <c r="B89" s="1438"/>
      <c r="C89" s="1412"/>
      <c r="D89" s="1399"/>
      <c r="E89" s="1399"/>
      <c r="F89" s="1399"/>
      <c r="G89" s="1402" t="s">
        <v>664</v>
      </c>
      <c r="H89" s="1403">
        <f t="shared" si="2"/>
        <v>1109.7</v>
      </c>
      <c r="I89" s="1403">
        <f t="shared" si="2"/>
        <v>0</v>
      </c>
      <c r="J89" s="1384"/>
    </row>
    <row r="90" spans="1:10" s="1435" customFormat="1" x14ac:dyDescent="0.25">
      <c r="A90" s="1437"/>
      <c r="B90" s="1417"/>
      <c r="C90" s="1412"/>
      <c r="D90" s="1399"/>
      <c r="E90" s="1399"/>
      <c r="F90" s="1399"/>
      <c r="G90" s="1402" t="s">
        <v>44</v>
      </c>
      <c r="H90" s="1403">
        <f t="shared" si="2"/>
        <v>2637.1</v>
      </c>
      <c r="I90" s="1403">
        <f t="shared" si="2"/>
        <v>226.2</v>
      </c>
      <c r="J90" s="1384"/>
    </row>
    <row r="91" spans="1:10" s="1435" customFormat="1" x14ac:dyDescent="0.25">
      <c r="A91" s="1437"/>
      <c r="B91" s="1417"/>
      <c r="C91" s="1413"/>
      <c r="D91" s="1399"/>
      <c r="E91" s="1399"/>
      <c r="F91" s="1399"/>
      <c r="G91" s="1402" t="s">
        <v>477</v>
      </c>
      <c r="H91" s="1403">
        <f>SUM(H96,H101)</f>
        <v>1994</v>
      </c>
      <c r="I91" s="1403">
        <f t="shared" si="2"/>
        <v>0</v>
      </c>
      <c r="J91" s="1384"/>
    </row>
    <row r="92" spans="1:10" s="1396" customFormat="1" ht="45" customHeight="1" x14ac:dyDescent="0.25">
      <c r="A92" s="1397" t="s">
        <v>1464</v>
      </c>
      <c r="B92" s="1439" t="s">
        <v>1465</v>
      </c>
      <c r="C92" s="1411" t="s">
        <v>1405</v>
      </c>
      <c r="D92" s="1399" t="s">
        <v>13</v>
      </c>
      <c r="E92" s="1399" t="s">
        <v>13</v>
      </c>
      <c r="F92" s="1399" t="s">
        <v>13</v>
      </c>
      <c r="G92" s="1402" t="s">
        <v>41</v>
      </c>
      <c r="H92" s="1440">
        <f>SUM(H93:H96)</f>
        <v>0</v>
      </c>
      <c r="I92" s="1440">
        <f>SUM(I93:I96)</f>
        <v>0</v>
      </c>
      <c r="J92" s="1384"/>
    </row>
    <row r="93" spans="1:10" s="1396" customFormat="1" ht="30" x14ac:dyDescent="0.25">
      <c r="A93" s="1397"/>
      <c r="B93" s="1439"/>
      <c r="C93" s="1412"/>
      <c r="D93" s="1399"/>
      <c r="E93" s="1399"/>
      <c r="F93" s="1399"/>
      <c r="G93" s="1402" t="s">
        <v>1406</v>
      </c>
      <c r="H93" s="1440">
        <v>0</v>
      </c>
      <c r="I93" s="1440">
        <v>0</v>
      </c>
      <c r="J93" s="1384"/>
    </row>
    <row r="94" spans="1:10" s="1396" customFormat="1" ht="30" x14ac:dyDescent="0.25">
      <c r="A94" s="1397"/>
      <c r="B94" s="1439"/>
      <c r="C94" s="1412"/>
      <c r="D94" s="1399"/>
      <c r="E94" s="1399"/>
      <c r="F94" s="1399"/>
      <c r="G94" s="1402" t="s">
        <v>664</v>
      </c>
      <c r="H94" s="1440">
        <v>0</v>
      </c>
      <c r="I94" s="1440">
        <v>0</v>
      </c>
      <c r="J94" s="1384"/>
    </row>
    <row r="95" spans="1:10" s="1396" customFormat="1" x14ac:dyDescent="0.25">
      <c r="A95" s="1397"/>
      <c r="B95" s="1439"/>
      <c r="C95" s="1412"/>
      <c r="D95" s="1399"/>
      <c r="E95" s="1399"/>
      <c r="F95" s="1399"/>
      <c r="G95" s="1402" t="s">
        <v>44</v>
      </c>
      <c r="H95" s="1440">
        <v>0</v>
      </c>
      <c r="I95" s="1440">
        <v>0</v>
      </c>
      <c r="J95" s="1384"/>
    </row>
    <row r="96" spans="1:10" s="1396" customFormat="1" x14ac:dyDescent="0.25">
      <c r="A96" s="1397"/>
      <c r="B96" s="1439"/>
      <c r="C96" s="1413"/>
      <c r="D96" s="1399"/>
      <c r="E96" s="1399"/>
      <c r="F96" s="1399"/>
      <c r="G96" s="1402" t="s">
        <v>477</v>
      </c>
      <c r="H96" s="1403">
        <v>0</v>
      </c>
      <c r="I96" s="1403">
        <v>0</v>
      </c>
      <c r="J96" s="1384"/>
    </row>
    <row r="97" spans="1:10" s="1441" customFormat="1" ht="45" customHeight="1" x14ac:dyDescent="0.25">
      <c r="A97" s="1397" t="s">
        <v>1466</v>
      </c>
      <c r="B97" s="1439" t="s">
        <v>1467</v>
      </c>
      <c r="C97" s="1411" t="s">
        <v>1405</v>
      </c>
      <c r="D97" s="1399" t="s">
        <v>13</v>
      </c>
      <c r="E97" s="1399" t="s">
        <v>13</v>
      </c>
      <c r="F97" s="1399" t="s">
        <v>13</v>
      </c>
      <c r="G97" s="1402" t="s">
        <v>41</v>
      </c>
      <c r="H97" s="1403">
        <f>SUM(H98:H101)</f>
        <v>5740.8</v>
      </c>
      <c r="I97" s="1403">
        <f>SUM(I98:I101)</f>
        <v>226.2</v>
      </c>
      <c r="J97" s="1384"/>
    </row>
    <row r="98" spans="1:10" s="1441" customFormat="1" ht="30" x14ac:dyDescent="0.25">
      <c r="A98" s="1397"/>
      <c r="B98" s="1439"/>
      <c r="C98" s="1412"/>
      <c r="D98" s="1399"/>
      <c r="E98" s="1399"/>
      <c r="F98" s="1399"/>
      <c r="G98" s="1402" t="s">
        <v>1406</v>
      </c>
      <c r="H98" s="1403">
        <v>0</v>
      </c>
      <c r="I98" s="1403">
        <v>0</v>
      </c>
      <c r="J98" s="1384"/>
    </row>
    <row r="99" spans="1:10" s="1441" customFormat="1" ht="30" x14ac:dyDescent="0.25">
      <c r="A99" s="1397"/>
      <c r="B99" s="1439"/>
      <c r="C99" s="1412"/>
      <c r="D99" s="1399"/>
      <c r="E99" s="1399"/>
      <c r="F99" s="1399"/>
      <c r="G99" s="1402" t="s">
        <v>664</v>
      </c>
      <c r="H99" s="1403">
        <v>1109.7</v>
      </c>
      <c r="I99" s="1403">
        <v>0</v>
      </c>
      <c r="J99" s="1384"/>
    </row>
    <row r="100" spans="1:10" s="1441" customFormat="1" x14ac:dyDescent="0.25">
      <c r="A100" s="1397"/>
      <c r="B100" s="1439"/>
      <c r="C100" s="1412"/>
      <c r="D100" s="1399"/>
      <c r="E100" s="1399"/>
      <c r="F100" s="1399"/>
      <c r="G100" s="1402" t="s">
        <v>44</v>
      </c>
      <c r="H100" s="1403">
        <v>2637.1</v>
      </c>
      <c r="I100" s="1403">
        <v>226.2</v>
      </c>
      <c r="J100" s="1384"/>
    </row>
    <row r="101" spans="1:10" s="1441" customFormat="1" ht="33" customHeight="1" x14ac:dyDescent="0.25">
      <c r="A101" s="1397"/>
      <c r="B101" s="1439"/>
      <c r="C101" s="1413"/>
      <c r="D101" s="1399"/>
      <c r="E101" s="1399"/>
      <c r="F101" s="1399"/>
      <c r="G101" s="1402" t="s">
        <v>477</v>
      </c>
      <c r="H101" s="1403">
        <v>1994</v>
      </c>
      <c r="I101" s="1403">
        <v>0</v>
      </c>
      <c r="J101" s="1384"/>
    </row>
    <row r="102" spans="1:10" s="1441" customFormat="1" ht="165" x14ac:dyDescent="0.25">
      <c r="A102" s="1414"/>
      <c r="B102" s="1405" t="s">
        <v>1468</v>
      </c>
      <c r="C102" s="1406" t="s">
        <v>1405</v>
      </c>
      <c r="D102" s="1406" t="s">
        <v>1469</v>
      </c>
      <c r="E102" s="1407" t="s">
        <v>1470</v>
      </c>
      <c r="F102" s="1415" t="s">
        <v>1471</v>
      </c>
      <c r="G102" s="1408" t="s">
        <v>13</v>
      </c>
      <c r="H102" s="1408" t="s">
        <v>13</v>
      </c>
      <c r="I102" s="1408" t="s">
        <v>13</v>
      </c>
      <c r="J102" s="1416"/>
    </row>
    <row r="103" spans="1:10" s="1441" customFormat="1" ht="42.75" x14ac:dyDescent="0.25">
      <c r="A103" s="1442" t="s">
        <v>591</v>
      </c>
      <c r="B103" s="1443" t="s">
        <v>1472</v>
      </c>
      <c r="C103" s="1411" t="s">
        <v>1405</v>
      </c>
      <c r="D103" s="1399" t="s">
        <v>13</v>
      </c>
      <c r="E103" s="1399" t="s">
        <v>13</v>
      </c>
      <c r="F103" s="1399" t="s">
        <v>13</v>
      </c>
      <c r="G103" s="1400" t="s">
        <v>41</v>
      </c>
      <c r="H103" s="1401">
        <f>SUM(H104:H107)</f>
        <v>3041.1</v>
      </c>
      <c r="I103" s="1401">
        <f>SUM(I104:I107)</f>
        <v>352.8</v>
      </c>
      <c r="J103" s="1384"/>
    </row>
    <row r="104" spans="1:10" s="1441" customFormat="1" ht="18.75" customHeight="1" x14ac:dyDescent="0.25">
      <c r="A104" s="1442"/>
      <c r="B104" s="1443"/>
      <c r="C104" s="1412"/>
      <c r="D104" s="1399"/>
      <c r="E104" s="1399"/>
      <c r="F104" s="1399"/>
      <c r="G104" s="1402" t="s">
        <v>1406</v>
      </c>
      <c r="H104" s="1403">
        <v>0</v>
      </c>
      <c r="I104" s="1403">
        <v>0</v>
      </c>
      <c r="J104" s="1384"/>
    </row>
    <row r="105" spans="1:10" s="1441" customFormat="1" ht="30" x14ac:dyDescent="0.25">
      <c r="A105" s="1442"/>
      <c r="B105" s="1443"/>
      <c r="C105" s="1412"/>
      <c r="D105" s="1399"/>
      <c r="E105" s="1399"/>
      <c r="F105" s="1399"/>
      <c r="G105" s="1402" t="s">
        <v>664</v>
      </c>
      <c r="H105" s="1403">
        <v>1149</v>
      </c>
      <c r="I105" s="1403">
        <v>0</v>
      </c>
      <c r="J105" s="1384"/>
    </row>
    <row r="106" spans="1:10" s="1441" customFormat="1" x14ac:dyDescent="0.25">
      <c r="A106" s="1442"/>
      <c r="B106" s="1443"/>
      <c r="C106" s="1412"/>
      <c r="D106" s="1399"/>
      <c r="E106" s="1399"/>
      <c r="F106" s="1399"/>
      <c r="G106" s="1402" t="s">
        <v>44</v>
      </c>
      <c r="H106" s="1403">
        <v>1839.6</v>
      </c>
      <c r="I106" s="1403">
        <v>352.8</v>
      </c>
      <c r="J106" s="1384"/>
    </row>
    <row r="107" spans="1:10" s="1441" customFormat="1" x14ac:dyDescent="0.25">
      <c r="A107" s="1442"/>
      <c r="B107" s="1443"/>
      <c r="C107" s="1413"/>
      <c r="D107" s="1399"/>
      <c r="E107" s="1399"/>
      <c r="F107" s="1399"/>
      <c r="G107" s="1402" t="s">
        <v>477</v>
      </c>
      <c r="H107" s="1403">
        <v>52.5</v>
      </c>
      <c r="I107" s="1440">
        <v>0</v>
      </c>
      <c r="J107" s="1384"/>
    </row>
    <row r="108" spans="1:10" s="1441" customFormat="1" ht="180" x14ac:dyDescent="0.25">
      <c r="A108" s="1414"/>
      <c r="B108" s="1405" t="s">
        <v>1473</v>
      </c>
      <c r="C108" s="1406" t="s">
        <v>1405</v>
      </c>
      <c r="D108" s="1406" t="s">
        <v>1469</v>
      </c>
      <c r="E108" s="1407" t="s">
        <v>1474</v>
      </c>
      <c r="F108" s="1407" t="s">
        <v>1475</v>
      </c>
      <c r="G108" s="1408" t="s">
        <v>203</v>
      </c>
      <c r="H108" s="1408" t="s">
        <v>13</v>
      </c>
      <c r="I108" s="1408" t="s">
        <v>13</v>
      </c>
      <c r="J108" s="1416"/>
    </row>
    <row r="109" spans="1:10" s="1444" customFormat="1" ht="30.75" customHeight="1" x14ac:dyDescent="0.25">
      <c r="A109" s="1430"/>
      <c r="B109" s="1431" t="s">
        <v>79</v>
      </c>
      <c r="C109" s="1395" t="s">
        <v>13</v>
      </c>
      <c r="D109" s="1395" t="s">
        <v>13</v>
      </c>
      <c r="E109" s="1395" t="s">
        <v>13</v>
      </c>
      <c r="F109" s="1395" t="s">
        <v>13</v>
      </c>
      <c r="G109" s="1432" t="s">
        <v>41</v>
      </c>
      <c r="H109" s="1433">
        <f>SUM(H110:H113)</f>
        <v>8781.9</v>
      </c>
      <c r="I109" s="1433">
        <f>SUM(I110:I113)</f>
        <v>579</v>
      </c>
      <c r="J109" s="1434" t="s">
        <v>13</v>
      </c>
    </row>
    <row r="110" spans="1:10" s="1444" customFormat="1" ht="18.75" customHeight="1" x14ac:dyDescent="0.25">
      <c r="A110" s="1430"/>
      <c r="B110" s="1431"/>
      <c r="C110" s="1395"/>
      <c r="D110" s="1395"/>
      <c r="E110" s="1395"/>
      <c r="F110" s="1395"/>
      <c r="G110" s="1432" t="s">
        <v>1406</v>
      </c>
      <c r="H110" s="1433">
        <f>SUM(H88,H104)</f>
        <v>0</v>
      </c>
      <c r="I110" s="1433">
        <f t="shared" ref="I110:I111" si="3">SUM(I88,I104)</f>
        <v>0</v>
      </c>
      <c r="J110" s="1434"/>
    </row>
    <row r="111" spans="1:10" s="1444" customFormat="1" ht="32.25" customHeight="1" x14ac:dyDescent="0.25">
      <c r="A111" s="1430"/>
      <c r="B111" s="1431"/>
      <c r="C111" s="1395"/>
      <c r="D111" s="1395"/>
      <c r="E111" s="1395"/>
      <c r="F111" s="1395"/>
      <c r="G111" s="1432" t="s">
        <v>664</v>
      </c>
      <c r="H111" s="1433">
        <f>SUM(H89,H105)</f>
        <v>2258.6999999999998</v>
      </c>
      <c r="I111" s="1433">
        <f t="shared" si="3"/>
        <v>0</v>
      </c>
      <c r="J111" s="1434"/>
    </row>
    <row r="112" spans="1:10" s="1444" customFormat="1" ht="14.25" x14ac:dyDescent="0.25">
      <c r="A112" s="1430"/>
      <c r="B112" s="1431"/>
      <c r="C112" s="1395"/>
      <c r="D112" s="1395"/>
      <c r="E112" s="1395"/>
      <c r="F112" s="1395"/>
      <c r="G112" s="1432" t="s">
        <v>44</v>
      </c>
      <c r="H112" s="1433">
        <f t="shared" ref="H112:I113" si="4">SUM(H90,H106)</f>
        <v>4476.7</v>
      </c>
      <c r="I112" s="1433">
        <f t="shared" si="4"/>
        <v>579</v>
      </c>
      <c r="J112" s="1434"/>
    </row>
    <row r="113" spans="1:10" s="1444" customFormat="1" ht="19.5" customHeight="1" x14ac:dyDescent="0.25">
      <c r="A113" s="1430"/>
      <c r="B113" s="1431"/>
      <c r="C113" s="1395"/>
      <c r="D113" s="1395"/>
      <c r="E113" s="1395"/>
      <c r="F113" s="1395"/>
      <c r="G113" s="1432" t="s">
        <v>477</v>
      </c>
      <c r="H113" s="1433">
        <f t="shared" si="4"/>
        <v>2046.5</v>
      </c>
      <c r="I113" s="1433">
        <f t="shared" si="4"/>
        <v>0</v>
      </c>
      <c r="J113" s="1434"/>
    </row>
    <row r="114" spans="1:10" s="1441" customFormat="1" x14ac:dyDescent="0.25">
      <c r="A114" s="1445" t="s">
        <v>134</v>
      </c>
      <c r="B114" s="1395" t="s">
        <v>1476</v>
      </c>
      <c r="C114" s="1395"/>
      <c r="D114" s="1395"/>
      <c r="E114" s="1395"/>
      <c r="F114" s="1395"/>
      <c r="G114" s="1395"/>
      <c r="H114" s="1395"/>
      <c r="I114" s="1395"/>
      <c r="J114" s="1395"/>
    </row>
    <row r="115" spans="1:10" s="1441" customFormat="1" ht="32.25" customHeight="1" x14ac:dyDescent="0.25">
      <c r="A115" s="1382" t="s">
        <v>1477</v>
      </c>
      <c r="B115" s="1398" t="s">
        <v>1478</v>
      </c>
      <c r="C115" s="1411" t="s">
        <v>1405</v>
      </c>
      <c r="D115" s="1399" t="s">
        <v>13</v>
      </c>
      <c r="E115" s="1399" t="s">
        <v>13</v>
      </c>
      <c r="F115" s="1399" t="s">
        <v>13</v>
      </c>
      <c r="G115" s="1400" t="s">
        <v>41</v>
      </c>
      <c r="H115" s="1401">
        <f>SUM(H116:H119)</f>
        <v>612.4</v>
      </c>
      <c r="I115" s="1401">
        <f>SUM(I116:I119)</f>
        <v>146.4</v>
      </c>
      <c r="J115" s="1384" t="s">
        <v>13</v>
      </c>
    </row>
    <row r="116" spans="1:10" s="1441" customFormat="1" ht="16.5" customHeight="1" x14ac:dyDescent="0.25">
      <c r="A116" s="1382"/>
      <c r="B116" s="1398"/>
      <c r="C116" s="1412"/>
      <c r="D116" s="1399"/>
      <c r="E116" s="1399"/>
      <c r="F116" s="1399"/>
      <c r="G116" s="1402" t="s">
        <v>1406</v>
      </c>
      <c r="H116" s="1403">
        <f>SUM(H121,H126,H131)</f>
        <v>0</v>
      </c>
      <c r="I116" s="1403">
        <f>SUM(I121,I126,I131)</f>
        <v>0</v>
      </c>
      <c r="J116" s="1384"/>
    </row>
    <row r="117" spans="1:10" s="1441" customFormat="1" ht="30" x14ac:dyDescent="0.25">
      <c r="A117" s="1382"/>
      <c r="B117" s="1398"/>
      <c r="C117" s="1412"/>
      <c r="D117" s="1399"/>
      <c r="E117" s="1399"/>
      <c r="F117" s="1399"/>
      <c r="G117" s="1402" t="s">
        <v>664</v>
      </c>
      <c r="H117" s="1403">
        <f t="shared" ref="H117:I119" si="5">SUM(H122,H127,H132)</f>
        <v>0</v>
      </c>
      <c r="I117" s="1403">
        <f t="shared" si="5"/>
        <v>0</v>
      </c>
      <c r="J117" s="1384"/>
    </row>
    <row r="118" spans="1:10" s="1441" customFormat="1" x14ac:dyDescent="0.25">
      <c r="A118" s="1382"/>
      <c r="B118" s="1418"/>
      <c r="C118" s="1412"/>
      <c r="D118" s="1399"/>
      <c r="E118" s="1399"/>
      <c r="F118" s="1399"/>
      <c r="G118" s="1402" t="s">
        <v>44</v>
      </c>
      <c r="H118" s="1403">
        <f t="shared" si="5"/>
        <v>612.4</v>
      </c>
      <c r="I118" s="1403">
        <f t="shared" si="5"/>
        <v>146.4</v>
      </c>
      <c r="J118" s="1384"/>
    </row>
    <row r="119" spans="1:10" s="1441" customFormat="1" x14ac:dyDescent="0.25">
      <c r="A119" s="1382"/>
      <c r="B119" s="1418"/>
      <c r="C119" s="1413"/>
      <c r="D119" s="1399"/>
      <c r="E119" s="1399"/>
      <c r="F119" s="1399"/>
      <c r="G119" s="1402" t="s">
        <v>477</v>
      </c>
      <c r="H119" s="1403">
        <f t="shared" si="5"/>
        <v>0</v>
      </c>
      <c r="I119" s="1403">
        <f t="shared" si="5"/>
        <v>0</v>
      </c>
      <c r="J119" s="1384"/>
    </row>
    <row r="120" spans="1:10" s="1441" customFormat="1" ht="30" customHeight="1" x14ac:dyDescent="0.25">
      <c r="A120" s="1382" t="s">
        <v>1479</v>
      </c>
      <c r="B120" s="1417" t="s">
        <v>1480</v>
      </c>
      <c r="C120" s="1411" t="s">
        <v>1405</v>
      </c>
      <c r="D120" s="1399" t="s">
        <v>13</v>
      </c>
      <c r="E120" s="1399" t="s">
        <v>13</v>
      </c>
      <c r="F120" s="1399" t="s">
        <v>13</v>
      </c>
      <c r="G120" s="1402" t="s">
        <v>41</v>
      </c>
      <c r="H120" s="1403">
        <f>SUM(H121:H124)</f>
        <v>556.9</v>
      </c>
      <c r="I120" s="1403">
        <f>SUM(I121:I124)</f>
        <v>146.4</v>
      </c>
      <c r="J120" s="1384"/>
    </row>
    <row r="121" spans="1:10" s="1441" customFormat="1" ht="30" customHeight="1" x14ac:dyDescent="0.25">
      <c r="A121" s="1382"/>
      <c r="B121" s="1417"/>
      <c r="C121" s="1412"/>
      <c r="D121" s="1399"/>
      <c r="E121" s="1399"/>
      <c r="F121" s="1399"/>
      <c r="G121" s="1402" t="s">
        <v>1406</v>
      </c>
      <c r="H121" s="1403">
        <v>0</v>
      </c>
      <c r="I121" s="1403">
        <v>0</v>
      </c>
      <c r="J121" s="1384"/>
    </row>
    <row r="122" spans="1:10" s="1441" customFormat="1" ht="30" customHeight="1" x14ac:dyDescent="0.25">
      <c r="A122" s="1382"/>
      <c r="B122" s="1417"/>
      <c r="C122" s="1412"/>
      <c r="D122" s="1399"/>
      <c r="E122" s="1399"/>
      <c r="F122" s="1399"/>
      <c r="G122" s="1402" t="s">
        <v>664</v>
      </c>
      <c r="H122" s="1403">
        <v>0</v>
      </c>
      <c r="I122" s="1403">
        <v>0</v>
      </c>
      <c r="J122" s="1384"/>
    </row>
    <row r="123" spans="1:10" s="1441" customFormat="1" ht="30" customHeight="1" x14ac:dyDescent="0.25">
      <c r="A123" s="1382"/>
      <c r="B123" s="1418"/>
      <c r="C123" s="1412"/>
      <c r="D123" s="1399"/>
      <c r="E123" s="1399"/>
      <c r="F123" s="1399"/>
      <c r="G123" s="1402" t="s">
        <v>44</v>
      </c>
      <c r="H123" s="1446">
        <v>556.9</v>
      </c>
      <c r="I123" s="1403">
        <v>146.4</v>
      </c>
      <c r="J123" s="1384"/>
    </row>
    <row r="124" spans="1:10" s="1441" customFormat="1" ht="30" customHeight="1" x14ac:dyDescent="0.25">
      <c r="A124" s="1382"/>
      <c r="B124" s="1418"/>
      <c r="C124" s="1413"/>
      <c r="D124" s="1399"/>
      <c r="E124" s="1399"/>
      <c r="F124" s="1399"/>
      <c r="G124" s="1402" t="s">
        <v>477</v>
      </c>
      <c r="H124" s="1403">
        <v>0</v>
      </c>
      <c r="I124" s="1403">
        <v>0</v>
      </c>
      <c r="J124" s="1384"/>
    </row>
    <row r="125" spans="1:10" s="1441" customFormat="1" ht="31.5" customHeight="1" x14ac:dyDescent="0.25">
      <c r="A125" s="1419" t="s">
        <v>1481</v>
      </c>
      <c r="B125" s="1447" t="s">
        <v>1482</v>
      </c>
      <c r="C125" s="1411" t="s">
        <v>1405</v>
      </c>
      <c r="D125" s="1448" t="s">
        <v>13</v>
      </c>
      <c r="E125" s="1448" t="s">
        <v>13</v>
      </c>
      <c r="F125" s="1448" t="s">
        <v>13</v>
      </c>
      <c r="G125" s="1402" t="s">
        <v>41</v>
      </c>
      <c r="H125" s="1403">
        <f>SUM(H126:H129)</f>
        <v>55.5</v>
      </c>
      <c r="I125" s="1403">
        <f>SUM(I126:I129)</f>
        <v>0</v>
      </c>
      <c r="J125" s="1449"/>
    </row>
    <row r="126" spans="1:10" s="1441" customFormat="1" ht="18" customHeight="1" x14ac:dyDescent="0.25">
      <c r="A126" s="1421"/>
      <c r="B126" s="1450"/>
      <c r="C126" s="1412"/>
      <c r="D126" s="1451"/>
      <c r="E126" s="1451"/>
      <c r="F126" s="1451"/>
      <c r="G126" s="1402" t="s">
        <v>1406</v>
      </c>
      <c r="H126" s="1403">
        <v>0</v>
      </c>
      <c r="I126" s="1403">
        <v>0</v>
      </c>
      <c r="J126" s="1452"/>
    </row>
    <row r="127" spans="1:10" s="1441" customFormat="1" ht="30" x14ac:dyDescent="0.25">
      <c r="A127" s="1421"/>
      <c r="B127" s="1450"/>
      <c r="C127" s="1412"/>
      <c r="D127" s="1451"/>
      <c r="E127" s="1451"/>
      <c r="F127" s="1451"/>
      <c r="G127" s="1402" t="s">
        <v>664</v>
      </c>
      <c r="H127" s="1403">
        <v>0</v>
      </c>
      <c r="I127" s="1403">
        <v>0</v>
      </c>
      <c r="J127" s="1452"/>
    </row>
    <row r="128" spans="1:10" s="1441" customFormat="1" x14ac:dyDescent="0.25">
      <c r="A128" s="1421"/>
      <c r="B128" s="1450"/>
      <c r="C128" s="1412"/>
      <c r="D128" s="1451"/>
      <c r="E128" s="1451"/>
      <c r="F128" s="1451"/>
      <c r="G128" s="1402" t="s">
        <v>44</v>
      </c>
      <c r="H128" s="1446">
        <v>55.5</v>
      </c>
      <c r="I128" s="1403">
        <v>0</v>
      </c>
      <c r="J128" s="1452"/>
    </row>
    <row r="129" spans="1:10" s="1441" customFormat="1" x14ac:dyDescent="0.25">
      <c r="A129" s="1423"/>
      <c r="B129" s="1453"/>
      <c r="C129" s="1413"/>
      <c r="D129" s="1454"/>
      <c r="E129" s="1454"/>
      <c r="F129" s="1454"/>
      <c r="G129" s="1402" t="s">
        <v>477</v>
      </c>
      <c r="H129" s="1403">
        <v>0</v>
      </c>
      <c r="I129" s="1403">
        <v>0</v>
      </c>
      <c r="J129" s="1455"/>
    </row>
    <row r="130" spans="1:10" s="1441" customFormat="1" ht="30" customHeight="1" x14ac:dyDescent="0.25">
      <c r="A130" s="1382" t="s">
        <v>1483</v>
      </c>
      <c r="B130" s="1417" t="s">
        <v>1484</v>
      </c>
      <c r="C130" s="1411" t="s">
        <v>1405</v>
      </c>
      <c r="D130" s="1399" t="s">
        <v>13</v>
      </c>
      <c r="E130" s="1399" t="s">
        <v>13</v>
      </c>
      <c r="F130" s="1399" t="s">
        <v>13</v>
      </c>
      <c r="G130" s="1400" t="s">
        <v>41</v>
      </c>
      <c r="H130" s="1401">
        <f>SUM(H131:H134)</f>
        <v>0</v>
      </c>
      <c r="I130" s="1401">
        <f>SUM(I131:I134)</f>
        <v>0</v>
      </c>
      <c r="J130" s="1384"/>
    </row>
    <row r="131" spans="1:10" s="1441" customFormat="1" ht="17.25" customHeight="1" x14ac:dyDescent="0.25">
      <c r="A131" s="1382"/>
      <c r="B131" s="1417"/>
      <c r="C131" s="1412"/>
      <c r="D131" s="1399"/>
      <c r="E131" s="1399"/>
      <c r="F131" s="1399"/>
      <c r="G131" s="1402" t="s">
        <v>1406</v>
      </c>
      <c r="H131" s="1403">
        <v>0</v>
      </c>
      <c r="I131" s="1403">
        <v>0</v>
      </c>
      <c r="J131" s="1384"/>
    </row>
    <row r="132" spans="1:10" s="1441" customFormat="1" ht="30" x14ac:dyDescent="0.25">
      <c r="A132" s="1382"/>
      <c r="B132" s="1417"/>
      <c r="C132" s="1412"/>
      <c r="D132" s="1399"/>
      <c r="E132" s="1399"/>
      <c r="F132" s="1399"/>
      <c r="G132" s="1402" t="s">
        <v>664</v>
      </c>
      <c r="H132" s="1403">
        <v>0</v>
      </c>
      <c r="I132" s="1403">
        <v>0</v>
      </c>
      <c r="J132" s="1384"/>
    </row>
    <row r="133" spans="1:10" s="1441" customFormat="1" x14ac:dyDescent="0.25">
      <c r="A133" s="1382"/>
      <c r="B133" s="1418"/>
      <c r="C133" s="1412"/>
      <c r="D133" s="1399"/>
      <c r="E133" s="1399"/>
      <c r="F133" s="1399"/>
      <c r="G133" s="1402" t="s">
        <v>44</v>
      </c>
      <c r="H133" s="1446">
        <v>0</v>
      </c>
      <c r="I133" s="1403">
        <v>0</v>
      </c>
      <c r="J133" s="1384"/>
    </row>
    <row r="134" spans="1:10" s="1441" customFormat="1" x14ac:dyDescent="0.25">
      <c r="A134" s="1382"/>
      <c r="B134" s="1418"/>
      <c r="C134" s="1413"/>
      <c r="D134" s="1399"/>
      <c r="E134" s="1399"/>
      <c r="F134" s="1399"/>
      <c r="G134" s="1402" t="s">
        <v>477</v>
      </c>
      <c r="H134" s="1403">
        <v>0</v>
      </c>
      <c r="I134" s="1403">
        <v>0</v>
      </c>
      <c r="J134" s="1384"/>
    </row>
    <row r="135" spans="1:10" s="1456" customFormat="1" ht="102.75" customHeight="1" x14ac:dyDescent="0.25">
      <c r="A135" s="1414"/>
      <c r="B135" s="1405" t="s">
        <v>1485</v>
      </c>
      <c r="C135" s="1406" t="s">
        <v>1405</v>
      </c>
      <c r="D135" s="1406" t="s">
        <v>61</v>
      </c>
      <c r="E135" s="1407" t="s">
        <v>1486</v>
      </c>
      <c r="F135" s="1415" t="s">
        <v>1487</v>
      </c>
      <c r="G135" s="1408" t="s">
        <v>13</v>
      </c>
      <c r="H135" s="1408" t="s">
        <v>13</v>
      </c>
      <c r="I135" s="1408" t="s">
        <v>13</v>
      </c>
      <c r="J135" s="1416"/>
    </row>
    <row r="136" spans="1:10" s="1441" customFormat="1" ht="26.25" customHeight="1" x14ac:dyDescent="0.25">
      <c r="A136" s="1442" t="s">
        <v>1488</v>
      </c>
      <c r="B136" s="1398" t="s">
        <v>1489</v>
      </c>
      <c r="C136" s="1411" t="s">
        <v>1405</v>
      </c>
      <c r="D136" s="1399" t="s">
        <v>13</v>
      </c>
      <c r="E136" s="1399" t="s">
        <v>13</v>
      </c>
      <c r="F136" s="1399" t="s">
        <v>13</v>
      </c>
      <c r="G136" s="1400" t="s">
        <v>41</v>
      </c>
      <c r="H136" s="1401">
        <f>SUM(H137:H140)</f>
        <v>571.4</v>
      </c>
      <c r="I136" s="1401">
        <f>SUM(I137:I140)</f>
        <v>397.5</v>
      </c>
      <c r="J136" s="1384" t="s">
        <v>13</v>
      </c>
    </row>
    <row r="137" spans="1:10" s="1441" customFormat="1" ht="15" customHeight="1" x14ac:dyDescent="0.25">
      <c r="A137" s="1442"/>
      <c r="B137" s="1398"/>
      <c r="C137" s="1412"/>
      <c r="D137" s="1399"/>
      <c r="E137" s="1399"/>
      <c r="F137" s="1399"/>
      <c r="G137" s="1402" t="s">
        <v>1406</v>
      </c>
      <c r="H137" s="1446">
        <f t="shared" ref="H137:I138" si="6">SUM(H142,H147,H152)</f>
        <v>0</v>
      </c>
      <c r="I137" s="1446">
        <f t="shared" si="6"/>
        <v>0</v>
      </c>
      <c r="J137" s="1384"/>
    </row>
    <row r="138" spans="1:10" s="1441" customFormat="1" ht="29.25" customHeight="1" x14ac:dyDescent="0.25">
      <c r="A138" s="1442"/>
      <c r="B138" s="1398"/>
      <c r="C138" s="1412"/>
      <c r="D138" s="1399"/>
      <c r="E138" s="1399"/>
      <c r="F138" s="1399"/>
      <c r="G138" s="1402" t="s">
        <v>664</v>
      </c>
      <c r="H138" s="1446">
        <f t="shared" si="6"/>
        <v>0</v>
      </c>
      <c r="I138" s="1446">
        <f t="shared" si="6"/>
        <v>0</v>
      </c>
      <c r="J138" s="1384"/>
    </row>
    <row r="139" spans="1:10" s="1441" customFormat="1" ht="13.5" customHeight="1" x14ac:dyDescent="0.25">
      <c r="A139" s="1442"/>
      <c r="B139" s="1418"/>
      <c r="C139" s="1412"/>
      <c r="D139" s="1399"/>
      <c r="E139" s="1399"/>
      <c r="F139" s="1399"/>
      <c r="G139" s="1402" t="s">
        <v>44</v>
      </c>
      <c r="H139" s="1446">
        <f>SUM(H144,H149,H154)</f>
        <v>571.4</v>
      </c>
      <c r="I139" s="1446">
        <f>SUM(I144,I149,I154)</f>
        <v>397.5</v>
      </c>
      <c r="J139" s="1384"/>
    </row>
    <row r="140" spans="1:10" s="1441" customFormat="1" ht="21" customHeight="1" x14ac:dyDescent="0.25">
      <c r="A140" s="1442"/>
      <c r="B140" s="1418"/>
      <c r="C140" s="1413"/>
      <c r="D140" s="1399"/>
      <c r="E140" s="1399"/>
      <c r="F140" s="1399"/>
      <c r="G140" s="1402" t="s">
        <v>477</v>
      </c>
      <c r="H140" s="1446">
        <f>SUM(H145,H150,H155)</f>
        <v>0</v>
      </c>
      <c r="I140" s="1446">
        <f>SUM(I145,I150,I155)</f>
        <v>0</v>
      </c>
      <c r="J140" s="1384"/>
    </row>
    <row r="141" spans="1:10" s="1441" customFormat="1" ht="42.75" x14ac:dyDescent="0.25">
      <c r="A141" s="1382" t="s">
        <v>1490</v>
      </c>
      <c r="B141" s="1417" t="s">
        <v>1491</v>
      </c>
      <c r="C141" s="1411" t="s">
        <v>1405</v>
      </c>
      <c r="D141" s="1399" t="s">
        <v>13</v>
      </c>
      <c r="E141" s="1399" t="s">
        <v>13</v>
      </c>
      <c r="F141" s="1399" t="s">
        <v>13</v>
      </c>
      <c r="G141" s="1400" t="s">
        <v>41</v>
      </c>
      <c r="H141" s="1401">
        <f>SUM(H142:H145)</f>
        <v>571.4</v>
      </c>
      <c r="I141" s="1401">
        <f>SUM(I142:I145)</f>
        <v>397.5</v>
      </c>
      <c r="J141" s="1384"/>
    </row>
    <row r="142" spans="1:10" s="1441" customFormat="1" ht="30" x14ac:dyDescent="0.25">
      <c r="A142" s="1382"/>
      <c r="B142" s="1417"/>
      <c r="C142" s="1412"/>
      <c r="D142" s="1399"/>
      <c r="E142" s="1399"/>
      <c r="F142" s="1399"/>
      <c r="G142" s="1402" t="s">
        <v>1406</v>
      </c>
      <c r="H142" s="1403">
        <v>0</v>
      </c>
      <c r="I142" s="1403">
        <v>0</v>
      </c>
      <c r="J142" s="1452"/>
    </row>
    <row r="143" spans="1:10" s="1441" customFormat="1" ht="30" x14ac:dyDescent="0.25">
      <c r="A143" s="1382"/>
      <c r="B143" s="1417"/>
      <c r="C143" s="1412"/>
      <c r="D143" s="1399"/>
      <c r="E143" s="1399"/>
      <c r="F143" s="1399"/>
      <c r="G143" s="1402" t="s">
        <v>664</v>
      </c>
      <c r="H143" s="1403">
        <v>0</v>
      </c>
      <c r="I143" s="1403">
        <v>0</v>
      </c>
      <c r="J143" s="1452"/>
    </row>
    <row r="144" spans="1:10" s="1441" customFormat="1" x14ac:dyDescent="0.25">
      <c r="A144" s="1382"/>
      <c r="B144" s="1418"/>
      <c r="C144" s="1412"/>
      <c r="D144" s="1399"/>
      <c r="E144" s="1399"/>
      <c r="F144" s="1399"/>
      <c r="G144" s="1402" t="s">
        <v>44</v>
      </c>
      <c r="H144" s="1446">
        <f>497.9+73.5</f>
        <v>571.4</v>
      </c>
      <c r="I144" s="1403">
        <v>397.5</v>
      </c>
      <c r="J144" s="1452"/>
    </row>
    <row r="145" spans="1:10" x14ac:dyDescent="0.25">
      <c r="A145" s="1382"/>
      <c r="B145" s="1418"/>
      <c r="C145" s="1413"/>
      <c r="D145" s="1399"/>
      <c r="E145" s="1399"/>
      <c r="F145" s="1399"/>
      <c r="G145" s="1402" t="s">
        <v>477</v>
      </c>
      <c r="H145" s="1403">
        <v>0</v>
      </c>
      <c r="I145" s="1403">
        <v>0</v>
      </c>
      <c r="J145" s="1455"/>
    </row>
    <row r="146" spans="1:10" ht="27.75" customHeight="1" x14ac:dyDescent="0.25">
      <c r="A146" s="1382" t="s">
        <v>1492</v>
      </c>
      <c r="B146" s="1417" t="s">
        <v>1493</v>
      </c>
      <c r="C146" s="1411" t="s">
        <v>1405</v>
      </c>
      <c r="D146" s="1399" t="s">
        <v>13</v>
      </c>
      <c r="E146" s="1399" t="s">
        <v>13</v>
      </c>
      <c r="F146" s="1399" t="s">
        <v>13</v>
      </c>
      <c r="G146" s="1400" t="s">
        <v>41</v>
      </c>
      <c r="H146" s="1401">
        <f>SUM(H147:H150)</f>
        <v>0</v>
      </c>
      <c r="I146" s="1401">
        <f>SUM(I147:I150)</f>
        <v>0</v>
      </c>
      <c r="J146" s="1384"/>
    </row>
    <row r="147" spans="1:10" ht="15" customHeight="1" x14ac:dyDescent="0.25">
      <c r="A147" s="1382"/>
      <c r="B147" s="1417"/>
      <c r="C147" s="1412"/>
      <c r="D147" s="1399"/>
      <c r="E147" s="1399"/>
      <c r="F147" s="1399"/>
      <c r="G147" s="1402" t="s">
        <v>1406</v>
      </c>
      <c r="H147" s="1403">
        <v>0</v>
      </c>
      <c r="I147" s="1403">
        <v>0</v>
      </c>
      <c r="J147" s="1384"/>
    </row>
    <row r="148" spans="1:10" ht="30" x14ac:dyDescent="0.25">
      <c r="A148" s="1382"/>
      <c r="B148" s="1417"/>
      <c r="C148" s="1412"/>
      <c r="D148" s="1399"/>
      <c r="E148" s="1399"/>
      <c r="F148" s="1399"/>
      <c r="G148" s="1402" t="s">
        <v>664</v>
      </c>
      <c r="H148" s="1403">
        <v>0</v>
      </c>
      <c r="I148" s="1403">
        <v>0</v>
      </c>
      <c r="J148" s="1384"/>
    </row>
    <row r="149" spans="1:10" ht="13.5" customHeight="1" x14ac:dyDescent="0.25">
      <c r="A149" s="1382"/>
      <c r="B149" s="1418"/>
      <c r="C149" s="1412"/>
      <c r="D149" s="1399"/>
      <c r="E149" s="1399"/>
      <c r="F149" s="1399"/>
      <c r="G149" s="1402" t="s">
        <v>44</v>
      </c>
      <c r="H149" s="1446">
        <v>0</v>
      </c>
      <c r="I149" s="1403">
        <v>0</v>
      </c>
      <c r="J149" s="1384"/>
    </row>
    <row r="150" spans="1:10" ht="15.75" customHeight="1" x14ac:dyDescent="0.25">
      <c r="A150" s="1382"/>
      <c r="B150" s="1418"/>
      <c r="C150" s="1413"/>
      <c r="D150" s="1399"/>
      <c r="E150" s="1399"/>
      <c r="F150" s="1399"/>
      <c r="G150" s="1402" t="s">
        <v>477</v>
      </c>
      <c r="H150" s="1403">
        <v>0</v>
      </c>
      <c r="I150" s="1403">
        <v>0</v>
      </c>
      <c r="J150" s="1384"/>
    </row>
    <row r="151" spans="1:10" ht="42.75" x14ac:dyDescent="0.25">
      <c r="A151" s="1382" t="s">
        <v>1494</v>
      </c>
      <c r="B151" s="1417" t="s">
        <v>1495</v>
      </c>
      <c r="C151" s="1411" t="s">
        <v>1405</v>
      </c>
      <c r="D151" s="1399" t="s">
        <v>13</v>
      </c>
      <c r="E151" s="1399" t="s">
        <v>13</v>
      </c>
      <c r="F151" s="1399" t="s">
        <v>13</v>
      </c>
      <c r="G151" s="1400" t="s">
        <v>41</v>
      </c>
      <c r="H151" s="1401">
        <f>SUM(H152:H155)</f>
        <v>0</v>
      </c>
      <c r="I151" s="1401">
        <f>SUM(I152:I155)</f>
        <v>0</v>
      </c>
      <c r="J151" s="1384"/>
    </row>
    <row r="152" spans="1:10" ht="30" x14ac:dyDescent="0.25">
      <c r="A152" s="1382"/>
      <c r="B152" s="1417"/>
      <c r="C152" s="1412"/>
      <c r="D152" s="1399"/>
      <c r="E152" s="1399"/>
      <c r="F152" s="1399"/>
      <c r="G152" s="1402" t="s">
        <v>1406</v>
      </c>
      <c r="H152" s="1403">
        <v>0</v>
      </c>
      <c r="I152" s="1403">
        <v>0</v>
      </c>
      <c r="J152" s="1384"/>
    </row>
    <row r="153" spans="1:10" ht="30" x14ac:dyDescent="0.25">
      <c r="A153" s="1382"/>
      <c r="B153" s="1417"/>
      <c r="C153" s="1412"/>
      <c r="D153" s="1399"/>
      <c r="E153" s="1399"/>
      <c r="F153" s="1399"/>
      <c r="G153" s="1402" t="s">
        <v>664</v>
      </c>
      <c r="H153" s="1403">
        <v>0</v>
      </c>
      <c r="I153" s="1403">
        <v>0</v>
      </c>
      <c r="J153" s="1384"/>
    </row>
    <row r="154" spans="1:10" x14ac:dyDescent="0.25">
      <c r="A154" s="1382"/>
      <c r="B154" s="1418"/>
      <c r="C154" s="1412"/>
      <c r="D154" s="1399"/>
      <c r="E154" s="1399"/>
      <c r="F154" s="1399"/>
      <c r="G154" s="1402" t="s">
        <v>44</v>
      </c>
      <c r="H154" s="1446">
        <v>0</v>
      </c>
      <c r="I154" s="1403">
        <v>0</v>
      </c>
      <c r="J154" s="1384"/>
    </row>
    <row r="155" spans="1:10" x14ac:dyDescent="0.25">
      <c r="A155" s="1382"/>
      <c r="B155" s="1418"/>
      <c r="C155" s="1413"/>
      <c r="D155" s="1399"/>
      <c r="E155" s="1399"/>
      <c r="F155" s="1399"/>
      <c r="G155" s="1402" t="s">
        <v>477</v>
      </c>
      <c r="H155" s="1403">
        <v>0</v>
      </c>
      <c r="I155" s="1403">
        <v>0</v>
      </c>
      <c r="J155" s="1384"/>
    </row>
    <row r="156" spans="1:10" ht="90" x14ac:dyDescent="0.25">
      <c r="A156" s="1414"/>
      <c r="B156" s="1405" t="s">
        <v>1496</v>
      </c>
      <c r="C156" s="1406" t="s">
        <v>1405</v>
      </c>
      <c r="D156" s="1406" t="s">
        <v>60</v>
      </c>
      <c r="E156" s="1407" t="s">
        <v>1497</v>
      </c>
      <c r="F156" s="1415" t="s">
        <v>1498</v>
      </c>
      <c r="G156" s="1408" t="s">
        <v>13</v>
      </c>
      <c r="H156" s="1408" t="s">
        <v>13</v>
      </c>
      <c r="I156" s="1408" t="s">
        <v>13</v>
      </c>
      <c r="J156" s="1416"/>
    </row>
    <row r="157" spans="1:10" ht="30.75" customHeight="1" x14ac:dyDescent="0.25">
      <c r="A157" s="1442" t="s">
        <v>1499</v>
      </c>
      <c r="B157" s="1398" t="s">
        <v>1500</v>
      </c>
      <c r="C157" s="1411" t="s">
        <v>1405</v>
      </c>
      <c r="D157" s="1399" t="s">
        <v>13</v>
      </c>
      <c r="E157" s="1399" t="s">
        <v>13</v>
      </c>
      <c r="F157" s="1399" t="s">
        <v>13</v>
      </c>
      <c r="G157" s="1400" t="s">
        <v>41</v>
      </c>
      <c r="H157" s="1401">
        <f>SUM(H158:H161)</f>
        <v>0</v>
      </c>
      <c r="I157" s="1401">
        <f>SUM(I158:I161)</f>
        <v>0</v>
      </c>
      <c r="J157" s="1384"/>
    </row>
    <row r="158" spans="1:10" ht="13.5" customHeight="1" x14ac:dyDescent="0.25">
      <c r="A158" s="1442"/>
      <c r="B158" s="1398"/>
      <c r="C158" s="1412"/>
      <c r="D158" s="1399"/>
      <c r="E158" s="1399"/>
      <c r="F158" s="1399"/>
      <c r="G158" s="1402" t="s">
        <v>1406</v>
      </c>
      <c r="H158" s="1403">
        <v>0</v>
      </c>
      <c r="I158" s="1403">
        <v>0</v>
      </c>
      <c r="J158" s="1384"/>
    </row>
    <row r="159" spans="1:10" ht="30" x14ac:dyDescent="0.25">
      <c r="A159" s="1442"/>
      <c r="B159" s="1398"/>
      <c r="C159" s="1412"/>
      <c r="D159" s="1399"/>
      <c r="E159" s="1399"/>
      <c r="F159" s="1399"/>
      <c r="G159" s="1402" t="s">
        <v>664</v>
      </c>
      <c r="H159" s="1403">
        <v>0</v>
      </c>
      <c r="I159" s="1403">
        <v>0</v>
      </c>
      <c r="J159" s="1384"/>
    </row>
    <row r="160" spans="1:10" ht="12.75" customHeight="1" x14ac:dyDescent="0.25">
      <c r="A160" s="1442"/>
      <c r="B160" s="1457"/>
      <c r="C160" s="1412"/>
      <c r="D160" s="1399"/>
      <c r="E160" s="1399"/>
      <c r="F160" s="1399"/>
      <c r="G160" s="1402" t="s">
        <v>44</v>
      </c>
      <c r="H160" s="1446">
        <v>0</v>
      </c>
      <c r="I160" s="1403">
        <v>0</v>
      </c>
      <c r="J160" s="1384"/>
    </row>
    <row r="161" spans="1:10" ht="12.75" customHeight="1" x14ac:dyDescent="0.25">
      <c r="A161" s="1442"/>
      <c r="B161" s="1457"/>
      <c r="C161" s="1413"/>
      <c r="D161" s="1399"/>
      <c r="E161" s="1399"/>
      <c r="F161" s="1399"/>
      <c r="G161" s="1402" t="s">
        <v>477</v>
      </c>
      <c r="H161" s="1403">
        <v>0</v>
      </c>
      <c r="I161" s="1403">
        <v>0</v>
      </c>
      <c r="J161" s="1384"/>
    </row>
    <row r="162" spans="1:10" ht="150" x14ac:dyDescent="0.25">
      <c r="A162" s="1414"/>
      <c r="B162" s="1458" t="s">
        <v>1501</v>
      </c>
      <c r="C162" s="1406" t="s">
        <v>1405</v>
      </c>
      <c r="D162" s="1406" t="s">
        <v>68</v>
      </c>
      <c r="E162" s="1407" t="s">
        <v>1502</v>
      </c>
      <c r="F162" s="1407" t="s">
        <v>1503</v>
      </c>
      <c r="G162" s="1408" t="s">
        <v>13</v>
      </c>
      <c r="H162" s="1408" t="s">
        <v>13</v>
      </c>
      <c r="I162" s="1408" t="s">
        <v>13</v>
      </c>
      <c r="J162" s="1416"/>
    </row>
    <row r="163" spans="1:10" ht="30" customHeight="1" x14ac:dyDescent="0.25">
      <c r="A163" s="1430"/>
      <c r="B163" s="1431" t="s">
        <v>744</v>
      </c>
      <c r="C163" s="1395" t="s">
        <v>13</v>
      </c>
      <c r="D163" s="1395" t="s">
        <v>13</v>
      </c>
      <c r="E163" s="1395" t="s">
        <v>13</v>
      </c>
      <c r="F163" s="1395" t="s">
        <v>13</v>
      </c>
      <c r="G163" s="1432" t="s">
        <v>41</v>
      </c>
      <c r="H163" s="1433">
        <f>SUM(H164:H167)</f>
        <v>1183.8</v>
      </c>
      <c r="I163" s="1433">
        <f>SUM(I164:I167)</f>
        <v>543.9</v>
      </c>
      <c r="J163" s="1434" t="s">
        <v>13</v>
      </c>
    </row>
    <row r="164" spans="1:10" s="1459" customFormat="1" ht="14.25" customHeight="1" x14ac:dyDescent="0.25">
      <c r="A164" s="1430"/>
      <c r="B164" s="1431"/>
      <c r="C164" s="1395"/>
      <c r="D164" s="1395"/>
      <c r="E164" s="1395"/>
      <c r="F164" s="1395"/>
      <c r="G164" s="1432" t="s">
        <v>1406</v>
      </c>
      <c r="H164" s="1433">
        <f t="shared" ref="H164:I166" si="7">H116+H137+H158</f>
        <v>0</v>
      </c>
      <c r="I164" s="1433">
        <f t="shared" si="7"/>
        <v>0</v>
      </c>
      <c r="J164" s="1434"/>
    </row>
    <row r="165" spans="1:10" s="1459" customFormat="1" ht="33" customHeight="1" x14ac:dyDescent="0.25">
      <c r="A165" s="1430"/>
      <c r="B165" s="1431"/>
      <c r="C165" s="1395"/>
      <c r="D165" s="1395"/>
      <c r="E165" s="1395"/>
      <c r="F165" s="1395"/>
      <c r="G165" s="1432" t="s">
        <v>664</v>
      </c>
      <c r="H165" s="1433">
        <f t="shared" si="7"/>
        <v>0</v>
      </c>
      <c r="I165" s="1433">
        <f t="shared" si="7"/>
        <v>0</v>
      </c>
      <c r="J165" s="1434"/>
    </row>
    <row r="166" spans="1:10" s="1459" customFormat="1" ht="14.25" x14ac:dyDescent="0.25">
      <c r="A166" s="1430"/>
      <c r="B166" s="1431"/>
      <c r="C166" s="1395"/>
      <c r="D166" s="1395"/>
      <c r="E166" s="1395"/>
      <c r="F166" s="1395"/>
      <c r="G166" s="1432" t="s">
        <v>44</v>
      </c>
      <c r="H166" s="1433">
        <f t="shared" si="7"/>
        <v>1183.8</v>
      </c>
      <c r="I166" s="1433">
        <f t="shared" si="7"/>
        <v>543.9</v>
      </c>
      <c r="J166" s="1434"/>
    </row>
    <row r="167" spans="1:10" s="1459" customFormat="1" ht="28.5" x14ac:dyDescent="0.25">
      <c r="A167" s="1430"/>
      <c r="B167" s="1431"/>
      <c r="C167" s="1395"/>
      <c r="D167" s="1395"/>
      <c r="E167" s="1395"/>
      <c r="F167" s="1395"/>
      <c r="G167" s="1432" t="s">
        <v>477</v>
      </c>
      <c r="H167" s="1433">
        <f>SUM(H119,H140)</f>
        <v>0</v>
      </c>
      <c r="I167" s="1433">
        <f>SUM(I119,I140)</f>
        <v>0</v>
      </c>
      <c r="J167" s="1434"/>
    </row>
    <row r="168" spans="1:10" ht="18" customHeight="1" x14ac:dyDescent="0.25">
      <c r="A168" s="1445" t="s">
        <v>139</v>
      </c>
      <c r="B168" s="1395" t="s">
        <v>1504</v>
      </c>
      <c r="C168" s="1395"/>
      <c r="D168" s="1395"/>
      <c r="E168" s="1395"/>
      <c r="F168" s="1395"/>
      <c r="G168" s="1395"/>
      <c r="H168" s="1395"/>
      <c r="I168" s="1395"/>
      <c r="J168" s="1395"/>
    </row>
    <row r="169" spans="1:10" ht="42.75" x14ac:dyDescent="0.25">
      <c r="A169" s="1442" t="s">
        <v>1505</v>
      </c>
      <c r="B169" s="1460" t="s">
        <v>1506</v>
      </c>
      <c r="C169" s="1411" t="s">
        <v>1405</v>
      </c>
      <c r="D169" s="1399" t="s">
        <v>13</v>
      </c>
      <c r="E169" s="1399" t="s">
        <v>13</v>
      </c>
      <c r="F169" s="1399" t="s">
        <v>13</v>
      </c>
      <c r="G169" s="1400" t="s">
        <v>41</v>
      </c>
      <c r="H169" s="1401">
        <f>SUM(H170:H173)</f>
        <v>143357</v>
      </c>
      <c r="I169" s="1401">
        <f>SUM(I170:I173)</f>
        <v>52607</v>
      </c>
      <c r="J169" s="1384" t="s">
        <v>13</v>
      </c>
    </row>
    <row r="170" spans="1:10" ht="30" x14ac:dyDescent="0.25">
      <c r="A170" s="1442"/>
      <c r="B170" s="1460"/>
      <c r="C170" s="1412"/>
      <c r="D170" s="1399"/>
      <c r="E170" s="1399"/>
      <c r="F170" s="1399"/>
      <c r="G170" s="1402" t="s">
        <v>1406</v>
      </c>
      <c r="H170" s="1403">
        <f t="shared" ref="H170:I173" si="8">SUM(H175,H181)</f>
        <v>0</v>
      </c>
      <c r="I170" s="1403">
        <f t="shared" si="8"/>
        <v>0</v>
      </c>
      <c r="J170" s="1384"/>
    </row>
    <row r="171" spans="1:10" ht="30" x14ac:dyDescent="0.25">
      <c r="A171" s="1442"/>
      <c r="B171" s="1460"/>
      <c r="C171" s="1412"/>
      <c r="D171" s="1399"/>
      <c r="E171" s="1399"/>
      <c r="F171" s="1399"/>
      <c r="G171" s="1402" t="s">
        <v>664</v>
      </c>
      <c r="H171" s="1403">
        <f t="shared" si="8"/>
        <v>511.1</v>
      </c>
      <c r="I171" s="1403">
        <f t="shared" si="8"/>
        <v>123.8</v>
      </c>
      <c r="J171" s="1384"/>
    </row>
    <row r="172" spans="1:10" x14ac:dyDescent="0.25">
      <c r="A172" s="1442"/>
      <c r="B172" s="1460"/>
      <c r="C172" s="1412"/>
      <c r="D172" s="1399"/>
      <c r="E172" s="1399"/>
      <c r="F172" s="1399"/>
      <c r="G172" s="1402" t="s">
        <v>44</v>
      </c>
      <c r="H172" s="1403">
        <f t="shared" si="8"/>
        <v>76098.100000000006</v>
      </c>
      <c r="I172" s="1403">
        <f t="shared" si="8"/>
        <v>34040.400000000001</v>
      </c>
      <c r="J172" s="1384"/>
    </row>
    <row r="173" spans="1:10" x14ac:dyDescent="0.25">
      <c r="A173" s="1442"/>
      <c r="B173" s="1460"/>
      <c r="C173" s="1413"/>
      <c r="D173" s="1399"/>
      <c r="E173" s="1399"/>
      <c r="F173" s="1399"/>
      <c r="G173" s="1402" t="s">
        <v>477</v>
      </c>
      <c r="H173" s="1403">
        <f t="shared" si="8"/>
        <v>66747.8</v>
      </c>
      <c r="I173" s="1403">
        <f t="shared" si="8"/>
        <v>18442.8</v>
      </c>
      <c r="J173" s="1384"/>
    </row>
    <row r="174" spans="1:10" ht="42.75" x14ac:dyDescent="0.25">
      <c r="A174" s="1382" t="s">
        <v>1507</v>
      </c>
      <c r="B174" s="1461" t="s">
        <v>1508</v>
      </c>
      <c r="C174" s="1411" t="s">
        <v>1405</v>
      </c>
      <c r="D174" s="1399" t="s">
        <v>13</v>
      </c>
      <c r="E174" s="1399" t="s">
        <v>13</v>
      </c>
      <c r="F174" s="1399" t="s">
        <v>13</v>
      </c>
      <c r="G174" s="1400" t="s">
        <v>41</v>
      </c>
      <c r="H174" s="1401">
        <f>SUM(H175:H178)</f>
        <v>136655</v>
      </c>
      <c r="I174" s="1401">
        <f>SUM(I175:I178)</f>
        <v>50057.2</v>
      </c>
      <c r="J174" s="1384"/>
    </row>
    <row r="175" spans="1:10" ht="30" x14ac:dyDescent="0.25">
      <c r="A175" s="1382"/>
      <c r="B175" s="1461"/>
      <c r="C175" s="1412"/>
      <c r="D175" s="1399"/>
      <c r="E175" s="1399"/>
      <c r="F175" s="1399"/>
      <c r="G175" s="1402" t="s">
        <v>1406</v>
      </c>
      <c r="H175" s="1403">
        <v>0</v>
      </c>
      <c r="I175" s="1403">
        <v>0</v>
      </c>
      <c r="J175" s="1384"/>
    </row>
    <row r="176" spans="1:10" ht="30" x14ac:dyDescent="0.25">
      <c r="A176" s="1382"/>
      <c r="B176" s="1461"/>
      <c r="C176" s="1412"/>
      <c r="D176" s="1399"/>
      <c r="E176" s="1399"/>
      <c r="F176" s="1399"/>
      <c r="G176" s="1402" t="s">
        <v>664</v>
      </c>
      <c r="H176" s="1403">
        <v>511.1</v>
      </c>
      <c r="I176" s="1403">
        <v>123.8</v>
      </c>
      <c r="J176" s="1384"/>
    </row>
    <row r="177" spans="1:10" x14ac:dyDescent="0.25">
      <c r="A177" s="1382"/>
      <c r="B177" s="1462"/>
      <c r="C177" s="1412"/>
      <c r="D177" s="1399"/>
      <c r="E177" s="1399"/>
      <c r="F177" s="1399"/>
      <c r="G177" s="1402" t="s">
        <v>44</v>
      </c>
      <c r="H177" s="1403">
        <v>69396.100000000006</v>
      </c>
      <c r="I177" s="1403">
        <v>31490.6</v>
      </c>
      <c r="J177" s="1384"/>
    </row>
    <row r="178" spans="1:10" x14ac:dyDescent="0.25">
      <c r="A178" s="1382"/>
      <c r="B178" s="1462"/>
      <c r="C178" s="1413"/>
      <c r="D178" s="1399"/>
      <c r="E178" s="1399"/>
      <c r="F178" s="1399"/>
      <c r="G178" s="1402" t="s">
        <v>477</v>
      </c>
      <c r="H178" s="1403">
        <v>66747.8</v>
      </c>
      <c r="I178" s="1403">
        <v>18442.8</v>
      </c>
      <c r="J178" s="1384"/>
    </row>
    <row r="179" spans="1:10" ht="91.5" customHeight="1" x14ac:dyDescent="0.25">
      <c r="A179" s="1414"/>
      <c r="B179" s="1463" t="s">
        <v>1509</v>
      </c>
      <c r="C179" s="1406" t="s">
        <v>1405</v>
      </c>
      <c r="D179" s="1406" t="s">
        <v>60</v>
      </c>
      <c r="E179" s="1406" t="s">
        <v>1510</v>
      </c>
      <c r="F179" s="1407" t="s">
        <v>1511</v>
      </c>
      <c r="G179" s="1408" t="s">
        <v>13</v>
      </c>
      <c r="H179" s="1408" t="s">
        <v>13</v>
      </c>
      <c r="I179" s="1408" t="s">
        <v>13</v>
      </c>
      <c r="J179" s="1416"/>
    </row>
    <row r="180" spans="1:10" ht="30.75" customHeight="1" x14ac:dyDescent="0.25">
      <c r="A180" s="1382" t="s">
        <v>1512</v>
      </c>
      <c r="B180" s="1461" t="s">
        <v>1513</v>
      </c>
      <c r="C180" s="1411" t="s">
        <v>1405</v>
      </c>
      <c r="D180" s="1399" t="s">
        <v>13</v>
      </c>
      <c r="E180" s="1399" t="s">
        <v>13</v>
      </c>
      <c r="F180" s="1399" t="s">
        <v>13</v>
      </c>
      <c r="G180" s="1400" t="s">
        <v>41</v>
      </c>
      <c r="H180" s="1401">
        <f>SUM(H181:H184)</f>
        <v>6702</v>
      </c>
      <c r="I180" s="1401">
        <f>SUM(I181:I184)</f>
        <v>2549.8000000000002</v>
      </c>
      <c r="J180" s="1384"/>
    </row>
    <row r="181" spans="1:10" ht="30" x14ac:dyDescent="0.25">
      <c r="A181" s="1382"/>
      <c r="B181" s="1461"/>
      <c r="C181" s="1412"/>
      <c r="D181" s="1399"/>
      <c r="E181" s="1399"/>
      <c r="F181" s="1399"/>
      <c r="G181" s="1402" t="s">
        <v>1406</v>
      </c>
      <c r="H181" s="1403">
        <v>0</v>
      </c>
      <c r="I181" s="1403">
        <v>0</v>
      </c>
      <c r="J181" s="1384"/>
    </row>
    <row r="182" spans="1:10" ht="30" x14ac:dyDescent="0.25">
      <c r="A182" s="1382"/>
      <c r="B182" s="1461"/>
      <c r="C182" s="1412"/>
      <c r="D182" s="1399"/>
      <c r="E182" s="1399"/>
      <c r="F182" s="1399"/>
      <c r="G182" s="1402" t="s">
        <v>664</v>
      </c>
      <c r="H182" s="1403">
        <v>0</v>
      </c>
      <c r="I182" s="1403">
        <v>0</v>
      </c>
      <c r="J182" s="1384"/>
    </row>
    <row r="183" spans="1:10" x14ac:dyDescent="0.25">
      <c r="A183" s="1382"/>
      <c r="B183" s="1462"/>
      <c r="C183" s="1412"/>
      <c r="D183" s="1399"/>
      <c r="E183" s="1399"/>
      <c r="F183" s="1399"/>
      <c r="G183" s="1402" t="s">
        <v>44</v>
      </c>
      <c r="H183" s="1403">
        <v>6702</v>
      </c>
      <c r="I183" s="1403">
        <v>2549.8000000000002</v>
      </c>
      <c r="J183" s="1384"/>
    </row>
    <row r="184" spans="1:10" x14ac:dyDescent="0.25">
      <c r="A184" s="1382"/>
      <c r="B184" s="1462"/>
      <c r="C184" s="1413"/>
      <c r="D184" s="1399"/>
      <c r="E184" s="1399"/>
      <c r="F184" s="1399"/>
      <c r="G184" s="1402" t="s">
        <v>477</v>
      </c>
      <c r="H184" s="1403">
        <v>0</v>
      </c>
      <c r="I184" s="1403">
        <v>0</v>
      </c>
      <c r="J184" s="1384"/>
    </row>
    <row r="185" spans="1:10" s="1456" customFormat="1" ht="129.75" customHeight="1" x14ac:dyDescent="0.25">
      <c r="A185" s="1414"/>
      <c r="B185" s="1458" t="s">
        <v>1514</v>
      </c>
      <c r="C185" s="1406" t="s">
        <v>1405</v>
      </c>
      <c r="D185" s="1406" t="s">
        <v>68</v>
      </c>
      <c r="E185" s="1407" t="s">
        <v>1515</v>
      </c>
      <c r="F185" s="1407" t="s">
        <v>1516</v>
      </c>
      <c r="G185" s="1408" t="s">
        <v>13</v>
      </c>
      <c r="H185" s="1408" t="s">
        <v>13</v>
      </c>
      <c r="I185" s="1408" t="s">
        <v>13</v>
      </c>
      <c r="J185" s="1416"/>
    </row>
    <row r="186" spans="1:10" ht="27" customHeight="1" x14ac:dyDescent="0.25">
      <c r="A186" s="1442" t="s">
        <v>1517</v>
      </c>
      <c r="B186" s="1460" t="s">
        <v>1518</v>
      </c>
      <c r="C186" s="1411" t="s">
        <v>1405</v>
      </c>
      <c r="D186" s="1399" t="s">
        <v>13</v>
      </c>
      <c r="E186" s="1399" t="s">
        <v>13</v>
      </c>
      <c r="F186" s="1399" t="s">
        <v>13</v>
      </c>
      <c r="G186" s="1400" t="s">
        <v>41</v>
      </c>
      <c r="H186" s="1401">
        <f>SUM(H187:H190)</f>
        <v>6104.9</v>
      </c>
      <c r="I186" s="1401">
        <f>SUM(I187:I190)</f>
        <v>725.8</v>
      </c>
      <c r="J186" s="1384" t="s">
        <v>13</v>
      </c>
    </row>
    <row r="187" spans="1:10" ht="14.25" customHeight="1" x14ac:dyDescent="0.25">
      <c r="A187" s="1442"/>
      <c r="B187" s="1460"/>
      <c r="C187" s="1412"/>
      <c r="D187" s="1399"/>
      <c r="E187" s="1399"/>
      <c r="F187" s="1399"/>
      <c r="G187" s="1402" t="s">
        <v>1406</v>
      </c>
      <c r="H187" s="1403">
        <v>0</v>
      </c>
      <c r="I187" s="1403">
        <v>0</v>
      </c>
      <c r="J187" s="1384"/>
    </row>
    <row r="188" spans="1:10" ht="30" x14ac:dyDescent="0.25">
      <c r="A188" s="1442"/>
      <c r="B188" s="1460"/>
      <c r="C188" s="1412"/>
      <c r="D188" s="1399"/>
      <c r="E188" s="1399"/>
      <c r="F188" s="1399"/>
      <c r="G188" s="1402" t="s">
        <v>664</v>
      </c>
      <c r="H188" s="1403">
        <v>6104.9</v>
      </c>
      <c r="I188" s="1403">
        <v>725.8</v>
      </c>
      <c r="J188" s="1384"/>
    </row>
    <row r="189" spans="1:10" x14ac:dyDescent="0.25">
      <c r="A189" s="1442"/>
      <c r="B189" s="1460"/>
      <c r="C189" s="1412"/>
      <c r="D189" s="1399"/>
      <c r="E189" s="1399"/>
      <c r="F189" s="1399"/>
      <c r="G189" s="1402" t="s">
        <v>44</v>
      </c>
      <c r="H189" s="1403">
        <v>0</v>
      </c>
      <c r="I189" s="1403">
        <v>0</v>
      </c>
      <c r="J189" s="1384"/>
    </row>
    <row r="190" spans="1:10" x14ac:dyDescent="0.25">
      <c r="A190" s="1442"/>
      <c r="B190" s="1460"/>
      <c r="C190" s="1413"/>
      <c r="D190" s="1399"/>
      <c r="E190" s="1399"/>
      <c r="F190" s="1399"/>
      <c r="G190" s="1402" t="s">
        <v>477</v>
      </c>
      <c r="H190" s="1403">
        <v>0</v>
      </c>
      <c r="I190" s="1403">
        <v>0</v>
      </c>
      <c r="J190" s="1384"/>
    </row>
    <row r="191" spans="1:10" s="1456" customFormat="1" ht="107.25" customHeight="1" x14ac:dyDescent="0.25">
      <c r="A191" s="1414"/>
      <c r="B191" s="1458" t="s">
        <v>1519</v>
      </c>
      <c r="C191" s="1406" t="s">
        <v>1405</v>
      </c>
      <c r="D191" s="1406" t="s">
        <v>68</v>
      </c>
      <c r="E191" s="1407" t="s">
        <v>1520</v>
      </c>
      <c r="F191" s="1407" t="s">
        <v>1521</v>
      </c>
      <c r="G191" s="1408" t="s">
        <v>13</v>
      </c>
      <c r="H191" s="1408" t="s">
        <v>13</v>
      </c>
      <c r="I191" s="1408" t="s">
        <v>13</v>
      </c>
      <c r="J191" s="1416"/>
    </row>
    <row r="192" spans="1:10" ht="42.75" x14ac:dyDescent="0.25">
      <c r="A192" s="1442" t="s">
        <v>1522</v>
      </c>
      <c r="B192" s="1460" t="s">
        <v>1523</v>
      </c>
      <c r="C192" s="1411" t="s">
        <v>1405</v>
      </c>
      <c r="D192" s="1399" t="s">
        <v>13</v>
      </c>
      <c r="E192" s="1399" t="s">
        <v>13</v>
      </c>
      <c r="F192" s="1399" t="s">
        <v>13</v>
      </c>
      <c r="G192" s="1400" t="s">
        <v>41</v>
      </c>
      <c r="H192" s="1401">
        <f>SUM(H193:H196)</f>
        <v>1478919.6</v>
      </c>
      <c r="I192" s="1401">
        <f>SUM(I193:I196)</f>
        <v>293100</v>
      </c>
      <c r="J192" s="1384" t="s">
        <v>13</v>
      </c>
    </row>
    <row r="193" spans="1:10" ht="30" x14ac:dyDescent="0.25">
      <c r="A193" s="1442"/>
      <c r="B193" s="1460"/>
      <c r="C193" s="1412"/>
      <c r="D193" s="1399"/>
      <c r="E193" s="1399"/>
      <c r="F193" s="1399"/>
      <c r="G193" s="1402" t="s">
        <v>1406</v>
      </c>
      <c r="H193" s="1403">
        <v>0</v>
      </c>
      <c r="I193" s="1403">
        <v>0</v>
      </c>
      <c r="J193" s="1384"/>
    </row>
    <row r="194" spans="1:10" ht="30" x14ac:dyDescent="0.25">
      <c r="A194" s="1442"/>
      <c r="B194" s="1460"/>
      <c r="C194" s="1412"/>
      <c r="D194" s="1399"/>
      <c r="E194" s="1399"/>
      <c r="F194" s="1399"/>
      <c r="G194" s="1402" t="s">
        <v>664</v>
      </c>
      <c r="H194" s="1403">
        <v>1478919.6</v>
      </c>
      <c r="I194" s="1403">
        <v>293100</v>
      </c>
      <c r="J194" s="1384"/>
    </row>
    <row r="195" spans="1:10" x14ac:dyDescent="0.25">
      <c r="A195" s="1442"/>
      <c r="B195" s="1460"/>
      <c r="C195" s="1412"/>
      <c r="D195" s="1399"/>
      <c r="E195" s="1399"/>
      <c r="F195" s="1399"/>
      <c r="G195" s="1402" t="s">
        <v>44</v>
      </c>
      <c r="H195" s="1403">
        <v>0</v>
      </c>
      <c r="I195" s="1403">
        <v>0</v>
      </c>
      <c r="J195" s="1384"/>
    </row>
    <row r="196" spans="1:10" x14ac:dyDescent="0.25">
      <c r="A196" s="1442"/>
      <c r="B196" s="1460"/>
      <c r="C196" s="1413"/>
      <c r="D196" s="1399"/>
      <c r="E196" s="1399"/>
      <c r="F196" s="1399"/>
      <c r="G196" s="1402" t="s">
        <v>477</v>
      </c>
      <c r="H196" s="1403">
        <v>0</v>
      </c>
      <c r="I196" s="1403">
        <v>0</v>
      </c>
      <c r="J196" s="1384"/>
    </row>
    <row r="197" spans="1:10" s="1456" customFormat="1" ht="129.75" customHeight="1" x14ac:dyDescent="0.25">
      <c r="A197" s="1414"/>
      <c r="B197" s="1458" t="s">
        <v>1524</v>
      </c>
      <c r="C197" s="1406" t="s">
        <v>1405</v>
      </c>
      <c r="D197" s="1406" t="s">
        <v>68</v>
      </c>
      <c r="E197" s="1407" t="s">
        <v>1520</v>
      </c>
      <c r="F197" s="1407" t="s">
        <v>1525</v>
      </c>
      <c r="G197" s="1408" t="s">
        <v>13</v>
      </c>
      <c r="H197" s="1408" t="s">
        <v>13</v>
      </c>
      <c r="I197" s="1408" t="s">
        <v>13</v>
      </c>
      <c r="J197" s="1416"/>
    </row>
    <row r="198" spans="1:10" ht="42.75" x14ac:dyDescent="0.25">
      <c r="A198" s="1442" t="s">
        <v>1526</v>
      </c>
      <c r="B198" s="1460" t="s">
        <v>1527</v>
      </c>
      <c r="C198" s="1411" t="s">
        <v>1405</v>
      </c>
      <c r="D198" s="1399" t="s">
        <v>13</v>
      </c>
      <c r="E198" s="1399" t="s">
        <v>13</v>
      </c>
      <c r="F198" s="1399" t="s">
        <v>13</v>
      </c>
      <c r="G198" s="1400" t="s">
        <v>41</v>
      </c>
      <c r="H198" s="1401">
        <f>SUM(H199:H202)</f>
        <v>0</v>
      </c>
      <c r="I198" s="1401">
        <f>SUM(I199:I202)</f>
        <v>0</v>
      </c>
      <c r="J198" s="1384" t="s">
        <v>13</v>
      </c>
    </row>
    <row r="199" spans="1:10" ht="30" x14ac:dyDescent="0.25">
      <c r="A199" s="1442"/>
      <c r="B199" s="1460"/>
      <c r="C199" s="1412"/>
      <c r="D199" s="1399"/>
      <c r="E199" s="1399"/>
      <c r="F199" s="1399"/>
      <c r="G199" s="1402" t="s">
        <v>1406</v>
      </c>
      <c r="H199" s="1401">
        <v>0</v>
      </c>
      <c r="I199" s="1403">
        <v>0</v>
      </c>
      <c r="J199" s="1384"/>
    </row>
    <row r="200" spans="1:10" ht="30" x14ac:dyDescent="0.25">
      <c r="A200" s="1442"/>
      <c r="B200" s="1460"/>
      <c r="C200" s="1412"/>
      <c r="D200" s="1399"/>
      <c r="E200" s="1399"/>
      <c r="F200" s="1399"/>
      <c r="G200" s="1402" t="s">
        <v>664</v>
      </c>
      <c r="H200" s="1401">
        <v>0</v>
      </c>
      <c r="I200" s="1403">
        <v>0</v>
      </c>
      <c r="J200" s="1384"/>
    </row>
    <row r="201" spans="1:10" x14ac:dyDescent="0.25">
      <c r="A201" s="1442"/>
      <c r="B201" s="1460"/>
      <c r="C201" s="1412"/>
      <c r="D201" s="1399"/>
      <c r="E201" s="1399"/>
      <c r="F201" s="1399"/>
      <c r="G201" s="1402" t="s">
        <v>44</v>
      </c>
      <c r="H201" s="1401">
        <v>0</v>
      </c>
      <c r="I201" s="1403">
        <v>0</v>
      </c>
      <c r="J201" s="1384"/>
    </row>
    <row r="202" spans="1:10" x14ac:dyDescent="0.25">
      <c r="A202" s="1442"/>
      <c r="B202" s="1460"/>
      <c r="C202" s="1413"/>
      <c r="D202" s="1399"/>
      <c r="E202" s="1399"/>
      <c r="F202" s="1399"/>
      <c r="G202" s="1402" t="s">
        <v>477</v>
      </c>
      <c r="H202" s="1403">
        <v>0</v>
      </c>
      <c r="I202" s="1403">
        <v>0</v>
      </c>
      <c r="J202" s="1384"/>
    </row>
    <row r="203" spans="1:10" s="1456" customFormat="1" ht="141" customHeight="1" x14ac:dyDescent="0.25">
      <c r="A203" s="1414"/>
      <c r="B203" s="1458" t="s">
        <v>1528</v>
      </c>
      <c r="C203" s="1406" t="s">
        <v>1405</v>
      </c>
      <c r="D203" s="1406" t="s">
        <v>68</v>
      </c>
      <c r="E203" s="1407" t="s">
        <v>1529</v>
      </c>
      <c r="F203" s="1407" t="s">
        <v>1530</v>
      </c>
      <c r="G203" s="1408" t="s">
        <v>13</v>
      </c>
      <c r="H203" s="1408" t="s">
        <v>13</v>
      </c>
      <c r="I203" s="1408" t="s">
        <v>13</v>
      </c>
      <c r="J203" s="1416"/>
    </row>
    <row r="204" spans="1:10" ht="42.75" x14ac:dyDescent="0.25">
      <c r="A204" s="1442" t="s">
        <v>1531</v>
      </c>
      <c r="B204" s="1464" t="s">
        <v>1532</v>
      </c>
      <c r="C204" s="1411" t="s">
        <v>1405</v>
      </c>
      <c r="D204" s="1399" t="s">
        <v>13</v>
      </c>
      <c r="E204" s="1399" t="s">
        <v>13</v>
      </c>
      <c r="F204" s="1399" t="s">
        <v>13</v>
      </c>
      <c r="G204" s="1400" t="s">
        <v>41</v>
      </c>
      <c r="H204" s="1401">
        <f>SUM(H205:H208)</f>
        <v>271670.5</v>
      </c>
      <c r="I204" s="1401">
        <f>SUM(I205:I208)</f>
        <v>84101.3</v>
      </c>
      <c r="J204" s="1384" t="s">
        <v>13</v>
      </c>
    </row>
    <row r="205" spans="1:10" ht="30" x14ac:dyDescent="0.25">
      <c r="A205" s="1442"/>
      <c r="B205" s="1464"/>
      <c r="C205" s="1412"/>
      <c r="D205" s="1399"/>
      <c r="E205" s="1399"/>
      <c r="F205" s="1399"/>
      <c r="G205" s="1402" t="s">
        <v>1406</v>
      </c>
      <c r="H205" s="1403">
        <f>SUM(H210,H216,H222,H228,H234)</f>
        <v>120539.6</v>
      </c>
      <c r="I205" s="1403">
        <f>SUM(I210,I216,I222,I228,I234)</f>
        <v>27565.1</v>
      </c>
      <c r="J205" s="1384"/>
    </row>
    <row r="206" spans="1:10" ht="30" x14ac:dyDescent="0.25">
      <c r="A206" s="1442"/>
      <c r="B206" s="1464"/>
      <c r="C206" s="1412"/>
      <c r="D206" s="1399"/>
      <c r="E206" s="1399"/>
      <c r="F206" s="1399"/>
      <c r="G206" s="1402" t="s">
        <v>664</v>
      </c>
      <c r="H206" s="1403">
        <f t="shared" ref="H206:I208" si="9">SUM(H211,H217,H223,H229,H235)</f>
        <v>19823.800000000003</v>
      </c>
      <c r="I206" s="1403">
        <f t="shared" si="9"/>
        <v>4526.5</v>
      </c>
      <c r="J206" s="1384"/>
    </row>
    <row r="207" spans="1:10" x14ac:dyDescent="0.25">
      <c r="A207" s="1442"/>
      <c r="B207" s="1464"/>
      <c r="C207" s="1412"/>
      <c r="D207" s="1399"/>
      <c r="E207" s="1399"/>
      <c r="F207" s="1399"/>
      <c r="G207" s="1402" t="s">
        <v>44</v>
      </c>
      <c r="H207" s="1403">
        <f t="shared" si="9"/>
        <v>83492.399999999994</v>
      </c>
      <c r="I207" s="1403">
        <f t="shared" si="9"/>
        <v>36333.9</v>
      </c>
      <c r="J207" s="1384"/>
    </row>
    <row r="208" spans="1:10" x14ac:dyDescent="0.25">
      <c r="A208" s="1442"/>
      <c r="B208" s="1464"/>
      <c r="C208" s="1413"/>
      <c r="D208" s="1399"/>
      <c r="E208" s="1399"/>
      <c r="F208" s="1399"/>
      <c r="G208" s="1402" t="s">
        <v>477</v>
      </c>
      <c r="H208" s="1403">
        <f t="shared" si="9"/>
        <v>47814.7</v>
      </c>
      <c r="I208" s="1403">
        <f t="shared" si="9"/>
        <v>15675.8</v>
      </c>
      <c r="J208" s="1384"/>
    </row>
    <row r="209" spans="1:10" ht="42.75" x14ac:dyDescent="0.25">
      <c r="A209" s="1382" t="s">
        <v>1533</v>
      </c>
      <c r="B209" s="1461" t="s">
        <v>1534</v>
      </c>
      <c r="C209" s="1411" t="s">
        <v>1405</v>
      </c>
      <c r="D209" s="1399" t="s">
        <v>13</v>
      </c>
      <c r="E209" s="1399" t="s">
        <v>13</v>
      </c>
      <c r="F209" s="1399" t="s">
        <v>13</v>
      </c>
      <c r="G209" s="1400" t="s">
        <v>41</v>
      </c>
      <c r="H209" s="1401">
        <f>SUM(H210:H213)</f>
        <v>125714.7</v>
      </c>
      <c r="I209" s="1401">
        <f>SUM(I210:I213)</f>
        <v>51515.8</v>
      </c>
      <c r="J209" s="1384"/>
    </row>
    <row r="210" spans="1:10" ht="30" x14ac:dyDescent="0.25">
      <c r="A210" s="1382"/>
      <c r="B210" s="1461"/>
      <c r="C210" s="1412"/>
      <c r="D210" s="1399"/>
      <c r="E210" s="1399"/>
      <c r="F210" s="1399"/>
      <c r="G210" s="1402" t="s">
        <v>1406</v>
      </c>
      <c r="H210" s="1403">
        <v>0</v>
      </c>
      <c r="I210" s="1403">
        <v>0</v>
      </c>
      <c r="J210" s="1384"/>
    </row>
    <row r="211" spans="1:10" ht="30" x14ac:dyDescent="0.25">
      <c r="A211" s="1382"/>
      <c r="B211" s="1461"/>
      <c r="C211" s="1412"/>
      <c r="D211" s="1399"/>
      <c r="E211" s="1399"/>
      <c r="F211" s="1399"/>
      <c r="G211" s="1402" t="s">
        <v>664</v>
      </c>
      <c r="H211" s="1403">
        <v>546.79999999999995</v>
      </c>
      <c r="I211" s="1403">
        <v>131.30000000000001</v>
      </c>
      <c r="J211" s="1384"/>
    </row>
    <row r="212" spans="1:10" x14ac:dyDescent="0.25">
      <c r="A212" s="1382"/>
      <c r="B212" s="1461"/>
      <c r="C212" s="1412"/>
      <c r="D212" s="1399"/>
      <c r="E212" s="1399"/>
      <c r="F212" s="1399"/>
      <c r="G212" s="1402" t="s">
        <v>44</v>
      </c>
      <c r="H212" s="1403">
        <v>77353.2</v>
      </c>
      <c r="I212" s="1403">
        <v>35708.699999999997</v>
      </c>
      <c r="J212" s="1384"/>
    </row>
    <row r="213" spans="1:10" ht="19.5" customHeight="1" x14ac:dyDescent="0.25">
      <c r="A213" s="1382"/>
      <c r="B213" s="1461"/>
      <c r="C213" s="1413"/>
      <c r="D213" s="1399"/>
      <c r="E213" s="1399"/>
      <c r="F213" s="1399"/>
      <c r="G213" s="1402" t="s">
        <v>477</v>
      </c>
      <c r="H213" s="1403">
        <v>47814.7</v>
      </c>
      <c r="I213" s="1403">
        <v>15675.8</v>
      </c>
      <c r="J213" s="1384"/>
    </row>
    <row r="214" spans="1:10" ht="108.75" customHeight="1" x14ac:dyDescent="0.25">
      <c r="A214" s="1414"/>
      <c r="B214" s="1425" t="s">
        <v>1535</v>
      </c>
      <c r="C214" s="1406" t="s">
        <v>1405</v>
      </c>
      <c r="D214" s="1406" t="s">
        <v>60</v>
      </c>
      <c r="E214" s="1406" t="s">
        <v>1536</v>
      </c>
      <c r="F214" s="1407" t="s">
        <v>1537</v>
      </c>
      <c r="G214" s="1408" t="s">
        <v>13</v>
      </c>
      <c r="H214" s="1408" t="s">
        <v>13</v>
      </c>
      <c r="I214" s="1408" t="s">
        <v>13</v>
      </c>
      <c r="J214" s="1416"/>
    </row>
    <row r="215" spans="1:10" ht="33.75" customHeight="1" x14ac:dyDescent="0.25">
      <c r="A215" s="1382" t="s">
        <v>1538</v>
      </c>
      <c r="B215" s="1461" t="s">
        <v>1539</v>
      </c>
      <c r="C215" s="1411" t="s">
        <v>1405</v>
      </c>
      <c r="D215" s="1399" t="s">
        <v>13</v>
      </c>
      <c r="E215" s="1399" t="s">
        <v>13</v>
      </c>
      <c r="F215" s="1399" t="s">
        <v>13</v>
      </c>
      <c r="G215" s="1400" t="s">
        <v>41</v>
      </c>
      <c r="H215" s="1401">
        <f>SUM(H216:H219)</f>
        <v>5755.5</v>
      </c>
      <c r="I215" s="1401">
        <f>SUM(I216:I219)</f>
        <v>539.79999999999995</v>
      </c>
      <c r="J215" s="1384"/>
    </row>
    <row r="216" spans="1:10" ht="19.5" customHeight="1" x14ac:dyDescent="0.25">
      <c r="A216" s="1382"/>
      <c r="B216" s="1461"/>
      <c r="C216" s="1412"/>
      <c r="D216" s="1399"/>
      <c r="E216" s="1399"/>
      <c r="F216" s="1399"/>
      <c r="G216" s="1402" t="s">
        <v>1406</v>
      </c>
      <c r="H216" s="1403">
        <v>0</v>
      </c>
      <c r="I216" s="1403">
        <v>0</v>
      </c>
      <c r="J216" s="1384"/>
    </row>
    <row r="217" spans="1:10" ht="30" x14ac:dyDescent="0.25">
      <c r="A217" s="1382"/>
      <c r="B217" s="1461"/>
      <c r="C217" s="1412"/>
      <c r="D217" s="1399"/>
      <c r="E217" s="1399"/>
      <c r="F217" s="1399"/>
      <c r="G217" s="1402" t="s">
        <v>664</v>
      </c>
      <c r="H217" s="1403">
        <v>0</v>
      </c>
      <c r="I217" s="1403">
        <v>0</v>
      </c>
      <c r="J217" s="1384"/>
    </row>
    <row r="218" spans="1:10" x14ac:dyDescent="0.25">
      <c r="A218" s="1382"/>
      <c r="B218" s="1461"/>
      <c r="C218" s="1412"/>
      <c r="D218" s="1399"/>
      <c r="E218" s="1399"/>
      <c r="F218" s="1399"/>
      <c r="G218" s="1402" t="s">
        <v>44</v>
      </c>
      <c r="H218" s="1403">
        <v>5755.5</v>
      </c>
      <c r="I218" s="1403">
        <v>539.79999999999995</v>
      </c>
      <c r="J218" s="1384"/>
    </row>
    <row r="219" spans="1:10" ht="20.25" customHeight="1" x14ac:dyDescent="0.25">
      <c r="A219" s="1382"/>
      <c r="B219" s="1461"/>
      <c r="C219" s="1413"/>
      <c r="D219" s="1399"/>
      <c r="E219" s="1399"/>
      <c r="F219" s="1399"/>
      <c r="G219" s="1402" t="s">
        <v>477</v>
      </c>
      <c r="H219" s="1403">
        <v>0</v>
      </c>
      <c r="I219" s="1403">
        <v>0</v>
      </c>
      <c r="J219" s="1384"/>
    </row>
    <row r="220" spans="1:10" ht="88.5" customHeight="1" x14ac:dyDescent="0.25">
      <c r="A220" s="1414"/>
      <c r="B220" s="1425" t="s">
        <v>1540</v>
      </c>
      <c r="C220" s="1406" t="s">
        <v>1405</v>
      </c>
      <c r="D220" s="1406" t="s">
        <v>68</v>
      </c>
      <c r="E220" s="1406" t="s">
        <v>1541</v>
      </c>
      <c r="F220" s="1406" t="s">
        <v>1542</v>
      </c>
      <c r="G220" s="1408" t="s">
        <v>13</v>
      </c>
      <c r="H220" s="1408" t="s">
        <v>13</v>
      </c>
      <c r="I220" s="1408" t="s">
        <v>13</v>
      </c>
      <c r="J220" s="1416"/>
    </row>
    <row r="221" spans="1:10" ht="28.5" customHeight="1" x14ac:dyDescent="0.25">
      <c r="A221" s="1382" t="s">
        <v>1543</v>
      </c>
      <c r="B221" s="1461" t="s">
        <v>1544</v>
      </c>
      <c r="C221" s="1411" t="s">
        <v>1405</v>
      </c>
      <c r="D221" s="1399" t="s">
        <v>13</v>
      </c>
      <c r="E221" s="1399" t="s">
        <v>13</v>
      </c>
      <c r="F221" s="1399" t="s">
        <v>13</v>
      </c>
      <c r="G221" s="1400" t="s">
        <v>41</v>
      </c>
      <c r="H221" s="1401">
        <f>SUM(H222:H225)</f>
        <v>92623.1</v>
      </c>
      <c r="I221" s="1401">
        <f>SUM(I222:I225)</f>
        <v>20658.3</v>
      </c>
      <c r="J221" s="1384"/>
    </row>
    <row r="222" spans="1:10" ht="14.25" customHeight="1" x14ac:dyDescent="0.25">
      <c r="A222" s="1382"/>
      <c r="B222" s="1461"/>
      <c r="C222" s="1412"/>
      <c r="D222" s="1399"/>
      <c r="E222" s="1399"/>
      <c r="F222" s="1399"/>
      <c r="G222" s="1402" t="s">
        <v>1406</v>
      </c>
      <c r="H222" s="1403">
        <v>84529.8</v>
      </c>
      <c r="I222" s="1403">
        <v>18810</v>
      </c>
      <c r="J222" s="1384"/>
    </row>
    <row r="223" spans="1:10" ht="30" x14ac:dyDescent="0.25">
      <c r="A223" s="1382"/>
      <c r="B223" s="1461"/>
      <c r="C223" s="1412"/>
      <c r="D223" s="1399"/>
      <c r="E223" s="1399"/>
      <c r="F223" s="1399"/>
      <c r="G223" s="1402" t="s">
        <v>664</v>
      </c>
      <c r="H223" s="1403">
        <v>8093.3</v>
      </c>
      <c r="I223" s="1403">
        <v>1848.3</v>
      </c>
      <c r="J223" s="1384"/>
    </row>
    <row r="224" spans="1:10" x14ac:dyDescent="0.25">
      <c r="A224" s="1382"/>
      <c r="B224" s="1461"/>
      <c r="C224" s="1412"/>
      <c r="D224" s="1399"/>
      <c r="E224" s="1399"/>
      <c r="F224" s="1399"/>
      <c r="G224" s="1402" t="s">
        <v>44</v>
      </c>
      <c r="H224" s="1403">
        <v>0</v>
      </c>
      <c r="I224" s="1403">
        <v>0</v>
      </c>
      <c r="J224" s="1384"/>
    </row>
    <row r="225" spans="1:10" x14ac:dyDescent="0.25">
      <c r="A225" s="1382"/>
      <c r="B225" s="1461"/>
      <c r="C225" s="1413"/>
      <c r="D225" s="1399"/>
      <c r="E225" s="1399"/>
      <c r="F225" s="1399"/>
      <c r="G225" s="1402" t="s">
        <v>477</v>
      </c>
      <c r="H225" s="1403">
        <v>0</v>
      </c>
      <c r="I225" s="1403">
        <v>0</v>
      </c>
      <c r="J225" s="1384"/>
    </row>
    <row r="226" spans="1:10" ht="150" x14ac:dyDescent="0.25">
      <c r="A226" s="1414"/>
      <c r="B226" s="1425" t="s">
        <v>1545</v>
      </c>
      <c r="C226" s="1406" t="s">
        <v>1405</v>
      </c>
      <c r="D226" s="1406" t="s">
        <v>68</v>
      </c>
      <c r="E226" s="1406" t="s">
        <v>1546</v>
      </c>
      <c r="F226" s="1407" t="s">
        <v>1547</v>
      </c>
      <c r="G226" s="1408" t="s">
        <v>13</v>
      </c>
      <c r="H226" s="1408" t="s">
        <v>13</v>
      </c>
      <c r="I226" s="1408" t="s">
        <v>13</v>
      </c>
      <c r="J226" s="1416"/>
    </row>
    <row r="227" spans="1:10" ht="30" customHeight="1" x14ac:dyDescent="0.25">
      <c r="A227" s="1382" t="s">
        <v>1548</v>
      </c>
      <c r="B227" s="1461" t="s">
        <v>1549</v>
      </c>
      <c r="C227" s="1411" t="s">
        <v>1405</v>
      </c>
      <c r="D227" s="1399" t="s">
        <v>13</v>
      </c>
      <c r="E227" s="1399" t="s">
        <v>13</v>
      </c>
      <c r="F227" s="1399" t="s">
        <v>13</v>
      </c>
      <c r="G227" s="1400" t="s">
        <v>41</v>
      </c>
      <c r="H227" s="1401">
        <f>SUM(H228:H231)</f>
        <v>38373.899999999994</v>
      </c>
      <c r="I227" s="1401">
        <f>SUM(I228:I231)</f>
        <v>8543.5</v>
      </c>
      <c r="J227" s="1384"/>
    </row>
    <row r="228" spans="1:10" ht="16.5" customHeight="1" x14ac:dyDescent="0.25">
      <c r="A228" s="1382"/>
      <c r="B228" s="1461"/>
      <c r="C228" s="1412"/>
      <c r="D228" s="1399"/>
      <c r="E228" s="1399"/>
      <c r="F228" s="1399"/>
      <c r="G228" s="1402" t="s">
        <v>1406</v>
      </c>
      <c r="H228" s="1403">
        <v>27352.9</v>
      </c>
      <c r="I228" s="1403">
        <v>6089.8</v>
      </c>
      <c r="J228" s="1384"/>
    </row>
    <row r="229" spans="1:10" ht="30" x14ac:dyDescent="0.25">
      <c r="A229" s="1382"/>
      <c r="B229" s="1461"/>
      <c r="C229" s="1412"/>
      <c r="D229" s="1399"/>
      <c r="E229" s="1399"/>
      <c r="F229" s="1399"/>
      <c r="G229" s="1402" t="s">
        <v>664</v>
      </c>
      <c r="H229" s="1403">
        <v>10637.3</v>
      </c>
      <c r="I229" s="1403">
        <v>2368.3000000000002</v>
      </c>
      <c r="J229" s="1384"/>
    </row>
    <row r="230" spans="1:10" x14ac:dyDescent="0.25">
      <c r="A230" s="1382"/>
      <c r="B230" s="1461"/>
      <c r="C230" s="1412"/>
      <c r="D230" s="1399"/>
      <c r="E230" s="1399"/>
      <c r="F230" s="1399"/>
      <c r="G230" s="1402" t="s">
        <v>44</v>
      </c>
      <c r="H230" s="1403">
        <v>383.7</v>
      </c>
      <c r="I230" s="1403">
        <v>85.4</v>
      </c>
      <c r="J230" s="1384"/>
    </row>
    <row r="231" spans="1:10" ht="19.5" customHeight="1" x14ac:dyDescent="0.25">
      <c r="A231" s="1382"/>
      <c r="B231" s="1461"/>
      <c r="C231" s="1413"/>
      <c r="D231" s="1399"/>
      <c r="E231" s="1399"/>
      <c r="F231" s="1399"/>
      <c r="G231" s="1402" t="s">
        <v>477</v>
      </c>
      <c r="H231" s="1403">
        <v>0</v>
      </c>
      <c r="I231" s="1403">
        <v>0</v>
      </c>
      <c r="J231" s="1384"/>
    </row>
    <row r="232" spans="1:10" s="1456" customFormat="1" ht="108" customHeight="1" x14ac:dyDescent="0.25">
      <c r="A232" s="1414"/>
      <c r="B232" s="1458" t="s">
        <v>1550</v>
      </c>
      <c r="C232" s="1406" t="s">
        <v>1405</v>
      </c>
      <c r="D232" s="1406" t="s">
        <v>68</v>
      </c>
      <c r="E232" s="1407" t="s">
        <v>1551</v>
      </c>
      <c r="F232" s="1407" t="s">
        <v>1552</v>
      </c>
      <c r="G232" s="1408" t="s">
        <v>13</v>
      </c>
      <c r="H232" s="1408" t="s">
        <v>13</v>
      </c>
      <c r="I232" s="1408" t="s">
        <v>13</v>
      </c>
      <c r="J232" s="1416"/>
    </row>
    <row r="233" spans="1:10" ht="30" customHeight="1" x14ac:dyDescent="0.25">
      <c r="A233" s="1382" t="s">
        <v>1548</v>
      </c>
      <c r="B233" s="1461" t="s">
        <v>1553</v>
      </c>
      <c r="C233" s="1411" t="s">
        <v>1405</v>
      </c>
      <c r="D233" s="1399" t="s">
        <v>13</v>
      </c>
      <c r="E233" s="1399" t="s">
        <v>13</v>
      </c>
      <c r="F233" s="1399" t="s">
        <v>13</v>
      </c>
      <c r="G233" s="1400" t="s">
        <v>41</v>
      </c>
      <c r="H233" s="1401">
        <f>SUM(H234:H237)</f>
        <v>9203.2999999999993</v>
      </c>
      <c r="I233" s="1401">
        <f>SUM(I234:I237)</f>
        <v>2843.8999999999996</v>
      </c>
      <c r="J233" s="1384"/>
    </row>
    <row r="234" spans="1:10" ht="16.5" customHeight="1" x14ac:dyDescent="0.25">
      <c r="A234" s="1382"/>
      <c r="B234" s="1461"/>
      <c r="C234" s="1412"/>
      <c r="D234" s="1399"/>
      <c r="E234" s="1399"/>
      <c r="F234" s="1399"/>
      <c r="G234" s="1402" t="s">
        <v>1406</v>
      </c>
      <c r="H234" s="1403">
        <f>2133.6+6523.3</f>
        <v>8656.9</v>
      </c>
      <c r="I234" s="1403">
        <f>533.1+2132.2</f>
        <v>2665.2999999999997</v>
      </c>
      <c r="J234" s="1384"/>
    </row>
    <row r="235" spans="1:10" ht="30" x14ac:dyDescent="0.25">
      <c r="A235" s="1382"/>
      <c r="B235" s="1461"/>
      <c r="C235" s="1412"/>
      <c r="D235" s="1399"/>
      <c r="E235" s="1399"/>
      <c r="F235" s="1399"/>
      <c r="G235" s="1402" t="s">
        <v>664</v>
      </c>
      <c r="H235" s="1403">
        <f>343.3+203.1</f>
        <v>546.4</v>
      </c>
      <c r="I235" s="1403">
        <f>112.2+66.4</f>
        <v>178.60000000000002</v>
      </c>
      <c r="J235" s="1384"/>
    </row>
    <row r="236" spans="1:10" x14ac:dyDescent="0.25">
      <c r="A236" s="1382"/>
      <c r="B236" s="1461"/>
      <c r="C236" s="1412"/>
      <c r="D236" s="1399"/>
      <c r="E236" s="1399"/>
      <c r="F236" s="1399"/>
      <c r="G236" s="1402" t="s">
        <v>44</v>
      </c>
      <c r="H236" s="1403">
        <v>0</v>
      </c>
      <c r="I236" s="1403">
        <v>0</v>
      </c>
      <c r="J236" s="1384"/>
    </row>
    <row r="237" spans="1:10" ht="19.5" customHeight="1" x14ac:dyDescent="0.25">
      <c r="A237" s="1382"/>
      <c r="B237" s="1461"/>
      <c r="C237" s="1413"/>
      <c r="D237" s="1399"/>
      <c r="E237" s="1399"/>
      <c r="F237" s="1399"/>
      <c r="G237" s="1402" t="s">
        <v>477</v>
      </c>
      <c r="H237" s="1403">
        <v>0</v>
      </c>
      <c r="I237" s="1403">
        <v>0</v>
      </c>
      <c r="J237" s="1384"/>
    </row>
    <row r="238" spans="1:10" s="1456" customFormat="1" ht="143.25" customHeight="1" x14ac:dyDescent="0.25">
      <c r="A238" s="1414"/>
      <c r="B238" s="1458" t="s">
        <v>1554</v>
      </c>
      <c r="C238" s="1406" t="s">
        <v>1405</v>
      </c>
      <c r="D238" s="1406" t="s">
        <v>68</v>
      </c>
      <c r="E238" s="1407" t="s">
        <v>1555</v>
      </c>
      <c r="F238" s="1407" t="s">
        <v>1556</v>
      </c>
      <c r="G238" s="1408" t="s">
        <v>13</v>
      </c>
      <c r="H238" s="1408" t="s">
        <v>13</v>
      </c>
      <c r="I238" s="1408" t="s">
        <v>13</v>
      </c>
      <c r="J238" s="1416"/>
    </row>
    <row r="239" spans="1:10" ht="42.75" x14ac:dyDescent="0.25">
      <c r="A239" s="1442" t="s">
        <v>1557</v>
      </c>
      <c r="B239" s="1460" t="s">
        <v>1558</v>
      </c>
      <c r="C239" s="1383" t="s">
        <v>1559</v>
      </c>
      <c r="D239" s="1399" t="s">
        <v>13</v>
      </c>
      <c r="E239" s="1399" t="s">
        <v>13</v>
      </c>
      <c r="F239" s="1399" t="s">
        <v>13</v>
      </c>
      <c r="G239" s="1400" t="s">
        <v>41</v>
      </c>
      <c r="H239" s="1401">
        <f>SUM(H240:H243)</f>
        <v>107609.60000000001</v>
      </c>
      <c r="I239" s="1401">
        <f>SUM(I240:I243)</f>
        <v>26902.400000000001</v>
      </c>
      <c r="J239" s="1384" t="s">
        <v>13</v>
      </c>
    </row>
    <row r="240" spans="1:10" ht="30" x14ac:dyDescent="0.25">
      <c r="A240" s="1442"/>
      <c r="B240" s="1460"/>
      <c r="C240" s="1383"/>
      <c r="D240" s="1399"/>
      <c r="E240" s="1399"/>
      <c r="F240" s="1399"/>
      <c r="G240" s="1402" t="s">
        <v>1406</v>
      </c>
      <c r="H240" s="1403">
        <v>0</v>
      </c>
      <c r="I240" s="1403">
        <v>0</v>
      </c>
      <c r="J240" s="1384"/>
    </row>
    <row r="241" spans="1:10" ht="30" x14ac:dyDescent="0.25">
      <c r="A241" s="1442"/>
      <c r="B241" s="1460"/>
      <c r="C241" s="1383"/>
      <c r="D241" s="1399"/>
      <c r="E241" s="1399"/>
      <c r="F241" s="1399"/>
      <c r="G241" s="1402" t="s">
        <v>664</v>
      </c>
      <c r="H241" s="1403">
        <v>106533.5</v>
      </c>
      <c r="I241" s="1403">
        <v>26633.4</v>
      </c>
      <c r="J241" s="1384"/>
    </row>
    <row r="242" spans="1:10" x14ac:dyDescent="0.25">
      <c r="A242" s="1442"/>
      <c r="B242" s="1460"/>
      <c r="C242" s="1383"/>
      <c r="D242" s="1399"/>
      <c r="E242" s="1399"/>
      <c r="F242" s="1399"/>
      <c r="G242" s="1402" t="s">
        <v>44</v>
      </c>
      <c r="H242" s="1403">
        <v>1076.0999999999999</v>
      </c>
      <c r="I242" s="1403">
        <v>269</v>
      </c>
      <c r="J242" s="1384"/>
    </row>
    <row r="243" spans="1:10" ht="186" customHeight="1" x14ac:dyDescent="0.25">
      <c r="A243" s="1442"/>
      <c r="B243" s="1460"/>
      <c r="C243" s="1383"/>
      <c r="D243" s="1399"/>
      <c r="E243" s="1399"/>
      <c r="F243" s="1399"/>
      <c r="G243" s="1402" t="s">
        <v>477</v>
      </c>
      <c r="H243" s="1403"/>
      <c r="I243" s="1403">
        <v>0</v>
      </c>
      <c r="J243" s="1384"/>
    </row>
    <row r="244" spans="1:10" s="1456" customFormat="1" ht="305.25" customHeight="1" x14ac:dyDescent="0.25">
      <c r="A244" s="1414"/>
      <c r="B244" s="1458" t="s">
        <v>1560</v>
      </c>
      <c r="C244" s="1465" t="s">
        <v>1559</v>
      </c>
      <c r="D244" s="1406" t="s">
        <v>68</v>
      </c>
      <c r="E244" s="1407" t="s">
        <v>1561</v>
      </c>
      <c r="F244" s="1407" t="s">
        <v>1562</v>
      </c>
      <c r="G244" s="1408" t="s">
        <v>13</v>
      </c>
      <c r="H244" s="1408" t="s">
        <v>13</v>
      </c>
      <c r="I244" s="1408" t="s">
        <v>13</v>
      </c>
      <c r="J244" s="1416"/>
    </row>
    <row r="245" spans="1:10" s="1456" customFormat="1" ht="300" x14ac:dyDescent="0.25">
      <c r="A245" s="1414"/>
      <c r="B245" s="1458" t="s">
        <v>1563</v>
      </c>
      <c r="C245" s="1465" t="s">
        <v>1559</v>
      </c>
      <c r="D245" s="1406" t="s">
        <v>68</v>
      </c>
      <c r="E245" s="1407" t="s">
        <v>1564</v>
      </c>
      <c r="F245" s="1407" t="s">
        <v>1565</v>
      </c>
      <c r="G245" s="1408" t="s">
        <v>13</v>
      </c>
      <c r="H245" s="1408" t="s">
        <v>13</v>
      </c>
      <c r="I245" s="1408" t="s">
        <v>13</v>
      </c>
      <c r="J245" s="1416"/>
    </row>
    <row r="246" spans="1:10" ht="28.5" customHeight="1" x14ac:dyDescent="0.25">
      <c r="A246" s="1442" t="s">
        <v>1566</v>
      </c>
      <c r="B246" s="1460" t="s">
        <v>1567</v>
      </c>
      <c r="C246" s="1411" t="s">
        <v>1405</v>
      </c>
      <c r="D246" s="1399" t="s">
        <v>13</v>
      </c>
      <c r="E246" s="1399" t="s">
        <v>13</v>
      </c>
      <c r="F246" s="1399" t="s">
        <v>13</v>
      </c>
      <c r="G246" s="1400" t="s">
        <v>41</v>
      </c>
      <c r="H246" s="1401">
        <f>SUM(H247:H250)</f>
        <v>51517.4</v>
      </c>
      <c r="I246" s="1401">
        <f>SUM(I247:I250)</f>
        <v>14824.900000000001</v>
      </c>
      <c r="J246" s="1384" t="s">
        <v>13</v>
      </c>
    </row>
    <row r="247" spans="1:10" ht="16.5" customHeight="1" x14ac:dyDescent="0.25">
      <c r="A247" s="1442"/>
      <c r="B247" s="1460"/>
      <c r="C247" s="1412"/>
      <c r="D247" s="1399"/>
      <c r="E247" s="1399"/>
      <c r="F247" s="1399"/>
      <c r="G247" s="1402" t="s">
        <v>1406</v>
      </c>
      <c r="H247" s="1403">
        <f t="shared" ref="H247:I250" si="10">SUM(H252,H258)</f>
        <v>0</v>
      </c>
      <c r="I247" s="1403">
        <f t="shared" si="10"/>
        <v>0</v>
      </c>
      <c r="J247" s="1384"/>
    </row>
    <row r="248" spans="1:10" ht="30" x14ac:dyDescent="0.25">
      <c r="A248" s="1442"/>
      <c r="B248" s="1460"/>
      <c r="C248" s="1412"/>
      <c r="D248" s="1399"/>
      <c r="E248" s="1399"/>
      <c r="F248" s="1399"/>
      <c r="G248" s="1402" t="s">
        <v>664</v>
      </c>
      <c r="H248" s="1403">
        <f t="shared" si="10"/>
        <v>21.9</v>
      </c>
      <c r="I248" s="1403">
        <f t="shared" si="10"/>
        <v>5.2</v>
      </c>
      <c r="J248" s="1384"/>
    </row>
    <row r="249" spans="1:10" x14ac:dyDescent="0.25">
      <c r="A249" s="1442"/>
      <c r="B249" s="1460"/>
      <c r="C249" s="1412"/>
      <c r="D249" s="1399"/>
      <c r="E249" s="1399"/>
      <c r="F249" s="1399"/>
      <c r="G249" s="1402" t="s">
        <v>44</v>
      </c>
      <c r="H249" s="1403">
        <f t="shared" si="10"/>
        <v>51394.400000000001</v>
      </c>
      <c r="I249" s="1403">
        <f t="shared" si="10"/>
        <v>14819.7</v>
      </c>
      <c r="J249" s="1384"/>
    </row>
    <row r="250" spans="1:10" x14ac:dyDescent="0.25">
      <c r="A250" s="1442"/>
      <c r="B250" s="1460"/>
      <c r="C250" s="1413"/>
      <c r="D250" s="1399"/>
      <c r="E250" s="1399"/>
      <c r="F250" s="1399"/>
      <c r="G250" s="1402" t="s">
        <v>477</v>
      </c>
      <c r="H250" s="1403">
        <f t="shared" si="10"/>
        <v>101.1</v>
      </c>
      <c r="I250" s="1403">
        <f t="shared" si="10"/>
        <v>0</v>
      </c>
      <c r="J250" s="1384"/>
    </row>
    <row r="251" spans="1:10" ht="25.5" customHeight="1" x14ac:dyDescent="0.25">
      <c r="A251" s="1382" t="s">
        <v>1568</v>
      </c>
      <c r="B251" s="1461" t="s">
        <v>1569</v>
      </c>
      <c r="C251" s="1411" t="s">
        <v>1405</v>
      </c>
      <c r="D251" s="1399" t="s">
        <v>13</v>
      </c>
      <c r="E251" s="1399" t="s">
        <v>13</v>
      </c>
      <c r="F251" s="1399" t="s">
        <v>13</v>
      </c>
      <c r="G251" s="1400" t="s">
        <v>41</v>
      </c>
      <c r="H251" s="1401">
        <f>SUM(H252:H255)</f>
        <v>43271.4</v>
      </c>
      <c r="I251" s="1401">
        <f>SUM(I252:I255)</f>
        <v>12642.800000000001</v>
      </c>
      <c r="J251" s="1384"/>
    </row>
    <row r="252" spans="1:10" ht="13.5" customHeight="1" x14ac:dyDescent="0.25">
      <c r="A252" s="1382"/>
      <c r="B252" s="1461"/>
      <c r="C252" s="1412"/>
      <c r="D252" s="1399"/>
      <c r="E252" s="1399"/>
      <c r="F252" s="1399"/>
      <c r="G252" s="1402" t="s">
        <v>1406</v>
      </c>
      <c r="H252" s="1403">
        <v>0</v>
      </c>
      <c r="I252" s="1403">
        <v>0</v>
      </c>
      <c r="J252" s="1384"/>
    </row>
    <row r="253" spans="1:10" ht="25.5" customHeight="1" x14ac:dyDescent="0.25">
      <c r="A253" s="1382"/>
      <c r="B253" s="1461"/>
      <c r="C253" s="1412"/>
      <c r="D253" s="1399"/>
      <c r="E253" s="1399"/>
      <c r="F253" s="1399"/>
      <c r="G253" s="1402" t="s">
        <v>664</v>
      </c>
      <c r="H253" s="1403">
        <v>21.9</v>
      </c>
      <c r="I253" s="1403">
        <v>5.2</v>
      </c>
      <c r="J253" s="1384"/>
    </row>
    <row r="254" spans="1:10" ht="25.5" customHeight="1" x14ac:dyDescent="0.25">
      <c r="A254" s="1382"/>
      <c r="B254" s="1462"/>
      <c r="C254" s="1412"/>
      <c r="D254" s="1399"/>
      <c r="E254" s="1399"/>
      <c r="F254" s="1399"/>
      <c r="G254" s="1402" t="s">
        <v>44</v>
      </c>
      <c r="H254" s="1403">
        <v>43148.4</v>
      </c>
      <c r="I254" s="1403">
        <v>12637.6</v>
      </c>
      <c r="J254" s="1384"/>
    </row>
    <row r="255" spans="1:10" ht="25.5" customHeight="1" x14ac:dyDescent="0.25">
      <c r="A255" s="1382"/>
      <c r="B255" s="1462"/>
      <c r="C255" s="1413"/>
      <c r="D255" s="1399"/>
      <c r="E255" s="1399"/>
      <c r="F255" s="1399"/>
      <c r="G255" s="1402" t="s">
        <v>477</v>
      </c>
      <c r="H255" s="1403">
        <v>101.1</v>
      </c>
      <c r="I255" s="1403">
        <v>0</v>
      </c>
      <c r="J255" s="1384"/>
    </row>
    <row r="256" spans="1:10" ht="90.75" customHeight="1" x14ac:dyDescent="0.25">
      <c r="A256" s="1414"/>
      <c r="B256" s="1425" t="s">
        <v>1570</v>
      </c>
      <c r="C256" s="1406" t="s">
        <v>1405</v>
      </c>
      <c r="D256" s="1406" t="s">
        <v>60</v>
      </c>
      <c r="E256" s="1406" t="s">
        <v>1571</v>
      </c>
      <c r="F256" s="1407" t="s">
        <v>1572</v>
      </c>
      <c r="G256" s="1408" t="s">
        <v>13</v>
      </c>
      <c r="H256" s="1408" t="s">
        <v>13</v>
      </c>
      <c r="I256" s="1408" t="s">
        <v>13</v>
      </c>
      <c r="J256" s="1416"/>
    </row>
    <row r="257" spans="1:10" ht="27.75" customHeight="1" x14ac:dyDescent="0.25">
      <c r="A257" s="1382" t="s">
        <v>1573</v>
      </c>
      <c r="B257" s="1461" t="s">
        <v>1574</v>
      </c>
      <c r="C257" s="1411" t="s">
        <v>1405</v>
      </c>
      <c r="D257" s="1399" t="s">
        <v>13</v>
      </c>
      <c r="E257" s="1399" t="s">
        <v>13</v>
      </c>
      <c r="F257" s="1399" t="s">
        <v>13</v>
      </c>
      <c r="G257" s="1400" t="s">
        <v>41</v>
      </c>
      <c r="H257" s="1401">
        <f>SUM(H258:H261)</f>
        <v>8246</v>
      </c>
      <c r="I257" s="1401">
        <f>SUM(I258:I261)</f>
        <v>2182.1</v>
      </c>
      <c r="J257" s="1384"/>
    </row>
    <row r="258" spans="1:10" ht="28.5" customHeight="1" x14ac:dyDescent="0.25">
      <c r="A258" s="1382"/>
      <c r="B258" s="1461"/>
      <c r="C258" s="1412"/>
      <c r="D258" s="1399"/>
      <c r="E258" s="1399"/>
      <c r="F258" s="1399"/>
      <c r="G258" s="1402" t="s">
        <v>1406</v>
      </c>
      <c r="H258" s="1401">
        <v>0</v>
      </c>
      <c r="I258" s="1403">
        <v>0</v>
      </c>
      <c r="J258" s="1384"/>
    </row>
    <row r="259" spans="1:10" ht="37.5" customHeight="1" x14ac:dyDescent="0.25">
      <c r="A259" s="1382"/>
      <c r="B259" s="1461"/>
      <c r="C259" s="1412"/>
      <c r="D259" s="1399"/>
      <c r="E259" s="1399"/>
      <c r="F259" s="1399"/>
      <c r="G259" s="1402" t="s">
        <v>664</v>
      </c>
      <c r="H259" s="1401">
        <v>0</v>
      </c>
      <c r="I259" s="1403">
        <v>0</v>
      </c>
      <c r="J259" s="1384"/>
    </row>
    <row r="260" spans="1:10" ht="21.75" customHeight="1" x14ac:dyDescent="0.25">
      <c r="A260" s="1382"/>
      <c r="B260" s="1462"/>
      <c r="C260" s="1412"/>
      <c r="D260" s="1399"/>
      <c r="E260" s="1399"/>
      <c r="F260" s="1399"/>
      <c r="G260" s="1402" t="s">
        <v>44</v>
      </c>
      <c r="H260" s="1403">
        <v>8246</v>
      </c>
      <c r="I260" s="1403">
        <v>2182.1</v>
      </c>
      <c r="J260" s="1384"/>
    </row>
    <row r="261" spans="1:10" ht="21.75" customHeight="1" x14ac:dyDescent="0.25">
      <c r="A261" s="1382"/>
      <c r="B261" s="1462"/>
      <c r="C261" s="1413"/>
      <c r="D261" s="1399"/>
      <c r="E261" s="1399"/>
      <c r="F261" s="1399"/>
      <c r="G261" s="1402" t="s">
        <v>477</v>
      </c>
      <c r="H261" s="1403">
        <v>0</v>
      </c>
      <c r="I261" s="1403">
        <v>0</v>
      </c>
      <c r="J261" s="1384"/>
    </row>
    <row r="262" spans="1:10" s="1456" customFormat="1" ht="124.5" customHeight="1" x14ac:dyDescent="0.25">
      <c r="A262" s="1414"/>
      <c r="B262" s="1458" t="s">
        <v>1575</v>
      </c>
      <c r="C262" s="1406" t="s">
        <v>1405</v>
      </c>
      <c r="D262" s="1406" t="s">
        <v>68</v>
      </c>
      <c r="E262" s="1407" t="s">
        <v>1576</v>
      </c>
      <c r="F262" s="1407" t="s">
        <v>1577</v>
      </c>
      <c r="G262" s="1408" t="s">
        <v>13</v>
      </c>
      <c r="H262" s="1408" t="s">
        <v>13</v>
      </c>
      <c r="I262" s="1408" t="s">
        <v>13</v>
      </c>
      <c r="J262" s="1416"/>
    </row>
    <row r="263" spans="1:10" ht="30.75" customHeight="1" x14ac:dyDescent="0.25">
      <c r="A263" s="1442" t="s">
        <v>1578</v>
      </c>
      <c r="B263" s="1460" t="s">
        <v>1579</v>
      </c>
      <c r="C263" s="1411" t="s">
        <v>1405</v>
      </c>
      <c r="D263" s="1399" t="s">
        <v>13</v>
      </c>
      <c r="E263" s="1399" t="s">
        <v>13</v>
      </c>
      <c r="F263" s="1399" t="s">
        <v>13</v>
      </c>
      <c r="G263" s="1400" t="s">
        <v>41</v>
      </c>
      <c r="H263" s="1401">
        <f>SUM(H264:H267)</f>
        <v>8369</v>
      </c>
      <c r="I263" s="1401">
        <f>SUM(I264:I267)</f>
        <v>2307.9</v>
      </c>
      <c r="J263" s="1384" t="s">
        <v>13</v>
      </c>
    </row>
    <row r="264" spans="1:10" ht="16.5" customHeight="1" x14ac:dyDescent="0.25">
      <c r="A264" s="1442"/>
      <c r="B264" s="1460"/>
      <c r="C264" s="1412"/>
      <c r="D264" s="1399"/>
      <c r="E264" s="1399"/>
      <c r="F264" s="1399"/>
      <c r="G264" s="1402" t="s">
        <v>1406</v>
      </c>
      <c r="H264" s="1403">
        <v>0</v>
      </c>
      <c r="I264" s="1403">
        <v>0</v>
      </c>
      <c r="J264" s="1384"/>
    </row>
    <row r="265" spans="1:10" ht="32.25" customHeight="1" x14ac:dyDescent="0.25">
      <c r="A265" s="1442"/>
      <c r="B265" s="1460"/>
      <c r="C265" s="1412"/>
      <c r="D265" s="1399"/>
      <c r="E265" s="1399"/>
      <c r="F265" s="1399"/>
      <c r="G265" s="1402" t="s">
        <v>664</v>
      </c>
      <c r="H265" s="1403">
        <v>8</v>
      </c>
      <c r="I265" s="1403">
        <v>1.9</v>
      </c>
      <c r="J265" s="1384"/>
    </row>
    <row r="266" spans="1:10" ht="21.75" customHeight="1" x14ac:dyDescent="0.25">
      <c r="A266" s="1442"/>
      <c r="B266" s="1460"/>
      <c r="C266" s="1412"/>
      <c r="D266" s="1399"/>
      <c r="E266" s="1399"/>
      <c r="F266" s="1399"/>
      <c r="G266" s="1402" t="s">
        <v>44</v>
      </c>
      <c r="H266" s="1403">
        <v>7944.9</v>
      </c>
      <c r="I266" s="1403">
        <v>2237.6999999999998</v>
      </c>
      <c r="J266" s="1384"/>
    </row>
    <row r="267" spans="1:10" ht="21.75" customHeight="1" x14ac:dyDescent="0.25">
      <c r="A267" s="1442"/>
      <c r="B267" s="1460"/>
      <c r="C267" s="1413"/>
      <c r="D267" s="1399"/>
      <c r="E267" s="1399"/>
      <c r="F267" s="1399"/>
      <c r="G267" s="1402" t="s">
        <v>477</v>
      </c>
      <c r="H267" s="1403">
        <v>416.1</v>
      </c>
      <c r="I267" s="1403">
        <v>68.3</v>
      </c>
      <c r="J267" s="1384"/>
    </row>
    <row r="268" spans="1:10" s="1456" customFormat="1" ht="103.5" customHeight="1" x14ac:dyDescent="0.25">
      <c r="A268" s="1414"/>
      <c r="B268" s="1458" t="s">
        <v>1580</v>
      </c>
      <c r="C268" s="1406" t="s">
        <v>1405</v>
      </c>
      <c r="D268" s="1406" t="s">
        <v>60</v>
      </c>
      <c r="E268" s="1407" t="s">
        <v>1581</v>
      </c>
      <c r="F268" s="1407" t="s">
        <v>1582</v>
      </c>
      <c r="G268" s="1408" t="s">
        <v>13</v>
      </c>
      <c r="H268" s="1408" t="s">
        <v>13</v>
      </c>
      <c r="I268" s="1408" t="s">
        <v>13</v>
      </c>
      <c r="J268" s="1416"/>
    </row>
    <row r="269" spans="1:10" ht="30" customHeight="1" x14ac:dyDescent="0.25">
      <c r="A269" s="1442" t="s">
        <v>1583</v>
      </c>
      <c r="B269" s="1460" t="s">
        <v>1584</v>
      </c>
      <c r="C269" s="1411" t="s">
        <v>1405</v>
      </c>
      <c r="D269" s="1399" t="s">
        <v>13</v>
      </c>
      <c r="E269" s="1399" t="s">
        <v>13</v>
      </c>
      <c r="F269" s="1399" t="s">
        <v>13</v>
      </c>
      <c r="G269" s="1400" t="s">
        <v>41</v>
      </c>
      <c r="H269" s="1401">
        <f>SUM(H270:H273)</f>
        <v>36035.1</v>
      </c>
      <c r="I269" s="1401">
        <f>SUM(I270:I273)</f>
        <v>6630.3</v>
      </c>
      <c r="J269" s="1384" t="s">
        <v>13</v>
      </c>
    </row>
    <row r="270" spans="1:10" ht="17.25" customHeight="1" x14ac:dyDescent="0.25">
      <c r="A270" s="1442"/>
      <c r="B270" s="1460"/>
      <c r="C270" s="1412"/>
      <c r="D270" s="1399"/>
      <c r="E270" s="1399"/>
      <c r="F270" s="1399"/>
      <c r="G270" s="1402" t="s">
        <v>1406</v>
      </c>
      <c r="H270" s="1401">
        <v>0</v>
      </c>
      <c r="I270" s="1403">
        <v>0</v>
      </c>
      <c r="J270" s="1384"/>
    </row>
    <row r="271" spans="1:10" ht="30" customHeight="1" x14ac:dyDescent="0.25">
      <c r="A271" s="1442"/>
      <c r="B271" s="1460"/>
      <c r="C271" s="1412"/>
      <c r="D271" s="1399"/>
      <c r="E271" s="1399"/>
      <c r="F271" s="1399"/>
      <c r="G271" s="1402" t="s">
        <v>664</v>
      </c>
      <c r="H271" s="1401">
        <v>0</v>
      </c>
      <c r="I271" s="1403">
        <v>0</v>
      </c>
      <c r="J271" s="1384"/>
    </row>
    <row r="272" spans="1:10" ht="16.5" customHeight="1" x14ac:dyDescent="0.25">
      <c r="A272" s="1442"/>
      <c r="B272" s="1460"/>
      <c r="C272" s="1412"/>
      <c r="D272" s="1399"/>
      <c r="E272" s="1399"/>
      <c r="F272" s="1399"/>
      <c r="G272" s="1402" t="s">
        <v>44</v>
      </c>
      <c r="H272" s="1403">
        <v>36035.1</v>
      </c>
      <c r="I272" s="1403">
        <v>6630.3</v>
      </c>
      <c r="J272" s="1384"/>
    </row>
    <row r="273" spans="1:10" ht="21" customHeight="1" x14ac:dyDescent="0.25">
      <c r="A273" s="1442"/>
      <c r="B273" s="1460"/>
      <c r="C273" s="1413"/>
      <c r="D273" s="1399"/>
      <c r="E273" s="1399"/>
      <c r="F273" s="1399"/>
      <c r="G273" s="1402" t="s">
        <v>477</v>
      </c>
      <c r="H273" s="1403">
        <v>0</v>
      </c>
      <c r="I273" s="1403">
        <v>0</v>
      </c>
      <c r="J273" s="1384"/>
    </row>
    <row r="274" spans="1:10" s="1456" customFormat="1" ht="144.75" customHeight="1" x14ac:dyDescent="0.25">
      <c r="A274" s="1414"/>
      <c r="B274" s="1458" t="s">
        <v>1585</v>
      </c>
      <c r="C274" s="1406" t="s">
        <v>1405</v>
      </c>
      <c r="D274" s="1406" t="s">
        <v>60</v>
      </c>
      <c r="E274" s="1407" t="s">
        <v>1586</v>
      </c>
      <c r="F274" s="1407" t="s">
        <v>1587</v>
      </c>
      <c r="G274" s="1407"/>
      <c r="H274" s="1416"/>
      <c r="I274" s="1416"/>
      <c r="J274" s="1416"/>
    </row>
    <row r="275" spans="1:10" ht="30" customHeight="1" x14ac:dyDescent="0.25">
      <c r="A275" s="1442" t="s">
        <v>1588</v>
      </c>
      <c r="B275" s="1460" t="s">
        <v>1589</v>
      </c>
      <c r="C275" s="1411" t="s">
        <v>1405</v>
      </c>
      <c r="D275" s="1399" t="s">
        <v>13</v>
      </c>
      <c r="E275" s="1399" t="s">
        <v>13</v>
      </c>
      <c r="F275" s="1399" t="s">
        <v>13</v>
      </c>
      <c r="G275" s="1400" t="s">
        <v>41</v>
      </c>
      <c r="H275" s="1401">
        <f>SUM(H276:H279)</f>
        <v>56535.7</v>
      </c>
      <c r="I275" s="1401">
        <f>SUM(I276:I279)</f>
        <v>11897.7</v>
      </c>
      <c r="J275" s="1384" t="s">
        <v>13</v>
      </c>
    </row>
    <row r="276" spans="1:10" ht="14.25" customHeight="1" x14ac:dyDescent="0.25">
      <c r="A276" s="1442"/>
      <c r="B276" s="1460"/>
      <c r="C276" s="1412"/>
      <c r="D276" s="1399"/>
      <c r="E276" s="1399"/>
      <c r="F276" s="1399"/>
      <c r="G276" s="1402" t="s">
        <v>1406</v>
      </c>
      <c r="H276" s="1401">
        <v>0</v>
      </c>
      <c r="I276" s="1403">
        <v>0</v>
      </c>
      <c r="J276" s="1384"/>
    </row>
    <row r="277" spans="1:10" ht="35.25" customHeight="1" x14ac:dyDescent="0.25">
      <c r="A277" s="1442"/>
      <c r="B277" s="1460"/>
      <c r="C277" s="1412"/>
      <c r="D277" s="1399"/>
      <c r="E277" s="1399"/>
      <c r="F277" s="1399"/>
      <c r="G277" s="1402" t="s">
        <v>664</v>
      </c>
      <c r="H277" s="1401">
        <v>0</v>
      </c>
      <c r="I277" s="1403">
        <v>0</v>
      </c>
      <c r="J277" s="1384"/>
    </row>
    <row r="278" spans="1:10" ht="15" customHeight="1" x14ac:dyDescent="0.25">
      <c r="A278" s="1442"/>
      <c r="B278" s="1460"/>
      <c r="C278" s="1412"/>
      <c r="D278" s="1399"/>
      <c r="E278" s="1399"/>
      <c r="F278" s="1399"/>
      <c r="G278" s="1402" t="s">
        <v>44</v>
      </c>
      <c r="H278" s="1403">
        <v>56535.7</v>
      </c>
      <c r="I278" s="1403">
        <v>11897.7</v>
      </c>
      <c r="J278" s="1384"/>
    </row>
    <row r="279" spans="1:10" ht="13.5" customHeight="1" x14ac:dyDescent="0.25">
      <c r="A279" s="1442"/>
      <c r="B279" s="1460"/>
      <c r="C279" s="1413"/>
      <c r="D279" s="1399"/>
      <c r="E279" s="1399"/>
      <c r="F279" s="1399"/>
      <c r="G279" s="1402" t="s">
        <v>477</v>
      </c>
      <c r="H279" s="1403">
        <v>0</v>
      </c>
      <c r="I279" s="1403">
        <v>0</v>
      </c>
      <c r="J279" s="1384"/>
    </row>
    <row r="280" spans="1:10" s="1456" customFormat="1" ht="96.75" customHeight="1" x14ac:dyDescent="0.25">
      <c r="A280" s="1414"/>
      <c r="B280" s="1458" t="s">
        <v>1590</v>
      </c>
      <c r="C280" s="1406" t="s">
        <v>1405</v>
      </c>
      <c r="D280" s="1406" t="s">
        <v>60</v>
      </c>
      <c r="E280" s="1407" t="s">
        <v>1591</v>
      </c>
      <c r="F280" s="1407" t="s">
        <v>1592</v>
      </c>
      <c r="G280" s="1408" t="s">
        <v>13</v>
      </c>
      <c r="H280" s="1408" t="s">
        <v>13</v>
      </c>
      <c r="I280" s="1408" t="s">
        <v>13</v>
      </c>
      <c r="J280" s="1416"/>
    </row>
    <row r="281" spans="1:10" ht="27.75" customHeight="1" x14ac:dyDescent="0.25">
      <c r="A281" s="1442" t="s">
        <v>1593</v>
      </c>
      <c r="B281" s="1460" t="s">
        <v>1594</v>
      </c>
      <c r="C281" s="1411" t="s">
        <v>1405</v>
      </c>
      <c r="D281" s="1399" t="s">
        <v>13</v>
      </c>
      <c r="E281" s="1399" t="s">
        <v>13</v>
      </c>
      <c r="F281" s="1399" t="s">
        <v>13</v>
      </c>
      <c r="G281" s="1400" t="s">
        <v>41</v>
      </c>
      <c r="H281" s="1401">
        <f>SUM(H282:H285)</f>
        <v>83</v>
      </c>
      <c r="I281" s="1401">
        <f>SUM(I282:I285)</f>
        <v>0</v>
      </c>
      <c r="J281" s="1384" t="s">
        <v>13</v>
      </c>
    </row>
    <row r="282" spans="1:10" ht="17.25" customHeight="1" x14ac:dyDescent="0.25">
      <c r="A282" s="1442"/>
      <c r="B282" s="1460"/>
      <c r="C282" s="1412"/>
      <c r="D282" s="1399"/>
      <c r="E282" s="1399"/>
      <c r="F282" s="1399"/>
      <c r="G282" s="1402" t="s">
        <v>1406</v>
      </c>
      <c r="H282" s="1403">
        <v>0</v>
      </c>
      <c r="I282" s="1403">
        <v>0</v>
      </c>
      <c r="J282" s="1384"/>
    </row>
    <row r="283" spans="1:10" ht="33" customHeight="1" x14ac:dyDescent="0.25">
      <c r="A283" s="1442"/>
      <c r="B283" s="1460"/>
      <c r="C283" s="1412"/>
      <c r="D283" s="1399"/>
      <c r="E283" s="1399"/>
      <c r="F283" s="1399"/>
      <c r="G283" s="1402" t="s">
        <v>664</v>
      </c>
      <c r="H283" s="1403">
        <v>0</v>
      </c>
      <c r="I283" s="1403">
        <v>0</v>
      </c>
      <c r="J283" s="1384"/>
    </row>
    <row r="284" spans="1:10" ht="16.5" customHeight="1" x14ac:dyDescent="0.25">
      <c r="A284" s="1442"/>
      <c r="B284" s="1460"/>
      <c r="C284" s="1412"/>
      <c r="D284" s="1399"/>
      <c r="E284" s="1399"/>
      <c r="F284" s="1399"/>
      <c r="G284" s="1402" t="s">
        <v>44</v>
      </c>
      <c r="H284" s="1403">
        <v>83</v>
      </c>
      <c r="I284" s="1403">
        <v>0</v>
      </c>
      <c r="J284" s="1384"/>
    </row>
    <row r="285" spans="1:10" ht="13.5" customHeight="1" x14ac:dyDescent="0.25">
      <c r="A285" s="1442"/>
      <c r="B285" s="1460"/>
      <c r="C285" s="1413"/>
      <c r="D285" s="1399"/>
      <c r="E285" s="1399"/>
      <c r="F285" s="1399"/>
      <c r="G285" s="1402" t="s">
        <v>477</v>
      </c>
      <c r="H285" s="1403">
        <v>0</v>
      </c>
      <c r="I285" s="1403">
        <v>0</v>
      </c>
      <c r="J285" s="1384"/>
    </row>
    <row r="286" spans="1:10" s="1456" customFormat="1" ht="90" x14ac:dyDescent="0.25">
      <c r="A286" s="1414"/>
      <c r="B286" s="1458" t="s">
        <v>1595</v>
      </c>
      <c r="C286" s="1406" t="s">
        <v>1405</v>
      </c>
      <c r="D286" s="1406" t="s">
        <v>61</v>
      </c>
      <c r="E286" s="1407" t="s">
        <v>1596</v>
      </c>
      <c r="F286" s="1407" t="s">
        <v>1597</v>
      </c>
      <c r="G286" s="1408" t="s">
        <v>13</v>
      </c>
      <c r="H286" s="1408" t="s">
        <v>13</v>
      </c>
      <c r="I286" s="1408" t="s">
        <v>13</v>
      </c>
      <c r="J286" s="1416"/>
    </row>
    <row r="287" spans="1:10" s="1459" customFormat="1" ht="30" customHeight="1" x14ac:dyDescent="0.25">
      <c r="A287" s="1430"/>
      <c r="B287" s="1467" t="s">
        <v>793</v>
      </c>
      <c r="C287" s="1395" t="s">
        <v>13</v>
      </c>
      <c r="D287" s="1395" t="s">
        <v>13</v>
      </c>
      <c r="E287" s="1395" t="s">
        <v>13</v>
      </c>
      <c r="F287" s="1395" t="s">
        <v>13</v>
      </c>
      <c r="G287" s="1432" t="s">
        <v>41</v>
      </c>
      <c r="H287" s="1433">
        <f>SUM(H288:H291)</f>
        <v>2160201.8000000003</v>
      </c>
      <c r="I287" s="1433">
        <f>SUM(I288:I291)</f>
        <v>493097.30000000005</v>
      </c>
      <c r="J287" s="1434" t="s">
        <v>13</v>
      </c>
    </row>
    <row r="288" spans="1:10" s="1459" customFormat="1" ht="21.75" customHeight="1" x14ac:dyDescent="0.25">
      <c r="A288" s="1430"/>
      <c r="B288" s="1467"/>
      <c r="C288" s="1395"/>
      <c r="D288" s="1395"/>
      <c r="E288" s="1395"/>
      <c r="F288" s="1395"/>
      <c r="G288" s="1432" t="s">
        <v>1406</v>
      </c>
      <c r="H288" s="1433">
        <f>SUM(H170,H187,H193,H199,H205,H240,H247,H264,H270,H276,H282)</f>
        <v>120539.6</v>
      </c>
      <c r="I288" s="1433">
        <f>SUM(I170,I187,I193,I199,I205,I240,I247,I264,I270,I276,I282)</f>
        <v>27565.1</v>
      </c>
      <c r="J288" s="1434"/>
    </row>
    <row r="289" spans="1:10" s="1459" customFormat="1" ht="32.25" customHeight="1" x14ac:dyDescent="0.25">
      <c r="A289" s="1430"/>
      <c r="B289" s="1467"/>
      <c r="C289" s="1395"/>
      <c r="D289" s="1395"/>
      <c r="E289" s="1395"/>
      <c r="F289" s="1395"/>
      <c r="G289" s="1432" t="s">
        <v>664</v>
      </c>
      <c r="H289" s="1433">
        <f t="shared" ref="H289:I291" si="11">SUM(H171,H188,H194,H200,H206,H241,H248,H265,H271,H277,H283)</f>
        <v>1611922.8</v>
      </c>
      <c r="I289" s="1433">
        <f t="shared" si="11"/>
        <v>325116.60000000003</v>
      </c>
      <c r="J289" s="1434"/>
    </row>
    <row r="290" spans="1:10" s="1459" customFormat="1" ht="18" customHeight="1" x14ac:dyDescent="0.25">
      <c r="A290" s="1430"/>
      <c r="B290" s="1467"/>
      <c r="C290" s="1395"/>
      <c r="D290" s="1395"/>
      <c r="E290" s="1395"/>
      <c r="F290" s="1395"/>
      <c r="G290" s="1432" t="s">
        <v>44</v>
      </c>
      <c r="H290" s="1433">
        <f t="shared" si="11"/>
        <v>312659.7</v>
      </c>
      <c r="I290" s="1433">
        <f t="shared" si="11"/>
        <v>106228.7</v>
      </c>
      <c r="J290" s="1434"/>
    </row>
    <row r="291" spans="1:10" s="1459" customFormat="1" ht="16.5" customHeight="1" x14ac:dyDescent="0.25">
      <c r="A291" s="1430"/>
      <c r="B291" s="1467"/>
      <c r="C291" s="1395"/>
      <c r="D291" s="1395"/>
      <c r="E291" s="1395"/>
      <c r="F291" s="1395"/>
      <c r="G291" s="1432" t="s">
        <v>477</v>
      </c>
      <c r="H291" s="1433">
        <f t="shared" si="11"/>
        <v>115079.70000000001</v>
      </c>
      <c r="I291" s="1433">
        <f t="shared" si="11"/>
        <v>34186.9</v>
      </c>
      <c r="J291" s="1434"/>
    </row>
    <row r="292" spans="1:10" ht="29.25" customHeight="1" x14ac:dyDescent="0.25">
      <c r="A292" s="1430"/>
      <c r="B292" s="1467" t="s">
        <v>473</v>
      </c>
      <c r="C292" s="1395" t="s">
        <v>13</v>
      </c>
      <c r="D292" s="1395" t="s">
        <v>13</v>
      </c>
      <c r="E292" s="1395" t="s">
        <v>13</v>
      </c>
      <c r="F292" s="1395" t="s">
        <v>13</v>
      </c>
      <c r="G292" s="1432" t="s">
        <v>41</v>
      </c>
      <c r="H292" s="1433">
        <f>SUM(H293:H296)</f>
        <v>2239886.8000000003</v>
      </c>
      <c r="I292" s="1433">
        <f>SUM(I293:I296)</f>
        <v>509722.70000000007</v>
      </c>
      <c r="J292" s="1434" t="s">
        <v>13</v>
      </c>
    </row>
    <row r="293" spans="1:10" ht="16.5" customHeight="1" x14ac:dyDescent="0.25">
      <c r="A293" s="1430"/>
      <c r="B293" s="1467"/>
      <c r="C293" s="1395"/>
      <c r="D293" s="1395"/>
      <c r="E293" s="1395"/>
      <c r="F293" s="1395"/>
      <c r="G293" s="1432" t="s">
        <v>1406</v>
      </c>
      <c r="H293" s="1433">
        <f t="shared" ref="H293:I296" si="12">SUM(H82,H110,H164,H288)</f>
        <v>134930.1</v>
      </c>
      <c r="I293" s="1433">
        <f t="shared" si="12"/>
        <v>27565.1</v>
      </c>
      <c r="J293" s="1434"/>
    </row>
    <row r="294" spans="1:10" ht="35.25" customHeight="1" x14ac:dyDescent="0.25">
      <c r="A294" s="1430"/>
      <c r="B294" s="1467"/>
      <c r="C294" s="1395"/>
      <c r="D294" s="1395"/>
      <c r="E294" s="1395"/>
      <c r="F294" s="1395"/>
      <c r="G294" s="1432" t="s">
        <v>664</v>
      </c>
      <c r="H294" s="1433">
        <f t="shared" si="12"/>
        <v>1632567</v>
      </c>
      <c r="I294" s="1433">
        <f t="shared" si="12"/>
        <v>325116.60000000003</v>
      </c>
      <c r="J294" s="1434"/>
    </row>
    <row r="295" spans="1:10" x14ac:dyDescent="0.25">
      <c r="A295" s="1430"/>
      <c r="B295" s="1467"/>
      <c r="C295" s="1395"/>
      <c r="D295" s="1395"/>
      <c r="E295" s="1395"/>
      <c r="F295" s="1395"/>
      <c r="G295" s="1432" t="s">
        <v>44</v>
      </c>
      <c r="H295" s="1433">
        <f t="shared" si="12"/>
        <v>355139.5</v>
      </c>
      <c r="I295" s="1433">
        <f t="shared" si="12"/>
        <v>122854.1</v>
      </c>
      <c r="J295" s="1434"/>
    </row>
    <row r="296" spans="1:10" ht="19.5" customHeight="1" x14ac:dyDescent="0.25">
      <c r="A296" s="1430"/>
      <c r="B296" s="1467"/>
      <c r="C296" s="1395"/>
      <c r="D296" s="1395"/>
      <c r="E296" s="1395"/>
      <c r="F296" s="1395"/>
      <c r="G296" s="1432" t="s">
        <v>477</v>
      </c>
      <c r="H296" s="1433">
        <f t="shared" si="12"/>
        <v>117250.20000000001</v>
      </c>
      <c r="I296" s="1433">
        <f t="shared" si="12"/>
        <v>34186.9</v>
      </c>
      <c r="J296" s="1434"/>
    </row>
    <row r="297" spans="1:10" x14ac:dyDescent="0.25">
      <c r="A297" s="1468" t="s">
        <v>1598</v>
      </c>
      <c r="B297" s="1468"/>
      <c r="C297" s="1468"/>
      <c r="D297" s="1468"/>
      <c r="E297" s="1468"/>
      <c r="F297" s="1468"/>
      <c r="G297" s="1468"/>
      <c r="H297" s="1468"/>
      <c r="I297" s="1468"/>
      <c r="J297" s="1468"/>
    </row>
    <row r="298" spans="1:10" hidden="1" x14ac:dyDescent="0.25"/>
    <row r="299" spans="1:10" hidden="1" x14ac:dyDescent="0.25"/>
    <row r="300" spans="1:10" hidden="1" x14ac:dyDescent="0.25"/>
    <row r="301" spans="1:10" hidden="1" x14ac:dyDescent="0.25">
      <c r="A301" s="1470"/>
      <c r="I301" s="1471"/>
    </row>
    <row r="302" spans="1:10" hidden="1" x14ac:dyDescent="0.25">
      <c r="H302" s="1381"/>
    </row>
    <row r="303" spans="1:10" hidden="1" x14ac:dyDescent="0.25"/>
    <row r="304" spans="1:10" hidden="1" x14ac:dyDescent="0.25">
      <c r="H304" s="1381"/>
    </row>
    <row r="305" spans="1:8" hidden="1" x14ac:dyDescent="0.25">
      <c r="H305" s="1381"/>
    </row>
    <row r="306" spans="1:8" x14ac:dyDescent="0.25">
      <c r="H306" s="1381"/>
    </row>
    <row r="307" spans="1:8" x14ac:dyDescent="0.25">
      <c r="H307" s="1381"/>
    </row>
    <row r="308" spans="1:8" x14ac:dyDescent="0.25">
      <c r="H308" s="1381"/>
    </row>
    <row r="309" spans="1:8" x14ac:dyDescent="0.25">
      <c r="H309" s="1381"/>
    </row>
    <row r="310" spans="1:8" x14ac:dyDescent="0.25">
      <c r="A310" s="1470" t="s">
        <v>1599</v>
      </c>
      <c r="E310" s="1466" t="s">
        <v>1600</v>
      </c>
      <c r="H310" s="1381"/>
    </row>
    <row r="311" spans="1:8" x14ac:dyDescent="0.25">
      <c r="H311" s="1381"/>
    </row>
    <row r="312" spans="1:8" x14ac:dyDescent="0.25">
      <c r="H312" s="1381"/>
    </row>
    <row r="313" spans="1:8" x14ac:dyDescent="0.25">
      <c r="H313" s="1381"/>
    </row>
    <row r="314" spans="1:8" x14ac:dyDescent="0.25">
      <c r="H314" s="1381"/>
    </row>
    <row r="315" spans="1:8" x14ac:dyDescent="0.25">
      <c r="H315" s="1381"/>
    </row>
    <row r="316" spans="1:8" x14ac:dyDescent="0.25">
      <c r="H316" s="1381"/>
    </row>
    <row r="317" spans="1:8" x14ac:dyDescent="0.25">
      <c r="H317" s="1381"/>
    </row>
    <row r="318" spans="1:8" x14ac:dyDescent="0.25">
      <c r="H318" s="1381"/>
    </row>
    <row r="319" spans="1:8" x14ac:dyDescent="0.25">
      <c r="H319" s="1381"/>
    </row>
    <row r="320" spans="1:8" x14ac:dyDescent="0.25">
      <c r="H320" s="1381"/>
    </row>
    <row r="321" spans="1:10" x14ac:dyDescent="0.25">
      <c r="A321" s="1472" t="s">
        <v>1601</v>
      </c>
    </row>
    <row r="322" spans="1:10" x14ac:dyDescent="0.25">
      <c r="A322" s="1472" t="s">
        <v>1602</v>
      </c>
    </row>
    <row r="331" spans="1:10" x14ac:dyDescent="0.25">
      <c r="A331" s="1473" t="s">
        <v>1603</v>
      </c>
      <c r="D331" s="1473"/>
    </row>
    <row r="332" spans="1:10" x14ac:dyDescent="0.25">
      <c r="A332" s="1473" t="s">
        <v>1604</v>
      </c>
      <c r="D332" s="1473"/>
    </row>
    <row r="333" spans="1:10" x14ac:dyDescent="0.25">
      <c r="A333" s="1473" t="s">
        <v>1605</v>
      </c>
      <c r="D333" s="1473"/>
    </row>
    <row r="335" spans="1:10" s="1466" customFormat="1" x14ac:dyDescent="0.25">
      <c r="A335" s="1470"/>
      <c r="B335" s="1469"/>
      <c r="H335" s="1469"/>
      <c r="I335" s="1474"/>
      <c r="J335" s="1469"/>
    </row>
    <row r="336" spans="1:10" s="1466" customFormat="1" x14ac:dyDescent="0.25">
      <c r="A336" s="1470"/>
      <c r="B336" s="1469"/>
      <c r="H336" s="1469"/>
      <c r="I336" s="1474"/>
      <c r="J336" s="1469"/>
    </row>
    <row r="337" spans="1:10" s="1466" customFormat="1" x14ac:dyDescent="0.25">
      <c r="A337" s="1470"/>
      <c r="B337" s="1469"/>
      <c r="H337" s="1469"/>
      <c r="I337" s="1474"/>
      <c r="J337" s="1469"/>
    </row>
    <row r="338" spans="1:10" s="1466" customFormat="1" x14ac:dyDescent="0.25">
      <c r="A338" s="1470"/>
      <c r="B338" s="1469"/>
      <c r="H338" s="1469"/>
      <c r="I338" s="1474"/>
      <c r="J338" s="1469"/>
    </row>
    <row r="339" spans="1:10" s="1466" customFormat="1" x14ac:dyDescent="0.25">
      <c r="A339" s="1470"/>
      <c r="B339" s="1469"/>
      <c r="H339" s="1469"/>
      <c r="I339" s="1474"/>
      <c r="J339" s="1469"/>
    </row>
    <row r="340" spans="1:10" s="1466" customFormat="1" x14ac:dyDescent="0.25">
      <c r="A340" s="1470"/>
      <c r="B340" s="1469"/>
      <c r="H340" s="1469"/>
      <c r="I340" s="1474"/>
      <c r="J340" s="1469"/>
    </row>
  </sheetData>
  <autoFilter ref="A6:J297"/>
  <mergeCells count="364">
    <mergeCell ref="J292:J296"/>
    <mergeCell ref="A297:J297"/>
    <mergeCell ref="A292:A296"/>
    <mergeCell ref="B292:B296"/>
    <mergeCell ref="C292:C296"/>
    <mergeCell ref="D292:D296"/>
    <mergeCell ref="E292:E296"/>
    <mergeCell ref="F292:F296"/>
    <mergeCell ref="J281:J285"/>
    <mergeCell ref="A287:A291"/>
    <mergeCell ref="B287:B291"/>
    <mergeCell ref="C287:C291"/>
    <mergeCell ref="D287:D291"/>
    <mergeCell ref="E287:E291"/>
    <mergeCell ref="F287:F291"/>
    <mergeCell ref="J287:J291"/>
    <mergeCell ref="A281:A285"/>
    <mergeCell ref="B281:B285"/>
    <mergeCell ref="C281:C285"/>
    <mergeCell ref="D281:D285"/>
    <mergeCell ref="E281:E285"/>
    <mergeCell ref="F281:F285"/>
    <mergeCell ref="J269:J273"/>
    <mergeCell ref="A275:A279"/>
    <mergeCell ref="B275:B279"/>
    <mergeCell ref="C275:C279"/>
    <mergeCell ref="D275:D279"/>
    <mergeCell ref="E275:E279"/>
    <mergeCell ref="F275:F279"/>
    <mergeCell ref="J275:J279"/>
    <mergeCell ref="A269:A273"/>
    <mergeCell ref="B269:B273"/>
    <mergeCell ref="C269:C273"/>
    <mergeCell ref="D269:D273"/>
    <mergeCell ref="E269:E273"/>
    <mergeCell ref="F269:F273"/>
    <mergeCell ref="J257:J261"/>
    <mergeCell ref="A263:A267"/>
    <mergeCell ref="B263:B267"/>
    <mergeCell ref="C263:C267"/>
    <mergeCell ref="D263:D267"/>
    <mergeCell ref="E263:E267"/>
    <mergeCell ref="F263:F267"/>
    <mergeCell ref="J263:J267"/>
    <mergeCell ref="A257:A261"/>
    <mergeCell ref="B257:B261"/>
    <mergeCell ref="C257:C261"/>
    <mergeCell ref="D257:D261"/>
    <mergeCell ref="E257:E261"/>
    <mergeCell ref="F257:F261"/>
    <mergeCell ref="J246:J250"/>
    <mergeCell ref="A251:A255"/>
    <mergeCell ref="B251:B255"/>
    <mergeCell ref="C251:C255"/>
    <mergeCell ref="D251:D255"/>
    <mergeCell ref="E251:E255"/>
    <mergeCell ref="F251:F255"/>
    <mergeCell ref="J251:J255"/>
    <mergeCell ref="A246:A250"/>
    <mergeCell ref="B246:B250"/>
    <mergeCell ref="C246:C250"/>
    <mergeCell ref="D246:D250"/>
    <mergeCell ref="E246:E250"/>
    <mergeCell ref="F246:F250"/>
    <mergeCell ref="J233:J237"/>
    <mergeCell ref="A239:A243"/>
    <mergeCell ref="B239:B243"/>
    <mergeCell ref="C239:C243"/>
    <mergeCell ref="D239:D243"/>
    <mergeCell ref="E239:E243"/>
    <mergeCell ref="F239:F243"/>
    <mergeCell ref="J239:J243"/>
    <mergeCell ref="A233:A237"/>
    <mergeCell ref="B233:B237"/>
    <mergeCell ref="C233:C237"/>
    <mergeCell ref="D233:D237"/>
    <mergeCell ref="E233:E237"/>
    <mergeCell ref="F233:F237"/>
    <mergeCell ref="J221:J225"/>
    <mergeCell ref="A227:A231"/>
    <mergeCell ref="B227:B231"/>
    <mergeCell ref="C227:C231"/>
    <mergeCell ref="D227:D231"/>
    <mergeCell ref="E227:E231"/>
    <mergeCell ref="F227:F231"/>
    <mergeCell ref="J227:J231"/>
    <mergeCell ref="A221:A225"/>
    <mergeCell ref="B221:B225"/>
    <mergeCell ref="C221:C225"/>
    <mergeCell ref="D221:D225"/>
    <mergeCell ref="E221:E225"/>
    <mergeCell ref="F221:F225"/>
    <mergeCell ref="J209:J213"/>
    <mergeCell ref="A215:A219"/>
    <mergeCell ref="B215:B219"/>
    <mergeCell ref="C215:C219"/>
    <mergeCell ref="D215:D219"/>
    <mergeCell ref="E215:E219"/>
    <mergeCell ref="F215:F219"/>
    <mergeCell ref="J215:J219"/>
    <mergeCell ref="A209:A213"/>
    <mergeCell ref="B209:B213"/>
    <mergeCell ref="C209:C213"/>
    <mergeCell ref="D209:D213"/>
    <mergeCell ref="E209:E213"/>
    <mergeCell ref="F209:F213"/>
    <mergeCell ref="J198:J202"/>
    <mergeCell ref="A204:A208"/>
    <mergeCell ref="B204:B208"/>
    <mergeCell ref="C204:C208"/>
    <mergeCell ref="D204:D208"/>
    <mergeCell ref="E204:E208"/>
    <mergeCell ref="F204:F208"/>
    <mergeCell ref="J204:J208"/>
    <mergeCell ref="A198:A202"/>
    <mergeCell ref="B198:B202"/>
    <mergeCell ref="C198:C202"/>
    <mergeCell ref="D198:D202"/>
    <mergeCell ref="E198:E202"/>
    <mergeCell ref="F198:F202"/>
    <mergeCell ref="J186:J190"/>
    <mergeCell ref="A192:A196"/>
    <mergeCell ref="B192:B196"/>
    <mergeCell ref="C192:C196"/>
    <mergeCell ref="D192:D196"/>
    <mergeCell ref="E192:E196"/>
    <mergeCell ref="F192:F196"/>
    <mergeCell ref="J192:J196"/>
    <mergeCell ref="A186:A190"/>
    <mergeCell ref="B186:B190"/>
    <mergeCell ref="C186:C190"/>
    <mergeCell ref="D186:D190"/>
    <mergeCell ref="E186:E190"/>
    <mergeCell ref="F186:F190"/>
    <mergeCell ref="J174:J178"/>
    <mergeCell ref="A180:A184"/>
    <mergeCell ref="B180:B184"/>
    <mergeCell ref="C180:C184"/>
    <mergeCell ref="D180:D184"/>
    <mergeCell ref="E180:E184"/>
    <mergeCell ref="F180:F184"/>
    <mergeCell ref="J180:J184"/>
    <mergeCell ref="A174:A178"/>
    <mergeCell ref="B174:B178"/>
    <mergeCell ref="C174:C178"/>
    <mergeCell ref="D174:D178"/>
    <mergeCell ref="E174:E178"/>
    <mergeCell ref="F174:F178"/>
    <mergeCell ref="J163:J167"/>
    <mergeCell ref="B168:J168"/>
    <mergeCell ref="A169:A173"/>
    <mergeCell ref="B169:B173"/>
    <mergeCell ref="C169:C173"/>
    <mergeCell ref="D169:D173"/>
    <mergeCell ref="E169:E173"/>
    <mergeCell ref="F169:F173"/>
    <mergeCell ref="J169:J173"/>
    <mergeCell ref="A163:A167"/>
    <mergeCell ref="B163:B167"/>
    <mergeCell ref="C163:C167"/>
    <mergeCell ref="D163:D167"/>
    <mergeCell ref="E163:E167"/>
    <mergeCell ref="F163:F167"/>
    <mergeCell ref="J151:J155"/>
    <mergeCell ref="A157:A161"/>
    <mergeCell ref="B157:B161"/>
    <mergeCell ref="C157:C161"/>
    <mergeCell ref="D157:D161"/>
    <mergeCell ref="E157:E161"/>
    <mergeCell ref="F157:F161"/>
    <mergeCell ref="J157:J161"/>
    <mergeCell ref="A151:A155"/>
    <mergeCell ref="B151:B155"/>
    <mergeCell ref="C151:C155"/>
    <mergeCell ref="D151:D155"/>
    <mergeCell ref="E151:E155"/>
    <mergeCell ref="F151:F155"/>
    <mergeCell ref="J141:J145"/>
    <mergeCell ref="A146:A150"/>
    <mergeCell ref="B146:B150"/>
    <mergeCell ref="C146:C150"/>
    <mergeCell ref="D146:D150"/>
    <mergeCell ref="E146:E150"/>
    <mergeCell ref="F146:F150"/>
    <mergeCell ref="J146:J150"/>
    <mergeCell ref="A141:A145"/>
    <mergeCell ref="B141:B145"/>
    <mergeCell ref="C141:C145"/>
    <mergeCell ref="D141:D145"/>
    <mergeCell ref="E141:E145"/>
    <mergeCell ref="F141:F145"/>
    <mergeCell ref="J130:J134"/>
    <mergeCell ref="A136:A140"/>
    <mergeCell ref="B136:B140"/>
    <mergeCell ref="C136:C140"/>
    <mergeCell ref="D136:D140"/>
    <mergeCell ref="E136:E140"/>
    <mergeCell ref="F136:F140"/>
    <mergeCell ref="J136:J140"/>
    <mergeCell ref="A130:A134"/>
    <mergeCell ref="B130:B134"/>
    <mergeCell ref="C130:C134"/>
    <mergeCell ref="D130:D134"/>
    <mergeCell ref="E130:E134"/>
    <mergeCell ref="F130:F134"/>
    <mergeCell ref="J120:J124"/>
    <mergeCell ref="A125:A129"/>
    <mergeCell ref="B125:B129"/>
    <mergeCell ref="C125:C129"/>
    <mergeCell ref="D125:D129"/>
    <mergeCell ref="E125:E129"/>
    <mergeCell ref="F125:F129"/>
    <mergeCell ref="J125:J129"/>
    <mergeCell ref="A120:A124"/>
    <mergeCell ref="B120:B124"/>
    <mergeCell ref="C120:C124"/>
    <mergeCell ref="D120:D124"/>
    <mergeCell ref="E120:E124"/>
    <mergeCell ref="F120:F124"/>
    <mergeCell ref="B114:J114"/>
    <mergeCell ref="A115:A119"/>
    <mergeCell ref="B115:B119"/>
    <mergeCell ref="C115:C119"/>
    <mergeCell ref="D115:D119"/>
    <mergeCell ref="E115:E119"/>
    <mergeCell ref="F115:F119"/>
    <mergeCell ref="J115:J119"/>
    <mergeCell ref="J103:J107"/>
    <mergeCell ref="A109:A113"/>
    <mergeCell ref="B109:B113"/>
    <mergeCell ref="C109:C113"/>
    <mergeCell ref="D109:D113"/>
    <mergeCell ref="E109:E113"/>
    <mergeCell ref="F109:F113"/>
    <mergeCell ref="J109:J113"/>
    <mergeCell ref="A103:A107"/>
    <mergeCell ref="B103:B107"/>
    <mergeCell ref="C103:C107"/>
    <mergeCell ref="D103:D107"/>
    <mergeCell ref="E103:E107"/>
    <mergeCell ref="F103:F107"/>
    <mergeCell ref="J92:J96"/>
    <mergeCell ref="A97:A101"/>
    <mergeCell ref="B97:B101"/>
    <mergeCell ref="C97:C101"/>
    <mergeCell ref="D97:D101"/>
    <mergeCell ref="E97:E101"/>
    <mergeCell ref="F97:F101"/>
    <mergeCell ref="J97:J101"/>
    <mergeCell ref="A92:A96"/>
    <mergeCell ref="B92:B96"/>
    <mergeCell ref="C92:C96"/>
    <mergeCell ref="D92:D96"/>
    <mergeCell ref="E92:E96"/>
    <mergeCell ref="F92:F96"/>
    <mergeCell ref="B86:J86"/>
    <mergeCell ref="A87:A91"/>
    <mergeCell ref="B87:B91"/>
    <mergeCell ref="C87:C91"/>
    <mergeCell ref="D87:D91"/>
    <mergeCell ref="E87:E91"/>
    <mergeCell ref="F87:F91"/>
    <mergeCell ref="J87:J91"/>
    <mergeCell ref="J75:J79"/>
    <mergeCell ref="A81:A85"/>
    <mergeCell ref="B81:B85"/>
    <mergeCell ref="C81:C85"/>
    <mergeCell ref="D81:D85"/>
    <mergeCell ref="E81:E85"/>
    <mergeCell ref="F81:F85"/>
    <mergeCell ref="J81:J85"/>
    <mergeCell ref="A75:A79"/>
    <mergeCell ref="B75:B79"/>
    <mergeCell ref="C75:C79"/>
    <mergeCell ref="D75:D79"/>
    <mergeCell ref="E75:E79"/>
    <mergeCell ref="F75:F79"/>
    <mergeCell ref="J61:J65"/>
    <mergeCell ref="A67:A71"/>
    <mergeCell ref="B67:B71"/>
    <mergeCell ref="C67:C71"/>
    <mergeCell ref="D67:D71"/>
    <mergeCell ref="E67:E71"/>
    <mergeCell ref="F67:F71"/>
    <mergeCell ref="J67:J71"/>
    <mergeCell ref="A61:A65"/>
    <mergeCell ref="B61:B65"/>
    <mergeCell ref="C61:C65"/>
    <mergeCell ref="D61:D65"/>
    <mergeCell ref="E61:E65"/>
    <mergeCell ref="F61:F65"/>
    <mergeCell ref="J49:J53"/>
    <mergeCell ref="A55:A59"/>
    <mergeCell ref="B55:B59"/>
    <mergeCell ref="C55:C59"/>
    <mergeCell ref="D55:D59"/>
    <mergeCell ref="E55:E59"/>
    <mergeCell ref="F55:F59"/>
    <mergeCell ref="J55:J59"/>
    <mergeCell ref="A49:A53"/>
    <mergeCell ref="B49:B53"/>
    <mergeCell ref="C49:C53"/>
    <mergeCell ref="D49:D53"/>
    <mergeCell ref="E49:E53"/>
    <mergeCell ref="F49:F53"/>
    <mergeCell ref="J38:J42"/>
    <mergeCell ref="A44:A48"/>
    <mergeCell ref="B44:B48"/>
    <mergeCell ref="C44:C48"/>
    <mergeCell ref="D44:D48"/>
    <mergeCell ref="E44:E48"/>
    <mergeCell ref="F44:F48"/>
    <mergeCell ref="J44:J48"/>
    <mergeCell ref="A38:A42"/>
    <mergeCell ref="B38:B42"/>
    <mergeCell ref="C38:C42"/>
    <mergeCell ref="D38:D42"/>
    <mergeCell ref="E38:E42"/>
    <mergeCell ref="F38:F42"/>
    <mergeCell ref="J26:J30"/>
    <mergeCell ref="A32:A36"/>
    <mergeCell ref="B32:B36"/>
    <mergeCell ref="C32:C36"/>
    <mergeCell ref="D32:D36"/>
    <mergeCell ref="E32:E36"/>
    <mergeCell ref="F32:F36"/>
    <mergeCell ref="J32:J36"/>
    <mergeCell ref="A26:A30"/>
    <mergeCell ref="B26:B30"/>
    <mergeCell ref="C26:C30"/>
    <mergeCell ref="D26:D30"/>
    <mergeCell ref="E26:E30"/>
    <mergeCell ref="F26:F30"/>
    <mergeCell ref="J14:J18"/>
    <mergeCell ref="A20:A24"/>
    <mergeCell ref="B20:B24"/>
    <mergeCell ref="C20:C24"/>
    <mergeCell ref="D20:D24"/>
    <mergeCell ref="E20:E24"/>
    <mergeCell ref="F20:F24"/>
    <mergeCell ref="J20:J24"/>
    <mergeCell ref="A14:A18"/>
    <mergeCell ref="B14:B18"/>
    <mergeCell ref="C14:C18"/>
    <mergeCell ref="D14:D18"/>
    <mergeCell ref="E14:E18"/>
    <mergeCell ref="F14:F18"/>
    <mergeCell ref="B7:J7"/>
    <mergeCell ref="A8:A12"/>
    <mergeCell ref="B8:B12"/>
    <mergeCell ref="C8:C12"/>
    <mergeCell ref="D8:D12"/>
    <mergeCell ref="E8:E12"/>
    <mergeCell ref="F8:F12"/>
    <mergeCell ref="J8:J12"/>
    <mergeCell ref="A1:J1"/>
    <mergeCell ref="A2:J2"/>
    <mergeCell ref="A4:A5"/>
    <mergeCell ref="B4:B5"/>
    <mergeCell ref="C4:C5"/>
    <mergeCell ref="D4:D5"/>
    <mergeCell ref="E4:F4"/>
    <mergeCell ref="G4:I4"/>
    <mergeCell ref="J4:J5"/>
  </mergeCells>
  <pageMargins left="0" right="0" top="0.78740157480314965" bottom="0.19685039370078741" header="0" footer="0"/>
  <pageSetup paperSize="9" scale="6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06"/>
  <sheetViews>
    <sheetView view="pageBreakPreview" topLeftCell="A93" zoomScaleNormal="100" zoomScaleSheetLayoutView="100" workbookViewId="0">
      <selection activeCell="A99" sqref="A99:J99"/>
    </sheetView>
  </sheetViews>
  <sheetFormatPr defaultColWidth="11.28515625" defaultRowHeight="18.75" x14ac:dyDescent="0.3"/>
  <cols>
    <col min="1" max="1" width="11.28515625" style="212"/>
    <col min="2" max="2" width="35.140625" style="213" customWidth="1"/>
    <col min="3" max="3" width="22.42578125" style="213" customWidth="1"/>
    <col min="4" max="4" width="18.140625" style="213" customWidth="1"/>
    <col min="5" max="5" width="38.5703125" style="213" customWidth="1"/>
    <col min="6" max="6" width="45.28515625" style="213" customWidth="1"/>
    <col min="7" max="7" width="17.5703125" style="242" customWidth="1"/>
    <col min="8" max="8" width="12.7109375" style="215" bestFit="1" customWidth="1"/>
    <col min="9" max="9" width="12.140625" style="215" customWidth="1"/>
    <col min="10" max="10" width="22.7109375" style="213" customWidth="1"/>
    <col min="11" max="11" width="41" style="213" customWidth="1"/>
    <col min="12" max="12" width="11.28515625" style="213"/>
    <col min="13" max="13" width="13" style="213" bestFit="1" customWidth="1"/>
    <col min="14" max="16384" width="11.28515625" style="213"/>
  </cols>
  <sheetData>
    <row r="1" spans="1:10" x14ac:dyDescent="0.3">
      <c r="E1" s="213" t="s">
        <v>376</v>
      </c>
      <c r="G1" s="214"/>
    </row>
    <row r="2" spans="1:10" x14ac:dyDescent="0.3">
      <c r="C2" s="216"/>
      <c r="D2" s="216"/>
      <c r="E2" s="217" t="s">
        <v>348</v>
      </c>
      <c r="F2" s="216"/>
      <c r="G2" s="218"/>
    </row>
    <row r="3" spans="1:10" x14ac:dyDescent="0.3">
      <c r="C3" s="216"/>
      <c r="D3" s="219" t="s">
        <v>377</v>
      </c>
      <c r="E3" s="212"/>
      <c r="F3" s="212"/>
      <c r="G3" s="218"/>
    </row>
    <row r="4" spans="1:10" x14ac:dyDescent="0.3">
      <c r="C4" s="220"/>
      <c r="D4" s="221" t="s">
        <v>378</v>
      </c>
      <c r="E4" s="220"/>
      <c r="F4" s="220"/>
      <c r="G4" s="218"/>
    </row>
    <row r="5" spans="1:10" x14ac:dyDescent="0.3">
      <c r="C5" s="216"/>
      <c r="D5" s="222"/>
      <c r="E5" s="223"/>
      <c r="F5" s="223"/>
      <c r="G5" s="218"/>
    </row>
    <row r="6" spans="1:10" x14ac:dyDescent="0.3">
      <c r="A6" s="224"/>
      <c r="B6" s="986" t="s">
        <v>353</v>
      </c>
      <c r="C6" s="986" t="s">
        <v>29</v>
      </c>
      <c r="D6" s="224"/>
      <c r="E6" s="986" t="s">
        <v>115</v>
      </c>
      <c r="F6" s="986"/>
      <c r="G6" s="984" t="s">
        <v>379</v>
      </c>
      <c r="H6" s="984"/>
      <c r="I6" s="984"/>
      <c r="J6" s="986" t="s">
        <v>23</v>
      </c>
    </row>
    <row r="7" spans="1:10" ht="18.600000000000001" customHeight="1" x14ac:dyDescent="0.3">
      <c r="A7" s="224"/>
      <c r="B7" s="986"/>
      <c r="C7" s="986"/>
      <c r="D7" s="224"/>
      <c r="E7" s="986"/>
      <c r="F7" s="986"/>
      <c r="G7" s="984"/>
      <c r="H7" s="984"/>
      <c r="I7" s="984"/>
      <c r="J7" s="986"/>
    </row>
    <row r="8" spans="1:10" ht="38.25" x14ac:dyDescent="0.3">
      <c r="A8" s="224"/>
      <c r="B8" s="986"/>
      <c r="C8" s="986"/>
      <c r="D8" s="224" t="s">
        <v>354</v>
      </c>
      <c r="E8" s="986"/>
      <c r="F8" s="986"/>
      <c r="G8" s="984"/>
      <c r="H8" s="984"/>
      <c r="I8" s="984"/>
      <c r="J8" s="986"/>
    </row>
    <row r="9" spans="1:10" x14ac:dyDescent="0.3">
      <c r="A9" s="224"/>
      <c r="B9" s="986"/>
      <c r="C9" s="986"/>
      <c r="D9" s="225"/>
      <c r="E9" s="986"/>
      <c r="F9" s="986"/>
      <c r="G9" s="984"/>
      <c r="H9" s="984"/>
      <c r="I9" s="984"/>
      <c r="J9" s="986"/>
    </row>
    <row r="10" spans="1:10" ht="51" x14ac:dyDescent="0.3">
      <c r="A10" s="224" t="s">
        <v>380</v>
      </c>
      <c r="B10" s="986"/>
      <c r="C10" s="986"/>
      <c r="D10" s="225"/>
      <c r="E10" s="224" t="s">
        <v>117</v>
      </c>
      <c r="F10" s="224" t="s">
        <v>118</v>
      </c>
      <c r="G10" s="226" t="s">
        <v>119</v>
      </c>
      <c r="H10" s="227" t="s">
        <v>37</v>
      </c>
      <c r="I10" s="227" t="s">
        <v>35</v>
      </c>
      <c r="J10" s="986"/>
    </row>
    <row r="11" spans="1:10" x14ac:dyDescent="0.3">
      <c r="A11" s="224">
        <v>1</v>
      </c>
      <c r="B11" s="224">
        <v>2</v>
      </c>
      <c r="C11" s="224">
        <v>3</v>
      </c>
      <c r="D11" s="224">
        <v>4</v>
      </c>
      <c r="E11" s="224">
        <v>5</v>
      </c>
      <c r="F11" s="224">
        <v>6</v>
      </c>
      <c r="G11" s="226">
        <v>7</v>
      </c>
      <c r="H11" s="228">
        <v>8</v>
      </c>
      <c r="I11" s="228">
        <v>9</v>
      </c>
      <c r="J11" s="224">
        <v>10</v>
      </c>
    </row>
    <row r="12" spans="1:10" x14ac:dyDescent="0.3">
      <c r="A12" s="224"/>
      <c r="B12" s="986" t="s">
        <v>381</v>
      </c>
      <c r="C12" s="986"/>
      <c r="D12" s="986"/>
      <c r="E12" s="986"/>
      <c r="F12" s="986"/>
      <c r="G12" s="986"/>
      <c r="H12" s="986"/>
      <c r="I12" s="986"/>
      <c r="J12" s="986"/>
    </row>
    <row r="13" spans="1:10" ht="21.6" customHeight="1" x14ac:dyDescent="0.3">
      <c r="A13" s="1000">
        <v>1</v>
      </c>
      <c r="B13" s="1000" t="s">
        <v>382</v>
      </c>
      <c r="C13" s="1000" t="s">
        <v>383</v>
      </c>
      <c r="D13" s="1000" t="s">
        <v>13</v>
      </c>
      <c r="E13" s="1000" t="s">
        <v>13</v>
      </c>
      <c r="F13" s="1000" t="s">
        <v>13</v>
      </c>
      <c r="G13" s="226" t="s">
        <v>384</v>
      </c>
      <c r="H13" s="227">
        <v>59951.037750000003</v>
      </c>
      <c r="I13" s="227">
        <v>19381.388709999999</v>
      </c>
      <c r="J13" s="1000" t="s">
        <v>13</v>
      </c>
    </row>
    <row r="14" spans="1:10" ht="36" customHeight="1" x14ac:dyDescent="0.3">
      <c r="A14" s="1001"/>
      <c r="B14" s="1001"/>
      <c r="C14" s="1001"/>
      <c r="D14" s="1001"/>
      <c r="E14" s="1001"/>
      <c r="F14" s="1001"/>
      <c r="G14" s="226" t="s">
        <v>149</v>
      </c>
      <c r="H14" s="227">
        <v>59891.813620000001</v>
      </c>
      <c r="I14" s="227">
        <v>19366.800889999999</v>
      </c>
      <c r="J14" s="1001"/>
    </row>
    <row r="15" spans="1:10" ht="39" customHeight="1" x14ac:dyDescent="0.3">
      <c r="A15" s="1002"/>
      <c r="B15" s="1002"/>
      <c r="C15" s="1002"/>
      <c r="D15" s="1002"/>
      <c r="E15" s="1002"/>
      <c r="F15" s="1002"/>
      <c r="G15" s="226" t="s">
        <v>148</v>
      </c>
      <c r="H15" s="227">
        <v>59.224130000000002</v>
      </c>
      <c r="I15" s="227">
        <v>14.587820000000001</v>
      </c>
      <c r="J15" s="1002"/>
    </row>
    <row r="16" spans="1:10" ht="30" customHeight="1" x14ac:dyDescent="0.3">
      <c r="A16" s="1000"/>
      <c r="B16" s="1024" t="s">
        <v>385</v>
      </c>
      <c r="C16" s="1000"/>
      <c r="D16" s="1000" t="s">
        <v>386</v>
      </c>
      <c r="E16" s="1026" t="s">
        <v>387</v>
      </c>
      <c r="F16" s="1012" t="s">
        <v>388</v>
      </c>
      <c r="G16" s="1012" t="s">
        <v>13</v>
      </c>
      <c r="H16" s="1022" t="s">
        <v>13</v>
      </c>
      <c r="I16" s="1022" t="s">
        <v>13</v>
      </c>
      <c r="J16" s="1000" t="s">
        <v>364</v>
      </c>
    </row>
    <row r="17" spans="1:10" ht="81.599999999999994" customHeight="1" x14ac:dyDescent="0.3">
      <c r="A17" s="1002"/>
      <c r="B17" s="1025"/>
      <c r="C17" s="1002"/>
      <c r="D17" s="1002"/>
      <c r="E17" s="1027"/>
      <c r="F17" s="1014"/>
      <c r="G17" s="1014"/>
      <c r="H17" s="1023"/>
      <c r="I17" s="1023"/>
      <c r="J17" s="1002"/>
    </row>
    <row r="18" spans="1:10" ht="21" customHeight="1" x14ac:dyDescent="0.3">
      <c r="A18" s="1000">
        <v>2</v>
      </c>
      <c r="B18" s="1000" t="s">
        <v>389</v>
      </c>
      <c r="C18" s="1000" t="s">
        <v>390</v>
      </c>
      <c r="D18" s="1000" t="s">
        <v>13</v>
      </c>
      <c r="E18" s="1000" t="s">
        <v>13</v>
      </c>
      <c r="F18" s="1000" t="s">
        <v>13</v>
      </c>
      <c r="G18" s="226" t="s">
        <v>384</v>
      </c>
      <c r="H18" s="229">
        <v>2133.1999999999998</v>
      </c>
      <c r="I18" s="229">
        <v>971.62220000000002</v>
      </c>
      <c r="J18" s="230"/>
    </row>
    <row r="19" spans="1:10" ht="82.5" customHeight="1" x14ac:dyDescent="0.3">
      <c r="A19" s="1002"/>
      <c r="B19" s="1002"/>
      <c r="C19" s="1002"/>
      <c r="D19" s="1002"/>
      <c r="E19" s="1002"/>
      <c r="F19" s="1002"/>
      <c r="G19" s="226" t="s">
        <v>149</v>
      </c>
      <c r="H19" s="229">
        <v>2133.1999999999998</v>
      </c>
      <c r="I19" s="229">
        <v>971.62220000000002</v>
      </c>
      <c r="J19" s="224" t="s">
        <v>13</v>
      </c>
    </row>
    <row r="20" spans="1:10" ht="67.900000000000006" customHeight="1" x14ac:dyDescent="0.3">
      <c r="A20" s="986"/>
      <c r="B20" s="1024" t="s">
        <v>391</v>
      </c>
      <c r="C20" s="986"/>
      <c r="D20" s="986" t="s">
        <v>386</v>
      </c>
      <c r="E20" s="1005" t="s">
        <v>392</v>
      </c>
      <c r="F20" s="984" t="s">
        <v>393</v>
      </c>
      <c r="G20" s="984" t="s">
        <v>13</v>
      </c>
      <c r="H20" s="985" t="s">
        <v>13</v>
      </c>
      <c r="I20" s="985" t="s">
        <v>13</v>
      </c>
      <c r="J20" s="986" t="s">
        <v>364</v>
      </c>
    </row>
    <row r="21" spans="1:10" ht="51" customHeight="1" x14ac:dyDescent="0.3">
      <c r="A21" s="986"/>
      <c r="B21" s="1025"/>
      <c r="C21" s="986"/>
      <c r="D21" s="986"/>
      <c r="E21" s="1005"/>
      <c r="F21" s="984"/>
      <c r="G21" s="984"/>
      <c r="H21" s="985"/>
      <c r="I21" s="985"/>
      <c r="J21" s="986"/>
    </row>
    <row r="22" spans="1:10" ht="22.15" customHeight="1" x14ac:dyDescent="0.3">
      <c r="A22" s="1000">
        <v>3</v>
      </c>
      <c r="B22" s="1000" t="s">
        <v>394</v>
      </c>
      <c r="C22" s="1000" t="s">
        <v>395</v>
      </c>
      <c r="D22" s="1000" t="s">
        <v>13</v>
      </c>
      <c r="E22" s="1000" t="s">
        <v>13</v>
      </c>
      <c r="F22" s="1000" t="s">
        <v>13</v>
      </c>
      <c r="G22" s="226" t="s">
        <v>384</v>
      </c>
      <c r="H22" s="229">
        <v>750.81633999999997</v>
      </c>
      <c r="I22" s="229">
        <v>750.81633999999997</v>
      </c>
      <c r="J22" s="230"/>
    </row>
    <row r="23" spans="1:10" ht="22.5" customHeight="1" x14ac:dyDescent="0.3">
      <c r="A23" s="1001"/>
      <c r="B23" s="1001"/>
      <c r="C23" s="1001"/>
      <c r="D23" s="1001"/>
      <c r="E23" s="1001"/>
      <c r="F23" s="1001"/>
      <c r="G23" s="226" t="s">
        <v>149</v>
      </c>
      <c r="H23" s="229">
        <v>468.83134000000001</v>
      </c>
      <c r="I23" s="229">
        <v>468.83</v>
      </c>
      <c r="J23" s="986" t="s">
        <v>13</v>
      </c>
    </row>
    <row r="24" spans="1:10" ht="20.25" customHeight="1" x14ac:dyDescent="0.3">
      <c r="A24" s="1001"/>
      <c r="B24" s="1001"/>
      <c r="C24" s="1001"/>
      <c r="D24" s="1001"/>
      <c r="E24" s="1001"/>
      <c r="F24" s="1001"/>
      <c r="G24" s="226" t="s">
        <v>148</v>
      </c>
      <c r="H24" s="229">
        <v>159.608</v>
      </c>
      <c r="I24" s="229">
        <v>159.608</v>
      </c>
      <c r="J24" s="986"/>
    </row>
    <row r="25" spans="1:10" ht="20.25" customHeight="1" x14ac:dyDescent="0.3">
      <c r="A25" s="1002"/>
      <c r="B25" s="1002"/>
      <c r="C25" s="1002"/>
      <c r="D25" s="1002"/>
      <c r="E25" s="1002"/>
      <c r="F25" s="1002"/>
      <c r="G25" s="226" t="s">
        <v>147</v>
      </c>
      <c r="H25" s="229">
        <v>122.377</v>
      </c>
      <c r="I25" s="229">
        <v>122.38</v>
      </c>
      <c r="J25" s="986"/>
    </row>
    <row r="26" spans="1:10" ht="31.15" customHeight="1" x14ac:dyDescent="0.3">
      <c r="A26" s="1000"/>
      <c r="B26" s="1019" t="s">
        <v>396</v>
      </c>
      <c r="C26" s="1000"/>
      <c r="D26" s="986" t="s">
        <v>386</v>
      </c>
      <c r="E26" s="1021" t="s">
        <v>397</v>
      </c>
      <c r="F26" s="1012" t="s">
        <v>398</v>
      </c>
      <c r="G26" s="1012" t="s">
        <v>13</v>
      </c>
      <c r="H26" s="1017" t="s">
        <v>13</v>
      </c>
      <c r="I26" s="1017" t="s">
        <v>13</v>
      </c>
      <c r="J26" s="1000" t="s">
        <v>364</v>
      </c>
    </row>
    <row r="27" spans="1:10" ht="57.75" customHeight="1" x14ac:dyDescent="0.3">
      <c r="A27" s="1007"/>
      <c r="B27" s="1020"/>
      <c r="C27" s="1007"/>
      <c r="D27" s="986"/>
      <c r="E27" s="1007"/>
      <c r="F27" s="1016"/>
      <c r="G27" s="1016"/>
      <c r="H27" s="1018"/>
      <c r="I27" s="1018"/>
      <c r="J27" s="1007"/>
    </row>
    <row r="28" spans="1:10" ht="20.45" customHeight="1" x14ac:dyDescent="0.3">
      <c r="A28" s="1000">
        <v>4</v>
      </c>
      <c r="B28" s="1000" t="s">
        <v>399</v>
      </c>
      <c r="C28" s="1000" t="s">
        <v>400</v>
      </c>
      <c r="D28" s="1000" t="s">
        <v>13</v>
      </c>
      <c r="E28" s="1000" t="s">
        <v>13</v>
      </c>
      <c r="F28" s="1000" t="s">
        <v>13</v>
      </c>
      <c r="G28" s="226" t="s">
        <v>384</v>
      </c>
      <c r="H28" s="229">
        <v>35048.296699999999</v>
      </c>
      <c r="I28" s="229">
        <v>11812.54486</v>
      </c>
      <c r="J28" s="226"/>
    </row>
    <row r="29" spans="1:10" ht="61.5" customHeight="1" x14ac:dyDescent="0.3">
      <c r="A29" s="1001"/>
      <c r="B29" s="1001"/>
      <c r="C29" s="1001"/>
      <c r="D29" s="1001"/>
      <c r="E29" s="1001"/>
      <c r="F29" s="1001"/>
      <c r="G29" s="226" t="s">
        <v>149</v>
      </c>
      <c r="H29" s="229">
        <v>35027.272660000002</v>
      </c>
      <c r="I29" s="229">
        <v>11809.81</v>
      </c>
      <c r="J29" s="986" t="s">
        <v>13</v>
      </c>
    </row>
    <row r="30" spans="1:10" ht="27.6" customHeight="1" x14ac:dyDescent="0.3">
      <c r="A30" s="1002"/>
      <c r="B30" s="1002"/>
      <c r="C30" s="1002"/>
      <c r="D30" s="1002"/>
      <c r="E30" s="1002"/>
      <c r="F30" s="1002"/>
      <c r="G30" s="226" t="s">
        <v>148</v>
      </c>
      <c r="H30" s="229">
        <v>21.024039999999999</v>
      </c>
      <c r="I30" s="229">
        <v>2.73</v>
      </c>
      <c r="J30" s="986"/>
    </row>
    <row r="31" spans="1:10" ht="28.15" customHeight="1" x14ac:dyDescent="0.3">
      <c r="A31" s="986"/>
      <c r="B31" s="1003" t="s">
        <v>401</v>
      </c>
      <c r="C31" s="986"/>
      <c r="D31" s="986" t="s">
        <v>402</v>
      </c>
      <c r="E31" s="1005" t="s">
        <v>403</v>
      </c>
      <c r="F31" s="984" t="s">
        <v>404</v>
      </c>
      <c r="G31" s="1012" t="s">
        <v>13</v>
      </c>
      <c r="H31" s="1017" t="s">
        <v>13</v>
      </c>
      <c r="I31" s="1017" t="s">
        <v>13</v>
      </c>
      <c r="J31" s="986" t="s">
        <v>364</v>
      </c>
    </row>
    <row r="32" spans="1:10" ht="98.45" customHeight="1" x14ac:dyDescent="0.3">
      <c r="A32" s="986"/>
      <c r="B32" s="1006"/>
      <c r="C32" s="986"/>
      <c r="D32" s="986"/>
      <c r="E32" s="1005"/>
      <c r="F32" s="984"/>
      <c r="G32" s="1016"/>
      <c r="H32" s="1018"/>
      <c r="I32" s="1018"/>
      <c r="J32" s="986"/>
    </row>
    <row r="33" spans="1:10" ht="60.6" customHeight="1" x14ac:dyDescent="0.3">
      <c r="A33" s="986"/>
      <c r="B33" s="1003" t="s">
        <v>405</v>
      </c>
      <c r="C33" s="986"/>
      <c r="D33" s="986" t="s">
        <v>386</v>
      </c>
      <c r="E33" s="1005" t="s">
        <v>406</v>
      </c>
      <c r="F33" s="1015" t="s">
        <v>407</v>
      </c>
      <c r="G33" s="984" t="s">
        <v>13</v>
      </c>
      <c r="H33" s="985" t="s">
        <v>13</v>
      </c>
      <c r="I33" s="985" t="s">
        <v>13</v>
      </c>
      <c r="J33" s="986" t="s">
        <v>364</v>
      </c>
    </row>
    <row r="34" spans="1:10" hidden="1" x14ac:dyDescent="0.3">
      <c r="A34" s="986"/>
      <c r="B34" s="1006"/>
      <c r="C34" s="986"/>
      <c r="D34" s="986"/>
      <c r="E34" s="1005"/>
      <c r="F34" s="1015"/>
      <c r="G34" s="984"/>
      <c r="H34" s="985"/>
      <c r="I34" s="985"/>
      <c r="J34" s="986"/>
    </row>
    <row r="35" spans="1:10" ht="23.25" customHeight="1" x14ac:dyDescent="0.3">
      <c r="A35" s="1012">
        <v>5</v>
      </c>
      <c r="B35" s="1000" t="s">
        <v>408</v>
      </c>
      <c r="C35" s="1000" t="s">
        <v>409</v>
      </c>
      <c r="D35" s="1000" t="s">
        <v>13</v>
      </c>
      <c r="E35" s="1000" t="s">
        <v>13</v>
      </c>
      <c r="F35" s="1000" t="s">
        <v>13</v>
      </c>
      <c r="G35" s="226" t="s">
        <v>384</v>
      </c>
      <c r="H35" s="227">
        <v>51349.218999999997</v>
      </c>
      <c r="I35" s="227">
        <v>13370.55164</v>
      </c>
      <c r="J35" s="230"/>
    </row>
    <row r="36" spans="1:10" ht="24" customHeight="1" x14ac:dyDescent="0.3">
      <c r="A36" s="1013"/>
      <c r="B36" s="1001"/>
      <c r="C36" s="1001"/>
      <c r="D36" s="1001"/>
      <c r="E36" s="1001"/>
      <c r="F36" s="1001"/>
      <c r="G36" s="226" t="s">
        <v>149</v>
      </c>
      <c r="H36" s="227">
        <v>51280.061090000003</v>
      </c>
      <c r="I36" s="227">
        <v>13362.24</v>
      </c>
      <c r="J36" s="986" t="s">
        <v>13</v>
      </c>
    </row>
    <row r="37" spans="1:10" ht="21" customHeight="1" x14ac:dyDescent="0.3">
      <c r="A37" s="1014"/>
      <c r="B37" s="1002"/>
      <c r="C37" s="1002"/>
      <c r="D37" s="1002"/>
      <c r="E37" s="1002"/>
      <c r="F37" s="1002"/>
      <c r="G37" s="226" t="s">
        <v>148</v>
      </c>
      <c r="H37" s="227">
        <v>69.157910000000001</v>
      </c>
      <c r="I37" s="227">
        <v>8.31</v>
      </c>
      <c r="J37" s="986"/>
    </row>
    <row r="38" spans="1:10" ht="29.45" customHeight="1" x14ac:dyDescent="0.3">
      <c r="A38" s="986"/>
      <c r="B38" s="1003" t="s">
        <v>410</v>
      </c>
      <c r="C38" s="986"/>
      <c r="D38" s="986" t="s">
        <v>386</v>
      </c>
      <c r="E38" s="1005" t="s">
        <v>411</v>
      </c>
      <c r="F38" s="984" t="s">
        <v>412</v>
      </c>
      <c r="G38" s="984" t="s">
        <v>13</v>
      </c>
      <c r="H38" s="985" t="s">
        <v>13</v>
      </c>
      <c r="I38" s="985" t="s">
        <v>13</v>
      </c>
      <c r="J38" s="986" t="s">
        <v>364</v>
      </c>
    </row>
    <row r="39" spans="1:10" ht="93.75" customHeight="1" x14ac:dyDescent="0.3">
      <c r="A39" s="986"/>
      <c r="B39" s="1006"/>
      <c r="C39" s="986"/>
      <c r="D39" s="986"/>
      <c r="E39" s="1005"/>
      <c r="F39" s="984"/>
      <c r="G39" s="984"/>
      <c r="H39" s="985"/>
      <c r="I39" s="985"/>
      <c r="J39" s="986"/>
    </row>
    <row r="40" spans="1:10" ht="42" customHeight="1" x14ac:dyDescent="0.3">
      <c r="A40" s="986"/>
      <c r="B40" s="1003" t="s">
        <v>413</v>
      </c>
      <c r="C40" s="986"/>
      <c r="D40" s="986" t="s">
        <v>386</v>
      </c>
      <c r="E40" s="1008" t="s">
        <v>414</v>
      </c>
      <c r="F40" s="1008" t="s">
        <v>415</v>
      </c>
      <c r="G40" s="984" t="s">
        <v>13</v>
      </c>
      <c r="H40" s="985" t="s">
        <v>13</v>
      </c>
      <c r="I40" s="985" t="s">
        <v>13</v>
      </c>
      <c r="J40" s="986" t="s">
        <v>364</v>
      </c>
    </row>
    <row r="41" spans="1:10" ht="15" customHeight="1" x14ac:dyDescent="0.3">
      <c r="A41" s="986"/>
      <c r="B41" s="1006"/>
      <c r="C41" s="986"/>
      <c r="D41" s="986"/>
      <c r="E41" s="1008"/>
      <c r="F41" s="984"/>
      <c r="G41" s="984"/>
      <c r="H41" s="985"/>
      <c r="I41" s="985"/>
      <c r="J41" s="986"/>
    </row>
    <row r="42" spans="1:10" ht="19.899999999999999" customHeight="1" x14ac:dyDescent="0.3">
      <c r="A42" s="1000">
        <v>6</v>
      </c>
      <c r="B42" s="1000" t="s">
        <v>416</v>
      </c>
      <c r="C42" s="1000" t="s">
        <v>417</v>
      </c>
      <c r="D42" s="1000" t="s">
        <v>13</v>
      </c>
      <c r="E42" s="1000" t="s">
        <v>13</v>
      </c>
      <c r="F42" s="1000" t="s">
        <v>13</v>
      </c>
      <c r="G42" s="226" t="s">
        <v>384</v>
      </c>
      <c r="H42" s="227">
        <v>6106.5575699999999</v>
      </c>
      <c r="I42" s="227">
        <v>1937.2458999999999</v>
      </c>
      <c r="J42" s="230"/>
    </row>
    <row r="43" spans="1:10" ht="21.75" customHeight="1" x14ac:dyDescent="0.3">
      <c r="A43" s="1001"/>
      <c r="B43" s="1001"/>
      <c r="C43" s="1001"/>
      <c r="D43" s="1001"/>
      <c r="E43" s="1001"/>
      <c r="F43" s="1001"/>
      <c r="G43" s="226" t="s">
        <v>149</v>
      </c>
      <c r="H43" s="227">
        <v>6103.0936499999998</v>
      </c>
      <c r="I43" s="227">
        <v>1936.82</v>
      </c>
      <c r="J43" s="986" t="s">
        <v>13</v>
      </c>
    </row>
    <row r="44" spans="1:10" ht="21" customHeight="1" x14ac:dyDescent="0.3">
      <c r="A44" s="1002"/>
      <c r="B44" s="1002"/>
      <c r="C44" s="1002"/>
      <c r="D44" s="1002"/>
      <c r="E44" s="1002"/>
      <c r="F44" s="1002"/>
      <c r="G44" s="226" t="s">
        <v>148</v>
      </c>
      <c r="H44" s="227">
        <v>3.4639199999999999</v>
      </c>
      <c r="I44" s="227">
        <v>0.43</v>
      </c>
      <c r="J44" s="986"/>
    </row>
    <row r="45" spans="1:10" ht="33" customHeight="1" x14ac:dyDescent="0.3">
      <c r="A45" s="986"/>
      <c r="B45" s="1003" t="s">
        <v>418</v>
      </c>
      <c r="C45" s="986"/>
      <c r="D45" s="986" t="s">
        <v>402</v>
      </c>
      <c r="E45" s="1005" t="s">
        <v>419</v>
      </c>
      <c r="F45" s="984" t="s">
        <v>420</v>
      </c>
      <c r="G45" s="984" t="s">
        <v>13</v>
      </c>
      <c r="H45" s="985" t="s">
        <v>13</v>
      </c>
      <c r="I45" s="985" t="s">
        <v>13</v>
      </c>
      <c r="J45" s="986" t="s">
        <v>364</v>
      </c>
    </row>
    <row r="46" spans="1:10" ht="27" customHeight="1" x14ac:dyDescent="0.3">
      <c r="A46" s="986"/>
      <c r="B46" s="1004"/>
      <c r="C46" s="986"/>
      <c r="D46" s="986"/>
      <c r="E46" s="1005"/>
      <c r="F46" s="984"/>
      <c r="G46" s="984"/>
      <c r="H46" s="985"/>
      <c r="I46" s="985"/>
      <c r="J46" s="986"/>
    </row>
    <row r="47" spans="1:10" ht="75.75" customHeight="1" x14ac:dyDescent="0.3">
      <c r="A47" s="986"/>
      <c r="B47" s="1006"/>
      <c r="C47" s="986"/>
      <c r="D47" s="986"/>
      <c r="E47" s="1005"/>
      <c r="F47" s="984"/>
      <c r="G47" s="984"/>
      <c r="H47" s="985"/>
      <c r="I47" s="985"/>
      <c r="J47" s="986"/>
    </row>
    <row r="48" spans="1:10" ht="96.6" customHeight="1" x14ac:dyDescent="0.3">
      <c r="A48" s="986"/>
      <c r="B48" s="1003" t="s">
        <v>421</v>
      </c>
      <c r="C48" s="986"/>
      <c r="D48" s="986" t="s">
        <v>402</v>
      </c>
      <c r="E48" s="1005" t="s">
        <v>422</v>
      </c>
      <c r="F48" s="1015" t="s">
        <v>423</v>
      </c>
      <c r="G48" s="984" t="s">
        <v>13</v>
      </c>
      <c r="H48" s="985" t="s">
        <v>13</v>
      </c>
      <c r="I48" s="985" t="s">
        <v>13</v>
      </c>
      <c r="J48" s="986" t="s">
        <v>364</v>
      </c>
    </row>
    <row r="49" spans="1:13" ht="9" customHeight="1" x14ac:dyDescent="0.3">
      <c r="A49" s="986"/>
      <c r="B49" s="1004"/>
      <c r="C49" s="986"/>
      <c r="D49" s="986"/>
      <c r="E49" s="1005"/>
      <c r="F49" s="1015"/>
      <c r="G49" s="984"/>
      <c r="H49" s="985"/>
      <c r="I49" s="985"/>
      <c r="J49" s="986"/>
    </row>
    <row r="50" spans="1:13" ht="4.1500000000000004" hidden="1" customHeight="1" x14ac:dyDescent="0.3">
      <c r="A50" s="986"/>
      <c r="B50" s="1006"/>
      <c r="C50" s="986"/>
      <c r="D50" s="986"/>
      <c r="E50" s="1005"/>
      <c r="F50" s="1015"/>
      <c r="G50" s="984"/>
      <c r="H50" s="985"/>
      <c r="I50" s="985"/>
      <c r="J50" s="986"/>
    </row>
    <row r="51" spans="1:13" ht="22.15" customHeight="1" x14ac:dyDescent="0.3">
      <c r="A51" s="1000">
        <v>7</v>
      </c>
      <c r="B51" s="1000" t="s">
        <v>424</v>
      </c>
      <c r="C51" s="1000" t="s">
        <v>425</v>
      </c>
      <c r="D51" s="1000" t="s">
        <v>13</v>
      </c>
      <c r="E51" s="1000" t="s">
        <v>13</v>
      </c>
      <c r="F51" s="1000" t="s">
        <v>13</v>
      </c>
      <c r="G51" s="226" t="s">
        <v>384</v>
      </c>
      <c r="H51" s="229">
        <v>10867.21</v>
      </c>
      <c r="I51" s="229">
        <v>2269.0111200000001</v>
      </c>
      <c r="J51" s="230"/>
    </row>
    <row r="52" spans="1:13" ht="138" customHeight="1" x14ac:dyDescent="0.3">
      <c r="A52" s="1002"/>
      <c r="B52" s="1002"/>
      <c r="C52" s="1002"/>
      <c r="D52" s="1002"/>
      <c r="E52" s="1002"/>
      <c r="F52" s="1002"/>
      <c r="G52" s="226" t="s">
        <v>149</v>
      </c>
      <c r="H52" s="229">
        <v>10867.21</v>
      </c>
      <c r="I52" s="229">
        <v>2269.0111200000001</v>
      </c>
      <c r="J52" s="224" t="s">
        <v>13</v>
      </c>
    </row>
    <row r="53" spans="1:13" ht="70.150000000000006" customHeight="1" x14ac:dyDescent="0.3">
      <c r="A53" s="986"/>
      <c r="B53" s="1003" t="s">
        <v>426</v>
      </c>
      <c r="C53" s="986"/>
      <c r="D53" s="986" t="s">
        <v>402</v>
      </c>
      <c r="E53" s="1010" t="s">
        <v>427</v>
      </c>
      <c r="F53" s="984" t="s">
        <v>428</v>
      </c>
      <c r="G53" s="984" t="s">
        <v>13</v>
      </c>
      <c r="H53" s="985" t="s">
        <v>13</v>
      </c>
      <c r="I53" s="985" t="s">
        <v>13</v>
      </c>
      <c r="J53" s="984" t="s">
        <v>364</v>
      </c>
    </row>
    <row r="54" spans="1:13" ht="14.25" customHeight="1" x14ac:dyDescent="0.3">
      <c r="A54" s="986"/>
      <c r="B54" s="1006"/>
      <c r="C54" s="986"/>
      <c r="D54" s="986"/>
      <c r="E54" s="1010"/>
      <c r="F54" s="984"/>
      <c r="G54" s="984"/>
      <c r="H54" s="985"/>
      <c r="I54" s="985"/>
      <c r="J54" s="984"/>
    </row>
    <row r="55" spans="1:13" ht="25.9" customHeight="1" x14ac:dyDescent="0.3">
      <c r="A55" s="1000">
        <v>8</v>
      </c>
      <c r="B55" s="1000" t="s">
        <v>429</v>
      </c>
      <c r="C55" s="1000" t="s">
        <v>425</v>
      </c>
      <c r="D55" s="1000" t="s">
        <v>13</v>
      </c>
      <c r="E55" s="1000" t="s">
        <v>13</v>
      </c>
      <c r="F55" s="1000" t="s">
        <v>13</v>
      </c>
      <c r="G55" s="226" t="s">
        <v>384</v>
      </c>
      <c r="H55" s="227">
        <v>0</v>
      </c>
      <c r="I55" s="227">
        <v>0</v>
      </c>
      <c r="J55" s="230"/>
    </row>
    <row r="56" spans="1:13" ht="78.75" customHeight="1" x14ac:dyDescent="0.3">
      <c r="A56" s="1002"/>
      <c r="B56" s="1002"/>
      <c r="C56" s="1002"/>
      <c r="D56" s="1002"/>
      <c r="E56" s="1002"/>
      <c r="F56" s="1002"/>
      <c r="G56" s="226" t="s">
        <v>149</v>
      </c>
      <c r="H56" s="227">
        <v>0</v>
      </c>
      <c r="I56" s="227">
        <v>0</v>
      </c>
      <c r="J56" s="224" t="s">
        <v>13</v>
      </c>
    </row>
    <row r="57" spans="1:13" ht="60.75" customHeight="1" x14ac:dyDescent="0.3">
      <c r="A57" s="986"/>
      <c r="B57" s="1003" t="s">
        <v>430</v>
      </c>
      <c r="C57" s="986"/>
      <c r="D57" s="986" t="s">
        <v>431</v>
      </c>
      <c r="E57" s="1008" t="s">
        <v>432</v>
      </c>
      <c r="F57" s="984" t="s">
        <v>433</v>
      </c>
      <c r="G57" s="984" t="s">
        <v>13</v>
      </c>
      <c r="H57" s="985" t="s">
        <v>13</v>
      </c>
      <c r="I57" s="985" t="s">
        <v>13</v>
      </c>
      <c r="J57" s="984" t="s">
        <v>364</v>
      </c>
    </row>
    <row r="58" spans="1:13" ht="18.75" hidden="1" customHeight="1" x14ac:dyDescent="0.3">
      <c r="A58" s="986"/>
      <c r="B58" s="1006"/>
      <c r="C58" s="986"/>
      <c r="D58" s="986"/>
      <c r="E58" s="1008"/>
      <c r="F58" s="984"/>
      <c r="G58" s="984"/>
      <c r="H58" s="985"/>
      <c r="I58" s="985"/>
      <c r="J58" s="984"/>
    </row>
    <row r="59" spans="1:13" ht="24" customHeight="1" x14ac:dyDescent="0.3">
      <c r="A59" s="1000">
        <v>9</v>
      </c>
      <c r="B59" s="1000" t="s">
        <v>434</v>
      </c>
      <c r="C59" s="1000" t="s">
        <v>425</v>
      </c>
      <c r="D59" s="1012" t="s">
        <v>13</v>
      </c>
      <c r="E59" s="1012" t="s">
        <v>13</v>
      </c>
      <c r="F59" s="1012" t="s">
        <v>13</v>
      </c>
      <c r="G59" s="226" t="s">
        <v>384</v>
      </c>
      <c r="H59" s="227">
        <v>5272.3656300000002</v>
      </c>
      <c r="I59" s="227">
        <v>2430.6930000000002</v>
      </c>
      <c r="J59" s="230"/>
    </row>
    <row r="60" spans="1:13" ht="40.15" customHeight="1" x14ac:dyDescent="0.3">
      <c r="A60" s="1001"/>
      <c r="B60" s="1001"/>
      <c r="C60" s="1001"/>
      <c r="D60" s="1013"/>
      <c r="E60" s="1013"/>
      <c r="F60" s="1013"/>
      <c r="G60" s="226" t="s">
        <v>149</v>
      </c>
      <c r="H60" s="227">
        <v>3028.84393</v>
      </c>
      <c r="I60" s="227">
        <v>263.97000000000003</v>
      </c>
      <c r="J60" s="984" t="s">
        <v>13</v>
      </c>
    </row>
    <row r="61" spans="1:13" ht="40.15" customHeight="1" x14ac:dyDescent="0.3">
      <c r="A61" s="1002"/>
      <c r="B61" s="1002"/>
      <c r="C61" s="1002"/>
      <c r="D61" s="1014"/>
      <c r="E61" s="1014"/>
      <c r="F61" s="1014"/>
      <c r="G61" s="226" t="s">
        <v>148</v>
      </c>
      <c r="H61" s="227">
        <v>2243.5216999999998</v>
      </c>
      <c r="I61" s="227">
        <v>2166.7199999999998</v>
      </c>
      <c r="J61" s="984"/>
    </row>
    <row r="62" spans="1:13" ht="39" customHeight="1" x14ac:dyDescent="0.3">
      <c r="A62" s="986"/>
      <c r="B62" s="1003" t="s">
        <v>435</v>
      </c>
      <c r="C62" s="986"/>
      <c r="D62" s="986" t="s">
        <v>402</v>
      </c>
      <c r="E62" s="1008" t="s">
        <v>436</v>
      </c>
      <c r="F62" s="984" t="s">
        <v>437</v>
      </c>
      <c r="G62" s="984" t="s">
        <v>13</v>
      </c>
      <c r="H62" s="985" t="s">
        <v>13</v>
      </c>
      <c r="I62" s="985" t="s">
        <v>13</v>
      </c>
      <c r="J62" s="984" t="s">
        <v>364</v>
      </c>
    </row>
    <row r="63" spans="1:13" ht="118.5" customHeight="1" x14ac:dyDescent="0.3">
      <c r="A63" s="986"/>
      <c r="B63" s="1006"/>
      <c r="C63" s="986"/>
      <c r="D63" s="986"/>
      <c r="E63" s="1008"/>
      <c r="F63" s="984"/>
      <c r="G63" s="984"/>
      <c r="H63" s="985"/>
      <c r="I63" s="985"/>
      <c r="J63" s="984"/>
      <c r="K63" s="231"/>
      <c r="M63" s="232"/>
    </row>
    <row r="64" spans="1:13" ht="28.9" customHeight="1" x14ac:dyDescent="0.3">
      <c r="A64" s="1000">
        <v>11</v>
      </c>
      <c r="B64" s="995" t="s">
        <v>438</v>
      </c>
      <c r="C64" s="1000" t="s">
        <v>439</v>
      </c>
      <c r="D64" s="1000" t="s">
        <v>13</v>
      </c>
      <c r="E64" s="1000" t="s">
        <v>13</v>
      </c>
      <c r="F64" s="1000" t="s">
        <v>13</v>
      </c>
      <c r="G64" s="226" t="s">
        <v>384</v>
      </c>
      <c r="H64" s="229">
        <v>2222.2240000000002</v>
      </c>
      <c r="I64" s="229">
        <v>666.66719999999998</v>
      </c>
      <c r="J64" s="230"/>
    </row>
    <row r="65" spans="1:10" ht="36" customHeight="1" x14ac:dyDescent="0.3">
      <c r="A65" s="1001"/>
      <c r="B65" s="996"/>
      <c r="C65" s="1001"/>
      <c r="D65" s="1001"/>
      <c r="E65" s="1001"/>
      <c r="F65" s="1001"/>
      <c r="G65" s="226" t="s">
        <v>149</v>
      </c>
      <c r="H65" s="229">
        <v>222.22399999999999</v>
      </c>
      <c r="I65" s="229">
        <v>66.67</v>
      </c>
      <c r="J65" s="986" t="s">
        <v>13</v>
      </c>
    </row>
    <row r="66" spans="1:10" ht="42.6" customHeight="1" x14ac:dyDescent="0.3">
      <c r="A66" s="1002"/>
      <c r="B66" s="1011"/>
      <c r="C66" s="1002"/>
      <c r="D66" s="1002"/>
      <c r="E66" s="1002"/>
      <c r="F66" s="1002"/>
      <c r="G66" s="226" t="s">
        <v>148</v>
      </c>
      <c r="H66" s="229">
        <v>2000</v>
      </c>
      <c r="I66" s="229">
        <v>600</v>
      </c>
      <c r="J66" s="986"/>
    </row>
    <row r="67" spans="1:10" ht="185.25" customHeight="1" x14ac:dyDescent="0.3">
      <c r="A67" s="986"/>
      <c r="B67" s="1003" t="s">
        <v>440</v>
      </c>
      <c r="C67" s="986"/>
      <c r="D67" s="986" t="s">
        <v>402</v>
      </c>
      <c r="E67" s="1010" t="s">
        <v>441</v>
      </c>
      <c r="F67" s="984" t="s">
        <v>442</v>
      </c>
      <c r="G67" s="984" t="s">
        <v>13</v>
      </c>
      <c r="H67" s="985" t="s">
        <v>13</v>
      </c>
      <c r="I67" s="985" t="s">
        <v>13</v>
      </c>
      <c r="J67" s="986" t="s">
        <v>364</v>
      </c>
    </row>
    <row r="68" spans="1:10" ht="21" hidden="1" customHeight="1" x14ac:dyDescent="0.3">
      <c r="A68" s="986"/>
      <c r="B68" s="1006"/>
      <c r="C68" s="986"/>
      <c r="D68" s="986"/>
      <c r="E68" s="1010"/>
      <c r="F68" s="984"/>
      <c r="G68" s="984"/>
      <c r="H68" s="985"/>
      <c r="I68" s="985"/>
      <c r="J68" s="986"/>
    </row>
    <row r="69" spans="1:10" ht="48.6" customHeight="1" x14ac:dyDescent="0.3">
      <c r="A69" s="986"/>
      <c r="B69" s="1003" t="s">
        <v>443</v>
      </c>
      <c r="C69" s="986"/>
      <c r="D69" s="986" t="s">
        <v>402</v>
      </c>
      <c r="E69" s="1010" t="s">
        <v>444</v>
      </c>
      <c r="F69" s="984" t="s">
        <v>445</v>
      </c>
      <c r="G69" s="984" t="s">
        <v>13</v>
      </c>
      <c r="H69" s="985" t="s">
        <v>13</v>
      </c>
      <c r="I69" s="985" t="s">
        <v>13</v>
      </c>
      <c r="J69" s="986" t="s">
        <v>364</v>
      </c>
    </row>
    <row r="70" spans="1:10" ht="116.25" customHeight="1" x14ac:dyDescent="0.3">
      <c r="A70" s="986"/>
      <c r="B70" s="1006"/>
      <c r="C70" s="986"/>
      <c r="D70" s="986"/>
      <c r="E70" s="1010"/>
      <c r="F70" s="984"/>
      <c r="G70" s="984"/>
      <c r="H70" s="985"/>
      <c r="I70" s="985"/>
      <c r="J70" s="986"/>
    </row>
    <row r="71" spans="1:10" ht="35.25" customHeight="1" x14ac:dyDescent="0.3">
      <c r="A71" s="1000">
        <v>12</v>
      </c>
      <c r="B71" s="1000" t="s">
        <v>446</v>
      </c>
      <c r="C71" s="1000" t="s">
        <v>425</v>
      </c>
      <c r="D71" s="1000" t="s">
        <v>13</v>
      </c>
      <c r="E71" s="1000" t="s">
        <v>13</v>
      </c>
      <c r="F71" s="1000" t="s">
        <v>13</v>
      </c>
      <c r="G71" s="226" t="s">
        <v>384</v>
      </c>
      <c r="H71" s="229">
        <v>141120.90909</v>
      </c>
      <c r="I71" s="229">
        <v>28223.232319999999</v>
      </c>
      <c r="J71" s="230"/>
    </row>
    <row r="72" spans="1:10" ht="34.9" customHeight="1" x14ac:dyDescent="0.3">
      <c r="A72" s="1001"/>
      <c r="B72" s="1001"/>
      <c r="C72" s="1001"/>
      <c r="D72" s="1001"/>
      <c r="E72" s="1001"/>
      <c r="F72" s="1001"/>
      <c r="G72" s="226" t="s">
        <v>149</v>
      </c>
      <c r="H72" s="229">
        <v>1411.2090900000001</v>
      </c>
      <c r="I72" s="229">
        <v>282.23</v>
      </c>
      <c r="J72" s="986" t="s">
        <v>13</v>
      </c>
    </row>
    <row r="73" spans="1:10" ht="35.25" customHeight="1" x14ac:dyDescent="0.3">
      <c r="A73" s="1002"/>
      <c r="B73" s="1002"/>
      <c r="C73" s="1002"/>
      <c r="D73" s="1002"/>
      <c r="E73" s="1002"/>
      <c r="F73" s="1002"/>
      <c r="G73" s="226" t="s">
        <v>148</v>
      </c>
      <c r="H73" s="229">
        <v>139709.70000000001</v>
      </c>
      <c r="I73" s="229">
        <v>27941</v>
      </c>
      <c r="J73" s="986"/>
    </row>
    <row r="74" spans="1:10" ht="102" customHeight="1" x14ac:dyDescent="0.3">
      <c r="A74" s="224"/>
      <c r="B74" s="233" t="s">
        <v>447</v>
      </c>
      <c r="C74" s="224"/>
      <c r="D74" s="224" t="s">
        <v>402</v>
      </c>
      <c r="E74" s="234" t="s">
        <v>448</v>
      </c>
      <c r="F74" s="226" t="s">
        <v>449</v>
      </c>
      <c r="G74" s="226" t="s">
        <v>13</v>
      </c>
      <c r="H74" s="229" t="s">
        <v>13</v>
      </c>
      <c r="I74" s="229" t="s">
        <v>13</v>
      </c>
      <c r="J74" s="226" t="s">
        <v>364</v>
      </c>
    </row>
    <row r="75" spans="1:10" ht="22.9" customHeight="1" x14ac:dyDescent="0.3">
      <c r="A75" s="986">
        <v>13</v>
      </c>
      <c r="B75" s="986" t="s">
        <v>450</v>
      </c>
      <c r="C75" s="1000" t="s">
        <v>451</v>
      </c>
      <c r="D75" s="986" t="s">
        <v>13</v>
      </c>
      <c r="E75" s="984" t="s">
        <v>13</v>
      </c>
      <c r="F75" s="984" t="s">
        <v>13</v>
      </c>
      <c r="G75" s="226" t="s">
        <v>384</v>
      </c>
      <c r="H75" s="229">
        <v>47715.566800000001</v>
      </c>
      <c r="I75" s="229">
        <v>13569.853279999999</v>
      </c>
      <c r="J75" s="984" t="s">
        <v>13</v>
      </c>
    </row>
    <row r="76" spans="1:10" ht="51.75" customHeight="1" x14ac:dyDescent="0.3">
      <c r="A76" s="986"/>
      <c r="B76" s="986"/>
      <c r="C76" s="1007"/>
      <c r="D76" s="986"/>
      <c r="E76" s="984"/>
      <c r="F76" s="984"/>
      <c r="G76" s="226" t="s">
        <v>149</v>
      </c>
      <c r="H76" s="229">
        <v>47715.566800000001</v>
      </c>
      <c r="I76" s="229">
        <v>13569.853279999999</v>
      </c>
      <c r="J76" s="984"/>
    </row>
    <row r="77" spans="1:10" ht="36" customHeight="1" x14ac:dyDescent="0.3">
      <c r="A77" s="986"/>
      <c r="B77" s="1003" t="s">
        <v>452</v>
      </c>
      <c r="C77" s="1000"/>
      <c r="D77" s="986" t="s">
        <v>402</v>
      </c>
      <c r="E77" s="1008" t="s">
        <v>453</v>
      </c>
      <c r="F77" s="984" t="s">
        <v>454</v>
      </c>
      <c r="G77" s="984" t="s">
        <v>13</v>
      </c>
      <c r="H77" s="985" t="s">
        <v>13</v>
      </c>
      <c r="I77" s="985" t="s">
        <v>13</v>
      </c>
      <c r="J77" s="984" t="s">
        <v>364</v>
      </c>
    </row>
    <row r="78" spans="1:10" ht="42" customHeight="1" x14ac:dyDescent="0.3">
      <c r="A78" s="986"/>
      <c r="B78" s="1006"/>
      <c r="C78" s="1007"/>
      <c r="D78" s="986"/>
      <c r="E78" s="1008"/>
      <c r="F78" s="984"/>
      <c r="G78" s="984"/>
      <c r="H78" s="985"/>
      <c r="I78" s="985"/>
      <c r="J78" s="984"/>
    </row>
    <row r="79" spans="1:10" ht="53.45" customHeight="1" x14ac:dyDescent="0.3">
      <c r="A79" s="986"/>
      <c r="B79" s="1003" t="s">
        <v>455</v>
      </c>
      <c r="C79" s="1000"/>
      <c r="D79" s="986" t="s">
        <v>386</v>
      </c>
      <c r="E79" s="1008" t="s">
        <v>456</v>
      </c>
      <c r="F79" s="1009" t="s">
        <v>457</v>
      </c>
      <c r="G79" s="984" t="s">
        <v>13</v>
      </c>
      <c r="H79" s="985" t="s">
        <v>13</v>
      </c>
      <c r="I79" s="985" t="s">
        <v>13</v>
      </c>
      <c r="J79" s="984" t="s">
        <v>364</v>
      </c>
    </row>
    <row r="80" spans="1:10" ht="109.5" customHeight="1" x14ac:dyDescent="0.3">
      <c r="A80" s="986"/>
      <c r="B80" s="1006"/>
      <c r="C80" s="1007"/>
      <c r="D80" s="986"/>
      <c r="E80" s="1008"/>
      <c r="F80" s="1009"/>
      <c r="G80" s="984"/>
      <c r="H80" s="985"/>
      <c r="I80" s="985"/>
      <c r="J80" s="984"/>
    </row>
    <row r="81" spans="1:14" ht="33" customHeight="1" x14ac:dyDescent="0.3">
      <c r="A81" s="1000">
        <v>14</v>
      </c>
      <c r="B81" s="1000" t="s">
        <v>458</v>
      </c>
      <c r="C81" s="1000" t="s">
        <v>425</v>
      </c>
      <c r="D81" s="1000" t="s">
        <v>13</v>
      </c>
      <c r="E81" s="1000" t="s">
        <v>13</v>
      </c>
      <c r="F81" s="1000" t="s">
        <v>13</v>
      </c>
      <c r="G81" s="226" t="s">
        <v>384</v>
      </c>
      <c r="H81" s="229"/>
      <c r="I81" s="229"/>
      <c r="J81" s="230"/>
    </row>
    <row r="82" spans="1:14" ht="72.75" customHeight="1" x14ac:dyDescent="0.3">
      <c r="A82" s="1002"/>
      <c r="B82" s="1002"/>
      <c r="C82" s="1002"/>
      <c r="D82" s="1002"/>
      <c r="E82" s="1002"/>
      <c r="F82" s="1002"/>
      <c r="G82" s="226"/>
      <c r="H82" s="229"/>
      <c r="I82" s="229"/>
      <c r="J82" s="224" t="s">
        <v>13</v>
      </c>
    </row>
    <row r="83" spans="1:14" ht="91.15" customHeight="1" x14ac:dyDescent="0.3">
      <c r="A83" s="986"/>
      <c r="B83" s="1003" t="s">
        <v>459</v>
      </c>
      <c r="C83" s="986"/>
      <c r="D83" s="1000" t="s">
        <v>402</v>
      </c>
      <c r="E83" s="1005" t="s">
        <v>460</v>
      </c>
      <c r="F83" s="984" t="s">
        <v>461</v>
      </c>
      <c r="G83" s="984" t="s">
        <v>13</v>
      </c>
      <c r="H83" s="985" t="s">
        <v>13</v>
      </c>
      <c r="I83" s="985" t="s">
        <v>13</v>
      </c>
      <c r="J83" s="986" t="s">
        <v>364</v>
      </c>
    </row>
    <row r="84" spans="1:14" ht="30" customHeight="1" x14ac:dyDescent="0.3">
      <c r="A84" s="986"/>
      <c r="B84" s="1006"/>
      <c r="C84" s="986"/>
      <c r="D84" s="1002"/>
      <c r="E84" s="1005"/>
      <c r="F84" s="984"/>
      <c r="G84" s="984"/>
      <c r="H84" s="985"/>
      <c r="I84" s="985"/>
      <c r="J84" s="986"/>
    </row>
    <row r="85" spans="1:14" ht="0.75" customHeight="1" x14ac:dyDescent="0.3">
      <c r="A85" s="1000">
        <v>15</v>
      </c>
      <c r="B85" s="1000" t="s">
        <v>462</v>
      </c>
      <c r="C85" s="1000" t="s">
        <v>439</v>
      </c>
      <c r="D85" s="1000" t="s">
        <v>13</v>
      </c>
      <c r="E85" s="1000" t="s">
        <v>13</v>
      </c>
      <c r="F85" s="1000" t="s">
        <v>13</v>
      </c>
      <c r="G85" s="226" t="s">
        <v>384</v>
      </c>
      <c r="H85" s="229">
        <f>H86+H88</f>
        <v>0</v>
      </c>
      <c r="I85" s="229">
        <f>I86+I88</f>
        <v>0</v>
      </c>
      <c r="J85" s="230"/>
    </row>
    <row r="86" spans="1:14" ht="108" customHeight="1" x14ac:dyDescent="0.3">
      <c r="A86" s="1002"/>
      <c r="B86" s="1002"/>
      <c r="C86" s="1002"/>
      <c r="D86" s="1002"/>
      <c r="E86" s="1002"/>
      <c r="F86" s="1002"/>
      <c r="G86" s="226"/>
      <c r="H86" s="229"/>
      <c r="I86" s="229"/>
      <c r="J86" s="224" t="s">
        <v>13</v>
      </c>
    </row>
    <row r="87" spans="1:14" ht="98.45" customHeight="1" x14ac:dyDescent="0.3">
      <c r="A87" s="986"/>
      <c r="B87" s="1003" t="s">
        <v>463</v>
      </c>
      <c r="C87" s="986"/>
      <c r="D87" s="986" t="s">
        <v>402</v>
      </c>
      <c r="E87" s="1005" t="s">
        <v>464</v>
      </c>
      <c r="F87" s="984" t="s">
        <v>465</v>
      </c>
      <c r="G87" s="984" t="s">
        <v>13</v>
      </c>
      <c r="H87" s="985" t="s">
        <v>13</v>
      </c>
      <c r="I87" s="985" t="s">
        <v>13</v>
      </c>
      <c r="J87" s="986" t="s">
        <v>364</v>
      </c>
    </row>
    <row r="88" spans="1:14" ht="9.75" customHeight="1" x14ac:dyDescent="0.3">
      <c r="A88" s="986"/>
      <c r="B88" s="1004"/>
      <c r="C88" s="986"/>
      <c r="D88" s="986"/>
      <c r="E88" s="1005"/>
      <c r="F88" s="984"/>
      <c r="G88" s="984"/>
      <c r="H88" s="985"/>
      <c r="I88" s="985"/>
      <c r="J88" s="986"/>
    </row>
    <row r="89" spans="1:14" ht="61.5" customHeight="1" x14ac:dyDescent="0.3">
      <c r="A89" s="992">
        <v>16</v>
      </c>
      <c r="B89" s="995" t="s">
        <v>466</v>
      </c>
      <c r="C89" s="997" t="s">
        <v>467</v>
      </c>
      <c r="D89" s="1000" t="s">
        <v>13</v>
      </c>
      <c r="E89" s="1000" t="s">
        <v>13</v>
      </c>
      <c r="F89" s="1000" t="s">
        <v>13</v>
      </c>
      <c r="G89" s="226" t="s">
        <v>384</v>
      </c>
      <c r="H89" s="229">
        <v>555.55600000000004</v>
      </c>
      <c r="I89" s="229">
        <v>0</v>
      </c>
      <c r="J89" s="230"/>
    </row>
    <row r="90" spans="1:14" ht="36.75" customHeight="1" x14ac:dyDescent="0.3">
      <c r="A90" s="993"/>
      <c r="B90" s="996"/>
      <c r="C90" s="998"/>
      <c r="D90" s="1001"/>
      <c r="E90" s="1001"/>
      <c r="F90" s="1001"/>
      <c r="G90" s="984" t="s">
        <v>149</v>
      </c>
      <c r="H90" s="985">
        <v>55.555999999999997</v>
      </c>
      <c r="I90" s="229">
        <v>0</v>
      </c>
      <c r="J90" s="986" t="s">
        <v>13</v>
      </c>
    </row>
    <row r="91" spans="1:14" ht="57" hidden="1" customHeight="1" x14ac:dyDescent="0.3">
      <c r="A91" s="993"/>
      <c r="B91" s="996"/>
      <c r="C91" s="998"/>
      <c r="D91" s="1001"/>
      <c r="E91" s="1001"/>
      <c r="F91" s="1001"/>
      <c r="G91" s="984"/>
      <c r="H91" s="985"/>
      <c r="I91" s="229">
        <v>0</v>
      </c>
      <c r="J91" s="986"/>
    </row>
    <row r="92" spans="1:14" ht="85.15" customHeight="1" x14ac:dyDescent="0.3">
      <c r="A92" s="994"/>
      <c r="B92" s="235" t="s">
        <v>468</v>
      </c>
      <c r="C92" s="999"/>
      <c r="D92" s="1002"/>
      <c r="E92" s="1002"/>
      <c r="F92" s="1002"/>
      <c r="G92" s="226" t="s">
        <v>148</v>
      </c>
      <c r="H92" s="229">
        <v>500</v>
      </c>
      <c r="I92" s="229">
        <v>0</v>
      </c>
      <c r="J92" s="986"/>
      <c r="M92" s="236" t="e">
        <f>H92+H76++H90+H73+H72+H66+H65+#REF!+H61+H60+H56+H52+H44+H43+H37+H36+H30+H29+H25+H24+H23+H19+H15+H14</f>
        <v>#REF!</v>
      </c>
      <c r="N92" s="213" t="s">
        <v>469</v>
      </c>
    </row>
    <row r="93" spans="1:14" ht="119.25" customHeight="1" x14ac:dyDescent="0.3">
      <c r="A93" s="230"/>
      <c r="B93" s="237" t="s">
        <v>470</v>
      </c>
      <c r="C93" s="235"/>
      <c r="D93" s="230" t="s">
        <v>402</v>
      </c>
      <c r="E93" s="230" t="s">
        <v>471</v>
      </c>
      <c r="F93" s="230" t="s">
        <v>472</v>
      </c>
      <c r="G93" s="226" t="s">
        <v>13</v>
      </c>
      <c r="H93" s="229" t="s">
        <v>13</v>
      </c>
      <c r="I93" s="229" t="s">
        <v>13</v>
      </c>
      <c r="J93" s="224" t="s">
        <v>364</v>
      </c>
      <c r="M93" s="236"/>
    </row>
    <row r="94" spans="1:14" ht="37.15" customHeight="1" x14ac:dyDescent="0.3">
      <c r="A94" s="987"/>
      <c r="B94" s="988" t="s">
        <v>473</v>
      </c>
      <c r="C94" s="989" t="s">
        <v>13</v>
      </c>
      <c r="D94" s="990" t="s">
        <v>13</v>
      </c>
      <c r="E94" s="990" t="s">
        <v>13</v>
      </c>
      <c r="F94" s="990" t="s">
        <v>13</v>
      </c>
      <c r="G94" s="238" t="s">
        <v>41</v>
      </c>
      <c r="H94" s="239">
        <f>H95+H96+H97</f>
        <v>363092.95888000005</v>
      </c>
      <c r="I94" s="239">
        <f>I95+I96+I97</f>
        <v>95383.623309999995</v>
      </c>
      <c r="J94" s="991" t="s">
        <v>13</v>
      </c>
      <c r="M94" s="236" t="e">
        <f>I92+I90+I76+I73+I72+I66+I65+#REF!+I61+I60+I56+I52+I44+I43+I37+I36+I30+I29+I24+I25+I23+I19+I15+I14</f>
        <v>#REF!</v>
      </c>
      <c r="N94" s="213" t="s">
        <v>474</v>
      </c>
    </row>
    <row r="95" spans="1:14" s="240" customFormat="1" ht="34.15" customHeight="1" x14ac:dyDescent="0.2">
      <c r="A95" s="987"/>
      <c r="B95" s="988"/>
      <c r="C95" s="989"/>
      <c r="D95" s="990"/>
      <c r="E95" s="990"/>
      <c r="F95" s="990"/>
      <c r="G95" s="238" t="s">
        <v>475</v>
      </c>
      <c r="H95" s="239">
        <f>H25</f>
        <v>122.377</v>
      </c>
      <c r="I95" s="239">
        <f>I25</f>
        <v>122.38</v>
      </c>
      <c r="J95" s="991"/>
      <c r="M95" s="241"/>
    </row>
    <row r="96" spans="1:14" s="240" customFormat="1" ht="48.6" customHeight="1" x14ac:dyDescent="0.2">
      <c r="A96" s="987"/>
      <c r="B96" s="988"/>
      <c r="C96" s="989"/>
      <c r="D96" s="990"/>
      <c r="E96" s="990"/>
      <c r="F96" s="990"/>
      <c r="G96" s="238" t="s">
        <v>476</v>
      </c>
      <c r="H96" s="239">
        <f>H92+H73+H66+H61+H44+H37+H30+H24+H15</f>
        <v>144765.69970000003</v>
      </c>
      <c r="I96" s="239">
        <f>I92+I73+I66+I61+I44+I37+I30+I24+I15</f>
        <v>30893.385820000003</v>
      </c>
      <c r="J96" s="991"/>
      <c r="M96" s="241"/>
    </row>
    <row r="97" spans="1:13" s="240" customFormat="1" ht="36" customHeight="1" x14ac:dyDescent="0.2">
      <c r="A97" s="987"/>
      <c r="B97" s="988"/>
      <c r="C97" s="989"/>
      <c r="D97" s="990"/>
      <c r="E97" s="990"/>
      <c r="F97" s="990"/>
      <c r="G97" s="238" t="s">
        <v>44</v>
      </c>
      <c r="H97" s="239">
        <f>H90+H76+H72+H65+H52+H43+H36+H29+H23+H19+H14+H60</f>
        <v>218204.88218000002</v>
      </c>
      <c r="I97" s="239">
        <f>I90+I76+I72+I65+I52+I43+I36+I29+I23+I19+I14+I60</f>
        <v>64367.857489999995</v>
      </c>
      <c r="J97" s="991"/>
      <c r="M97" s="241"/>
    </row>
    <row r="98" spans="1:13" s="240" customFormat="1" ht="36" customHeight="1" x14ac:dyDescent="0.2">
      <c r="A98" s="987"/>
      <c r="B98" s="988"/>
      <c r="C98" s="989"/>
      <c r="D98" s="990"/>
      <c r="E98" s="990"/>
      <c r="F98" s="990"/>
      <c r="G98" s="238" t="s">
        <v>477</v>
      </c>
      <c r="H98" s="239"/>
      <c r="I98" s="239"/>
      <c r="J98" s="991"/>
      <c r="M98" s="241"/>
    </row>
    <row r="99" spans="1:13" ht="31.9" customHeight="1" x14ac:dyDescent="0.3">
      <c r="A99" s="982" t="s">
        <v>478</v>
      </c>
      <c r="B99" s="982"/>
      <c r="C99" s="982"/>
      <c r="D99" s="982"/>
      <c r="E99" s="982"/>
      <c r="F99" s="982"/>
      <c r="G99" s="982"/>
      <c r="H99" s="982"/>
      <c r="I99" s="982"/>
      <c r="J99" s="982"/>
      <c r="L99" s="213">
        <f>((4/15)+(7/20)+(95383.62/363092.96))/3*100</f>
        <v>29.312139544405131</v>
      </c>
    </row>
    <row r="100" spans="1:13" x14ac:dyDescent="0.3">
      <c r="A100" s="983"/>
      <c r="B100" s="983"/>
      <c r="C100" s="983"/>
      <c r="D100" s="983"/>
      <c r="E100" s="983"/>
      <c r="F100" s="983"/>
      <c r="G100" s="983"/>
      <c r="H100" s="983"/>
      <c r="I100" s="983"/>
      <c r="J100" s="983"/>
    </row>
    <row r="101" spans="1:13" x14ac:dyDescent="0.3">
      <c r="A101" s="213"/>
      <c r="B101" s="213" t="s">
        <v>479</v>
      </c>
      <c r="E101" s="213" t="s">
        <v>480</v>
      </c>
      <c r="G101" s="218"/>
      <c r="J101" s="213" t="s">
        <v>481</v>
      </c>
    </row>
    <row r="102" spans="1:13" x14ac:dyDescent="0.3">
      <c r="A102" s="213"/>
      <c r="G102" s="218"/>
    </row>
    <row r="103" spans="1:13" x14ac:dyDescent="0.3">
      <c r="A103" s="213"/>
      <c r="G103" s="218"/>
    </row>
    <row r="104" spans="1:13" x14ac:dyDescent="0.3">
      <c r="A104" s="213"/>
      <c r="B104" s="240" t="s">
        <v>482</v>
      </c>
      <c r="G104" s="218"/>
    </row>
    <row r="105" spans="1:13" x14ac:dyDescent="0.3">
      <c r="A105" s="213"/>
      <c r="B105" s="240" t="s">
        <v>483</v>
      </c>
      <c r="C105" s="240"/>
      <c r="G105" s="218"/>
    </row>
    <row r="106" spans="1:13" x14ac:dyDescent="0.3">
      <c r="A106" s="213"/>
      <c r="B106" s="240" t="s">
        <v>484</v>
      </c>
      <c r="C106" s="240"/>
      <c r="G106" s="218"/>
    </row>
  </sheetData>
  <mergeCells count="297">
    <mergeCell ref="I16:I17"/>
    <mergeCell ref="A13:A15"/>
    <mergeCell ref="G20:G21"/>
    <mergeCell ref="H20:H21"/>
    <mergeCell ref="I20:I21"/>
    <mergeCell ref="J20:J21"/>
    <mergeCell ref="B6:B10"/>
    <mergeCell ref="C6:C10"/>
    <mergeCell ref="E6:F9"/>
    <mergeCell ref="G6:I9"/>
    <mergeCell ref="J6:J10"/>
    <mergeCell ref="B12:J12"/>
    <mergeCell ref="J16:J17"/>
    <mergeCell ref="B18:B19"/>
    <mergeCell ref="C18:C19"/>
    <mergeCell ref="D18:D19"/>
    <mergeCell ref="E18:E19"/>
    <mergeCell ref="F18:F19"/>
    <mergeCell ref="J13:J15"/>
    <mergeCell ref="B16:B17"/>
    <mergeCell ref="C16:C17"/>
    <mergeCell ref="D16:D17"/>
    <mergeCell ref="E16:E17"/>
    <mergeCell ref="F16:F17"/>
    <mergeCell ref="G16:G17"/>
    <mergeCell ref="H16:H17"/>
    <mergeCell ref="A20:A21"/>
    <mergeCell ref="B20:B21"/>
    <mergeCell ref="C20:C21"/>
    <mergeCell ref="D20:D21"/>
    <mergeCell ref="E20:E21"/>
    <mergeCell ref="F20:F21"/>
    <mergeCell ref="B13:B15"/>
    <mergeCell ref="C13:C15"/>
    <mergeCell ref="D13:D15"/>
    <mergeCell ref="E13:E15"/>
    <mergeCell ref="F13:F15"/>
    <mergeCell ref="A18:A19"/>
    <mergeCell ref="A16:A17"/>
    <mergeCell ref="J26:J27"/>
    <mergeCell ref="A28:A30"/>
    <mergeCell ref="B28:B30"/>
    <mergeCell ref="C28:C30"/>
    <mergeCell ref="D28:D30"/>
    <mergeCell ref="E28:E30"/>
    <mergeCell ref="F28:F30"/>
    <mergeCell ref="J29:J30"/>
    <mergeCell ref="J23:J25"/>
    <mergeCell ref="A26:A27"/>
    <mergeCell ref="B26:B27"/>
    <mergeCell ref="C26:C27"/>
    <mergeCell ref="D26:D27"/>
    <mergeCell ref="E26:E27"/>
    <mergeCell ref="F26:F27"/>
    <mergeCell ref="G26:G27"/>
    <mergeCell ref="H26:H27"/>
    <mergeCell ref="I26:I27"/>
    <mergeCell ref="A22:A25"/>
    <mergeCell ref="B22:B25"/>
    <mergeCell ref="C22:C25"/>
    <mergeCell ref="D22:D25"/>
    <mergeCell ref="E22:E25"/>
    <mergeCell ref="F22:F25"/>
    <mergeCell ref="G31:G32"/>
    <mergeCell ref="H31:H32"/>
    <mergeCell ref="I31:I32"/>
    <mergeCell ref="J31:J32"/>
    <mergeCell ref="A33:A34"/>
    <mergeCell ref="B33:B34"/>
    <mergeCell ref="C33:C34"/>
    <mergeCell ref="D33:D34"/>
    <mergeCell ref="E33:E34"/>
    <mergeCell ref="F33:F34"/>
    <mergeCell ref="A31:A32"/>
    <mergeCell ref="B31:B32"/>
    <mergeCell ref="C31:C32"/>
    <mergeCell ref="D31:D32"/>
    <mergeCell ref="E31:E32"/>
    <mergeCell ref="F31:F32"/>
    <mergeCell ref="G33:G34"/>
    <mergeCell ref="H33:H34"/>
    <mergeCell ref="I33:I34"/>
    <mergeCell ref="J33:J34"/>
    <mergeCell ref="A35:A37"/>
    <mergeCell ref="B35:B37"/>
    <mergeCell ref="C35:C37"/>
    <mergeCell ref="D35:D37"/>
    <mergeCell ref="E35:E37"/>
    <mergeCell ref="F35:F37"/>
    <mergeCell ref="J36:J37"/>
    <mergeCell ref="A38:A39"/>
    <mergeCell ref="B38:B39"/>
    <mergeCell ref="C38:C39"/>
    <mergeCell ref="D38:D39"/>
    <mergeCell ref="E38:E39"/>
    <mergeCell ref="F38:F39"/>
    <mergeCell ref="G38:G39"/>
    <mergeCell ref="H38:H39"/>
    <mergeCell ref="I38:I39"/>
    <mergeCell ref="J40:J41"/>
    <mergeCell ref="A42:A44"/>
    <mergeCell ref="B42:B44"/>
    <mergeCell ref="C42:C44"/>
    <mergeCell ref="D42:D44"/>
    <mergeCell ref="E42:E44"/>
    <mergeCell ref="F42:F44"/>
    <mergeCell ref="J43:J44"/>
    <mergeCell ref="J38:J39"/>
    <mergeCell ref="A40:A41"/>
    <mergeCell ref="B40:B41"/>
    <mergeCell ref="C40:C41"/>
    <mergeCell ref="D40:D41"/>
    <mergeCell ref="E40:E41"/>
    <mergeCell ref="F40:F41"/>
    <mergeCell ref="G40:G41"/>
    <mergeCell ref="H40:H41"/>
    <mergeCell ref="I40:I41"/>
    <mergeCell ref="G45:G47"/>
    <mergeCell ref="H45:H47"/>
    <mergeCell ref="I45:I47"/>
    <mergeCell ref="J45:J47"/>
    <mergeCell ref="A48:A50"/>
    <mergeCell ref="B48:B50"/>
    <mergeCell ref="C48:C50"/>
    <mergeCell ref="D48:D50"/>
    <mergeCell ref="E48:E50"/>
    <mergeCell ref="F48:F50"/>
    <mergeCell ref="A45:A47"/>
    <mergeCell ref="B45:B47"/>
    <mergeCell ref="C45:C47"/>
    <mergeCell ref="D45:D47"/>
    <mergeCell ref="E45:E47"/>
    <mergeCell ref="F45:F47"/>
    <mergeCell ref="G48:G50"/>
    <mergeCell ref="H48:H50"/>
    <mergeCell ref="I48:I50"/>
    <mergeCell ref="J48:J50"/>
    <mergeCell ref="A51:A52"/>
    <mergeCell ref="B51:B52"/>
    <mergeCell ref="C51:C52"/>
    <mergeCell ref="D51:D52"/>
    <mergeCell ref="E51:E52"/>
    <mergeCell ref="F51:F52"/>
    <mergeCell ref="G53:G54"/>
    <mergeCell ref="H53:H54"/>
    <mergeCell ref="I53:I54"/>
    <mergeCell ref="J53:J54"/>
    <mergeCell ref="A55:A56"/>
    <mergeCell ref="B55:B56"/>
    <mergeCell ref="C55:C56"/>
    <mergeCell ref="D55:D56"/>
    <mergeCell ref="E55:E56"/>
    <mergeCell ref="F55:F56"/>
    <mergeCell ref="A53:A54"/>
    <mergeCell ref="B53:B54"/>
    <mergeCell ref="C53:C54"/>
    <mergeCell ref="D53:D54"/>
    <mergeCell ref="E53:E54"/>
    <mergeCell ref="F53:F54"/>
    <mergeCell ref="G57:G58"/>
    <mergeCell ref="H57:H58"/>
    <mergeCell ref="I57:I58"/>
    <mergeCell ref="J57:J58"/>
    <mergeCell ref="A59:A61"/>
    <mergeCell ref="B59:B61"/>
    <mergeCell ref="C59:C61"/>
    <mergeCell ref="D59:D61"/>
    <mergeCell ref="E59:E61"/>
    <mergeCell ref="F59:F61"/>
    <mergeCell ref="A57:A58"/>
    <mergeCell ref="B57:B58"/>
    <mergeCell ref="C57:C58"/>
    <mergeCell ref="D57:D58"/>
    <mergeCell ref="E57:E58"/>
    <mergeCell ref="F57:F58"/>
    <mergeCell ref="J62:J63"/>
    <mergeCell ref="A64:A66"/>
    <mergeCell ref="B64:B66"/>
    <mergeCell ref="C64:C66"/>
    <mergeCell ref="D64:D66"/>
    <mergeCell ref="E64:E66"/>
    <mergeCell ref="F64:F66"/>
    <mergeCell ref="J65:J66"/>
    <mergeCell ref="J60:J61"/>
    <mergeCell ref="A62:A63"/>
    <mergeCell ref="B62:B63"/>
    <mergeCell ref="C62:C63"/>
    <mergeCell ref="D62:D63"/>
    <mergeCell ref="E62:E63"/>
    <mergeCell ref="F62:F63"/>
    <mergeCell ref="G62:G63"/>
    <mergeCell ref="H62:H63"/>
    <mergeCell ref="I62:I63"/>
    <mergeCell ref="G67:G68"/>
    <mergeCell ref="H67:H68"/>
    <mergeCell ref="I67:I68"/>
    <mergeCell ref="J67:J68"/>
    <mergeCell ref="A69:A70"/>
    <mergeCell ref="B69:B70"/>
    <mergeCell ref="C69:C70"/>
    <mergeCell ref="D69:D70"/>
    <mergeCell ref="E69:E70"/>
    <mergeCell ref="F69:F70"/>
    <mergeCell ref="A67:A68"/>
    <mergeCell ref="B67:B68"/>
    <mergeCell ref="C67:C68"/>
    <mergeCell ref="D67:D68"/>
    <mergeCell ref="E67:E68"/>
    <mergeCell ref="F67:F68"/>
    <mergeCell ref="J72:J73"/>
    <mergeCell ref="A75:A76"/>
    <mergeCell ref="B75:B76"/>
    <mergeCell ref="C75:C76"/>
    <mergeCell ref="D75:D76"/>
    <mergeCell ref="E75:E76"/>
    <mergeCell ref="F75:F76"/>
    <mergeCell ref="J75:J76"/>
    <mergeCell ref="G69:G70"/>
    <mergeCell ref="H69:H70"/>
    <mergeCell ref="I69:I70"/>
    <mergeCell ref="J69:J70"/>
    <mergeCell ref="A71:A73"/>
    <mergeCell ref="B71:B73"/>
    <mergeCell ref="C71:C73"/>
    <mergeCell ref="D71:D73"/>
    <mergeCell ref="E71:E73"/>
    <mergeCell ref="F71:F73"/>
    <mergeCell ref="G77:G78"/>
    <mergeCell ref="H77:H78"/>
    <mergeCell ref="I77:I78"/>
    <mergeCell ref="J77:J78"/>
    <mergeCell ref="A79:A80"/>
    <mergeCell ref="B79:B80"/>
    <mergeCell ref="C79:C80"/>
    <mergeCell ref="D79:D80"/>
    <mergeCell ref="E79:E80"/>
    <mergeCell ref="F79:F80"/>
    <mergeCell ref="A77:A78"/>
    <mergeCell ref="B77:B78"/>
    <mergeCell ref="C77:C78"/>
    <mergeCell ref="D77:D78"/>
    <mergeCell ref="E77:E78"/>
    <mergeCell ref="F77:F78"/>
    <mergeCell ref="G79:G80"/>
    <mergeCell ref="H79:H80"/>
    <mergeCell ref="I79:I80"/>
    <mergeCell ref="J79:J80"/>
    <mergeCell ref="A81:A82"/>
    <mergeCell ref="B81:B82"/>
    <mergeCell ref="C81:C82"/>
    <mergeCell ref="D81:D82"/>
    <mergeCell ref="E81:E82"/>
    <mergeCell ref="F81:F82"/>
    <mergeCell ref="G83:G84"/>
    <mergeCell ref="H83:H84"/>
    <mergeCell ref="I83:I84"/>
    <mergeCell ref="J83:J84"/>
    <mergeCell ref="A85:A86"/>
    <mergeCell ref="B85:B86"/>
    <mergeCell ref="C85:C86"/>
    <mergeCell ref="D85:D86"/>
    <mergeCell ref="E85:E86"/>
    <mergeCell ref="F85:F86"/>
    <mergeCell ref="A83:A84"/>
    <mergeCell ref="B83:B84"/>
    <mergeCell ref="C83:C84"/>
    <mergeCell ref="D83:D84"/>
    <mergeCell ref="E83:E84"/>
    <mergeCell ref="F83:F84"/>
    <mergeCell ref="G87:G88"/>
    <mergeCell ref="H87:H88"/>
    <mergeCell ref="I87:I88"/>
    <mergeCell ref="J87:J88"/>
    <mergeCell ref="A89:A92"/>
    <mergeCell ref="B89:B91"/>
    <mergeCell ref="C89:C92"/>
    <mergeCell ref="D89:D92"/>
    <mergeCell ref="E89:E92"/>
    <mergeCell ref="F89:F92"/>
    <mergeCell ref="A87:A88"/>
    <mergeCell ref="B87:B88"/>
    <mergeCell ref="C87:C88"/>
    <mergeCell ref="D87:D88"/>
    <mergeCell ref="E87:E88"/>
    <mergeCell ref="F87:F88"/>
    <mergeCell ref="A99:J99"/>
    <mergeCell ref="A100:J100"/>
    <mergeCell ref="G90:G91"/>
    <mergeCell ref="H90:H91"/>
    <mergeCell ref="J90:J92"/>
    <mergeCell ref="A94:A98"/>
    <mergeCell ref="B94:B98"/>
    <mergeCell ref="C94:C98"/>
    <mergeCell ref="D94:D98"/>
    <mergeCell ref="E94:E98"/>
    <mergeCell ref="F94:F98"/>
    <mergeCell ref="J94:J98"/>
  </mergeCells>
  <pageMargins left="0.39370078740157483" right="0.47244094488188981" top="0.47244094488188981" bottom="0.47244094488188981" header="0.31496062992125984" footer="0.31496062992125984"/>
  <pageSetup paperSize="9" scale="58" fitToHeight="0" orientation="landscape" r:id="rId1"/>
  <rowBreaks count="2" manualBreakCount="2">
    <brk id="52" max="9" man="1"/>
    <brk id="68" max="9" man="1"/>
  </rowBreaks>
  <colBreaks count="1" manualBreakCount="1">
    <brk id="10"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O75"/>
  <sheetViews>
    <sheetView topLeftCell="A49" zoomScaleNormal="100" workbookViewId="0">
      <selection activeCell="K56" sqref="K56"/>
    </sheetView>
  </sheetViews>
  <sheetFormatPr defaultRowHeight="15" x14ac:dyDescent="0.25"/>
  <cols>
    <col min="1" max="1" width="5.28515625" style="57" customWidth="1"/>
    <col min="2" max="2" width="35.28515625" style="292" customWidth="1"/>
    <col min="3" max="4" width="20" style="57" customWidth="1"/>
    <col min="5" max="5" width="34.140625" style="57" customWidth="1"/>
    <col min="6" max="6" width="25.140625" style="57" customWidth="1"/>
    <col min="7" max="8" width="16.140625" style="57" customWidth="1"/>
    <col min="9" max="9" width="17.7109375" style="57" customWidth="1"/>
    <col min="10" max="10" width="20.140625" style="57" customWidth="1"/>
    <col min="11" max="11" width="14.28515625" style="57" bestFit="1" customWidth="1"/>
    <col min="12" max="16384" width="9.140625" style="57"/>
  </cols>
  <sheetData>
    <row r="1" spans="1:15" ht="38.25" customHeight="1" x14ac:dyDescent="0.25">
      <c r="B1" s="1056" t="s">
        <v>485</v>
      </c>
      <c r="C1" s="1056"/>
      <c r="D1" s="1056"/>
      <c r="E1" s="1056"/>
      <c r="F1" s="1056"/>
      <c r="G1" s="1056"/>
      <c r="H1" s="1056"/>
      <c r="I1" s="1056"/>
      <c r="J1" s="1056"/>
    </row>
    <row r="2" spans="1:15" hidden="1" x14ac:dyDescent="0.25">
      <c r="B2" s="243"/>
      <c r="C2" s="244"/>
      <c r="D2" s="244"/>
      <c r="E2" s="244"/>
      <c r="F2" s="244"/>
      <c r="G2" s="244"/>
      <c r="H2" s="244"/>
      <c r="I2" s="244"/>
      <c r="J2" s="244"/>
    </row>
    <row r="3" spans="1:15" hidden="1" x14ac:dyDescent="0.25">
      <c r="B3" s="243"/>
      <c r="C3" s="244"/>
      <c r="D3" s="244"/>
      <c r="E3" s="244"/>
      <c r="F3" s="244"/>
      <c r="G3" s="244"/>
      <c r="H3" s="244"/>
      <c r="I3" s="244"/>
      <c r="J3" s="244"/>
    </row>
    <row r="4" spans="1:15" ht="46.5" customHeight="1" x14ac:dyDescent="0.25">
      <c r="A4" s="1057" t="s">
        <v>352</v>
      </c>
      <c r="B4" s="1058" t="s">
        <v>353</v>
      </c>
      <c r="C4" s="1058" t="s">
        <v>29</v>
      </c>
      <c r="D4" s="1059" t="s">
        <v>354</v>
      </c>
      <c r="E4" s="1061" t="s">
        <v>486</v>
      </c>
      <c r="F4" s="1062"/>
      <c r="G4" s="1061" t="s">
        <v>487</v>
      </c>
      <c r="H4" s="1063"/>
      <c r="I4" s="1062"/>
      <c r="J4" s="1059" t="s">
        <v>23</v>
      </c>
      <c r="L4" s="1055"/>
      <c r="M4" s="1055"/>
      <c r="N4" s="1055"/>
      <c r="O4" s="1055"/>
    </row>
    <row r="5" spans="1:15" ht="43.5" customHeight="1" x14ac:dyDescent="0.25">
      <c r="A5" s="1031"/>
      <c r="B5" s="1058"/>
      <c r="C5" s="1058"/>
      <c r="D5" s="1060"/>
      <c r="E5" s="245" t="s">
        <v>117</v>
      </c>
      <c r="F5" s="245" t="s">
        <v>118</v>
      </c>
      <c r="G5" s="245" t="s">
        <v>119</v>
      </c>
      <c r="H5" s="245" t="s">
        <v>37</v>
      </c>
      <c r="I5" s="245" t="s">
        <v>35</v>
      </c>
      <c r="J5" s="1060"/>
    </row>
    <row r="6" spans="1:15" x14ac:dyDescent="0.25">
      <c r="A6" s="246">
        <v>1</v>
      </c>
      <c r="B6" s="247">
        <v>2</v>
      </c>
      <c r="C6" s="247">
        <v>3</v>
      </c>
      <c r="D6" s="247">
        <v>4</v>
      </c>
      <c r="E6" s="247">
        <v>5</v>
      </c>
      <c r="F6" s="247">
        <v>6</v>
      </c>
      <c r="G6" s="247">
        <v>7</v>
      </c>
      <c r="H6" s="247">
        <v>8</v>
      </c>
      <c r="I6" s="247">
        <v>9</v>
      </c>
      <c r="J6" s="247">
        <v>10</v>
      </c>
    </row>
    <row r="7" spans="1:15" ht="31.5" customHeight="1" x14ac:dyDescent="0.25">
      <c r="A7" s="1029">
        <v>1</v>
      </c>
      <c r="B7" s="1047" t="s">
        <v>488</v>
      </c>
      <c r="C7" s="1038" t="s">
        <v>489</v>
      </c>
      <c r="D7" s="1038" t="s">
        <v>12</v>
      </c>
      <c r="E7" s="1038" t="s">
        <v>12</v>
      </c>
      <c r="F7" s="1038" t="s">
        <v>12</v>
      </c>
      <c r="G7" s="248" t="s">
        <v>41</v>
      </c>
      <c r="H7" s="249">
        <f>SUM(H8:H9)</f>
        <v>0</v>
      </c>
      <c r="I7" s="249">
        <f>I8+I9</f>
        <v>0</v>
      </c>
      <c r="J7" s="1038" t="s">
        <v>12</v>
      </c>
    </row>
    <row r="8" spans="1:15" ht="21" customHeight="1" x14ac:dyDescent="0.25">
      <c r="A8" s="1030"/>
      <c r="B8" s="1048"/>
      <c r="C8" s="1039"/>
      <c r="D8" s="1039"/>
      <c r="E8" s="1039"/>
      <c r="F8" s="1039"/>
      <c r="G8" s="250" t="s">
        <v>149</v>
      </c>
      <c r="H8" s="251">
        <v>0</v>
      </c>
      <c r="I8" s="251">
        <v>0</v>
      </c>
      <c r="J8" s="1039"/>
      <c r="M8" s="1054"/>
      <c r="N8" s="1054"/>
      <c r="O8" s="1054"/>
    </row>
    <row r="9" spans="1:15" ht="18.75" customHeight="1" x14ac:dyDescent="0.25">
      <c r="A9" s="1031"/>
      <c r="B9" s="1049"/>
      <c r="C9" s="1040"/>
      <c r="D9" s="1040"/>
      <c r="E9" s="1040"/>
      <c r="F9" s="1040"/>
      <c r="G9" s="250" t="s">
        <v>148</v>
      </c>
      <c r="H9" s="251">
        <v>0</v>
      </c>
      <c r="I9" s="250">
        <v>0</v>
      </c>
      <c r="J9" s="1040"/>
      <c r="M9" s="252"/>
      <c r="N9" s="252"/>
      <c r="O9" s="252"/>
    </row>
    <row r="10" spans="1:15" ht="65.25" customHeight="1" x14ac:dyDescent="0.25">
      <c r="A10" s="253"/>
      <c r="B10" s="254" t="s">
        <v>490</v>
      </c>
      <c r="C10" s="255" t="s">
        <v>12</v>
      </c>
      <c r="D10" s="255" t="s">
        <v>491</v>
      </c>
      <c r="E10" s="256" t="s">
        <v>492</v>
      </c>
      <c r="F10" s="256" t="s">
        <v>493</v>
      </c>
      <c r="G10" s="255" t="s">
        <v>12</v>
      </c>
      <c r="H10" s="257" t="s">
        <v>12</v>
      </c>
      <c r="I10" s="257" t="s">
        <v>203</v>
      </c>
      <c r="J10" s="256" t="s">
        <v>364</v>
      </c>
    </row>
    <row r="11" spans="1:15" ht="31.5" customHeight="1" x14ac:dyDescent="0.25">
      <c r="A11" s="1029">
        <v>2</v>
      </c>
      <c r="B11" s="1047" t="s">
        <v>494</v>
      </c>
      <c r="C11" s="1038" t="s">
        <v>489</v>
      </c>
      <c r="D11" s="1038" t="s">
        <v>12</v>
      </c>
      <c r="E11" s="1038" t="s">
        <v>12</v>
      </c>
      <c r="F11" s="1038" t="s">
        <v>12</v>
      </c>
      <c r="G11" s="248" t="s">
        <v>41</v>
      </c>
      <c r="H11" s="249">
        <f>SUM(H12:H13)</f>
        <v>61.2</v>
      </c>
      <c r="I11" s="249">
        <f>I12+I13</f>
        <v>0</v>
      </c>
      <c r="J11" s="1038" t="s">
        <v>12</v>
      </c>
    </row>
    <row r="12" spans="1:15" ht="21" customHeight="1" x14ac:dyDescent="0.25">
      <c r="A12" s="1030"/>
      <c r="B12" s="1048"/>
      <c r="C12" s="1039"/>
      <c r="D12" s="1039"/>
      <c r="E12" s="1039"/>
      <c r="F12" s="1039"/>
      <c r="G12" s="250" t="s">
        <v>149</v>
      </c>
      <c r="H12" s="251">
        <v>61.2</v>
      </c>
      <c r="I12" s="251">
        <v>0</v>
      </c>
      <c r="J12" s="1039"/>
      <c r="M12" s="1054"/>
      <c r="N12" s="1054"/>
      <c r="O12" s="1054"/>
    </row>
    <row r="13" spans="1:15" ht="34.5" customHeight="1" x14ac:dyDescent="0.25">
      <c r="A13" s="1031"/>
      <c r="B13" s="1049"/>
      <c r="C13" s="1040"/>
      <c r="D13" s="1040"/>
      <c r="E13" s="1040"/>
      <c r="F13" s="1040"/>
      <c r="G13" s="250" t="s">
        <v>148</v>
      </c>
      <c r="H13" s="251">
        <v>0</v>
      </c>
      <c r="I13" s="250">
        <v>0</v>
      </c>
      <c r="J13" s="1040"/>
      <c r="M13" s="252"/>
      <c r="N13" s="252"/>
      <c r="O13" s="252"/>
    </row>
    <row r="14" spans="1:15" ht="107.25" customHeight="1" x14ac:dyDescent="0.25">
      <c r="A14" s="253"/>
      <c r="B14" s="254" t="s">
        <v>495</v>
      </c>
      <c r="C14" s="255" t="s">
        <v>12</v>
      </c>
      <c r="D14" s="255" t="s">
        <v>402</v>
      </c>
      <c r="E14" s="256" t="s">
        <v>496</v>
      </c>
      <c r="F14" s="256" t="s">
        <v>497</v>
      </c>
      <c r="G14" s="255" t="s">
        <v>12</v>
      </c>
      <c r="H14" s="257" t="s">
        <v>12</v>
      </c>
      <c r="I14" s="257" t="s">
        <v>12</v>
      </c>
      <c r="J14" s="256" t="s">
        <v>364</v>
      </c>
    </row>
    <row r="15" spans="1:15" ht="50.25" customHeight="1" x14ac:dyDescent="0.25">
      <c r="A15" s="246" t="s">
        <v>498</v>
      </c>
      <c r="B15" s="258" t="s">
        <v>499</v>
      </c>
      <c r="C15" s="259" t="s">
        <v>489</v>
      </c>
      <c r="D15" s="259" t="s">
        <v>12</v>
      </c>
      <c r="E15" s="259" t="s">
        <v>12</v>
      </c>
      <c r="F15" s="259" t="s">
        <v>12</v>
      </c>
      <c r="G15" s="250" t="s">
        <v>149</v>
      </c>
      <c r="H15" s="250">
        <v>61.2</v>
      </c>
      <c r="I15" s="250">
        <v>0</v>
      </c>
      <c r="J15" s="259" t="s">
        <v>12</v>
      </c>
    </row>
    <row r="16" spans="1:15" ht="96" customHeight="1" x14ac:dyDescent="0.25">
      <c r="A16" s="253"/>
      <c r="B16" s="260" t="s">
        <v>500</v>
      </c>
      <c r="C16" s="255" t="s">
        <v>12</v>
      </c>
      <c r="D16" s="255" t="s">
        <v>386</v>
      </c>
      <c r="E16" s="256" t="s">
        <v>501</v>
      </c>
      <c r="F16" s="256" t="s">
        <v>502</v>
      </c>
      <c r="G16" s="255" t="s">
        <v>12</v>
      </c>
      <c r="H16" s="257" t="s">
        <v>12</v>
      </c>
      <c r="I16" s="257" t="s">
        <v>12</v>
      </c>
      <c r="J16" s="255" t="s">
        <v>12</v>
      </c>
    </row>
    <row r="17" spans="1:10" ht="33" customHeight="1" x14ac:dyDescent="0.25">
      <c r="A17" s="1029">
        <v>3</v>
      </c>
      <c r="B17" s="1051" t="s">
        <v>503</v>
      </c>
      <c r="C17" s="1038" t="s">
        <v>489</v>
      </c>
      <c r="D17" s="1035" t="s">
        <v>12</v>
      </c>
      <c r="E17" s="1038" t="s">
        <v>12</v>
      </c>
      <c r="F17" s="1038" t="s">
        <v>12</v>
      </c>
      <c r="G17" s="248" t="s">
        <v>41</v>
      </c>
      <c r="H17" s="249">
        <f>H18+H19</f>
        <v>174388.69999999998</v>
      </c>
      <c r="I17" s="249">
        <f>I18+I19</f>
        <v>42103.56624</v>
      </c>
      <c r="J17" s="1038" t="s">
        <v>12</v>
      </c>
    </row>
    <row r="18" spans="1:10" ht="21.75" customHeight="1" x14ac:dyDescent="0.25">
      <c r="A18" s="1030"/>
      <c r="B18" s="1052"/>
      <c r="C18" s="1039"/>
      <c r="D18" s="1036"/>
      <c r="E18" s="1039"/>
      <c r="F18" s="1039"/>
      <c r="G18" s="259" t="s">
        <v>149</v>
      </c>
      <c r="H18" s="250">
        <v>174126.3</v>
      </c>
      <c r="I18" s="250">
        <v>42046.676240000001</v>
      </c>
      <c r="J18" s="1039"/>
    </row>
    <row r="19" spans="1:10" ht="27" customHeight="1" x14ac:dyDescent="0.25">
      <c r="A19" s="1031"/>
      <c r="B19" s="1053"/>
      <c r="C19" s="1040"/>
      <c r="D19" s="1037"/>
      <c r="E19" s="1040"/>
      <c r="F19" s="1040"/>
      <c r="G19" s="259" t="s">
        <v>148</v>
      </c>
      <c r="H19" s="250">
        <v>262.39999999999998</v>
      </c>
      <c r="I19" s="250">
        <v>56.89</v>
      </c>
      <c r="J19" s="1040"/>
    </row>
    <row r="20" spans="1:10" ht="80.25" customHeight="1" x14ac:dyDescent="0.25">
      <c r="A20" s="253"/>
      <c r="B20" s="261" t="s">
        <v>504</v>
      </c>
      <c r="C20" s="255" t="s">
        <v>12</v>
      </c>
      <c r="D20" s="255" t="s">
        <v>402</v>
      </c>
      <c r="E20" s="256" t="s">
        <v>505</v>
      </c>
      <c r="F20" s="256" t="s">
        <v>506</v>
      </c>
      <c r="G20" s="255" t="s">
        <v>12</v>
      </c>
      <c r="H20" s="257" t="s">
        <v>12</v>
      </c>
      <c r="I20" s="257" t="s">
        <v>12</v>
      </c>
      <c r="J20" s="256" t="s">
        <v>364</v>
      </c>
    </row>
    <row r="21" spans="1:10" ht="38.25" x14ac:dyDescent="0.25">
      <c r="A21" s="1029">
        <v>4</v>
      </c>
      <c r="B21" s="1038" t="s">
        <v>507</v>
      </c>
      <c r="C21" s="1038" t="s">
        <v>489</v>
      </c>
      <c r="D21" s="1038" t="s">
        <v>12</v>
      </c>
      <c r="E21" s="1038" t="s">
        <v>12</v>
      </c>
      <c r="F21" s="1038" t="s">
        <v>12</v>
      </c>
      <c r="G21" s="248" t="s">
        <v>41</v>
      </c>
      <c r="H21" s="249">
        <f>H22+H23</f>
        <v>480.9</v>
      </c>
      <c r="I21" s="249">
        <f>I22+I23</f>
        <v>480.9</v>
      </c>
      <c r="J21" s="1038" t="s">
        <v>12</v>
      </c>
    </row>
    <row r="22" spans="1:10" ht="24" customHeight="1" x14ac:dyDescent="0.25">
      <c r="A22" s="1030"/>
      <c r="B22" s="1039"/>
      <c r="C22" s="1039"/>
      <c r="D22" s="1039"/>
      <c r="E22" s="1039"/>
      <c r="F22" s="1039"/>
      <c r="G22" s="250" t="s">
        <v>149</v>
      </c>
      <c r="H22" s="250">
        <f>H26+H24</f>
        <v>480.9</v>
      </c>
      <c r="I22" s="250">
        <f>I26+I24</f>
        <v>480.9</v>
      </c>
      <c r="J22" s="1039"/>
    </row>
    <row r="23" spans="1:10" ht="24.75" customHeight="1" x14ac:dyDescent="0.25">
      <c r="A23" s="1031"/>
      <c r="B23" s="1040"/>
      <c r="C23" s="1040"/>
      <c r="D23" s="1040"/>
      <c r="E23" s="1040"/>
      <c r="F23" s="1040"/>
      <c r="G23" s="250" t="s">
        <v>148</v>
      </c>
      <c r="H23" s="250">
        <v>0</v>
      </c>
      <c r="I23" s="250">
        <v>0</v>
      </c>
      <c r="J23" s="1040"/>
    </row>
    <row r="24" spans="1:10" ht="44.25" customHeight="1" x14ac:dyDescent="0.25">
      <c r="A24" s="246" t="s">
        <v>508</v>
      </c>
      <c r="B24" s="262" t="s">
        <v>509</v>
      </c>
      <c r="C24" s="263" t="s">
        <v>489</v>
      </c>
      <c r="D24" s="259" t="s">
        <v>12</v>
      </c>
      <c r="E24" s="264" t="s">
        <v>12</v>
      </c>
      <c r="F24" s="264" t="s">
        <v>12</v>
      </c>
      <c r="G24" s="259" t="s">
        <v>149</v>
      </c>
      <c r="H24" s="250">
        <v>289</v>
      </c>
      <c r="I24" s="250">
        <v>289</v>
      </c>
      <c r="J24" s="265" t="s">
        <v>12</v>
      </c>
    </row>
    <row r="25" spans="1:10" ht="66" customHeight="1" x14ac:dyDescent="0.25">
      <c r="A25" s="253"/>
      <c r="B25" s="266" t="s">
        <v>510</v>
      </c>
      <c r="C25" s="255" t="s">
        <v>12</v>
      </c>
      <c r="D25" s="255" t="s">
        <v>402</v>
      </c>
      <c r="E25" s="256" t="s">
        <v>511</v>
      </c>
      <c r="F25" s="256" t="s">
        <v>512</v>
      </c>
      <c r="G25" s="255" t="s">
        <v>12</v>
      </c>
      <c r="H25" s="257" t="s">
        <v>12</v>
      </c>
      <c r="I25" s="257" t="s">
        <v>12</v>
      </c>
      <c r="J25" s="256" t="s">
        <v>364</v>
      </c>
    </row>
    <row r="26" spans="1:10" ht="44.25" customHeight="1" x14ac:dyDescent="0.25">
      <c r="A26" s="246" t="s">
        <v>513</v>
      </c>
      <c r="B26" s="262" t="s">
        <v>514</v>
      </c>
      <c r="C26" s="263" t="s">
        <v>515</v>
      </c>
      <c r="D26" s="259" t="s">
        <v>12</v>
      </c>
      <c r="E26" s="264" t="s">
        <v>12</v>
      </c>
      <c r="F26" s="264" t="s">
        <v>12</v>
      </c>
      <c r="G26" s="259" t="s">
        <v>149</v>
      </c>
      <c r="H26" s="250">
        <v>191.9</v>
      </c>
      <c r="I26" s="267">
        <v>191.9</v>
      </c>
      <c r="J26" s="265" t="s">
        <v>12</v>
      </c>
    </row>
    <row r="27" spans="1:10" ht="37.5" customHeight="1" x14ac:dyDescent="0.25">
      <c r="A27" s="253"/>
      <c r="B27" s="266" t="s">
        <v>516</v>
      </c>
      <c r="C27" s="255" t="s">
        <v>12</v>
      </c>
      <c r="D27" s="255" t="s">
        <v>402</v>
      </c>
      <c r="E27" s="256" t="s">
        <v>517</v>
      </c>
      <c r="F27" s="256" t="s">
        <v>518</v>
      </c>
      <c r="G27" s="255" t="s">
        <v>12</v>
      </c>
      <c r="H27" s="257" t="s">
        <v>12</v>
      </c>
      <c r="I27" s="257" t="s">
        <v>12</v>
      </c>
      <c r="J27" s="256" t="s">
        <v>364</v>
      </c>
    </row>
    <row r="28" spans="1:10" ht="52.5" customHeight="1" x14ac:dyDescent="0.25">
      <c r="A28" s="246">
        <v>5</v>
      </c>
      <c r="B28" s="268" t="s">
        <v>519</v>
      </c>
      <c r="C28" s="263" t="s">
        <v>489</v>
      </c>
      <c r="D28" s="259" t="s">
        <v>12</v>
      </c>
      <c r="E28" s="259" t="s">
        <v>12</v>
      </c>
      <c r="F28" s="259" t="s">
        <v>12</v>
      </c>
      <c r="G28" s="250" t="s">
        <v>149</v>
      </c>
      <c r="H28" s="250">
        <v>0</v>
      </c>
      <c r="I28" s="250">
        <v>0</v>
      </c>
      <c r="J28" s="259" t="s">
        <v>12</v>
      </c>
    </row>
    <row r="29" spans="1:10" ht="117" customHeight="1" x14ac:dyDescent="0.25">
      <c r="A29" s="253"/>
      <c r="B29" s="269" t="s">
        <v>520</v>
      </c>
      <c r="C29" s="255" t="s">
        <v>12</v>
      </c>
      <c r="D29" s="255" t="s">
        <v>402</v>
      </c>
      <c r="E29" s="256" t="s">
        <v>521</v>
      </c>
      <c r="F29" s="270" t="s">
        <v>522</v>
      </c>
      <c r="G29" s="255" t="s">
        <v>12</v>
      </c>
      <c r="H29" s="257" t="s">
        <v>12</v>
      </c>
      <c r="I29" s="257" t="s">
        <v>12</v>
      </c>
      <c r="J29" s="256" t="s">
        <v>364</v>
      </c>
    </row>
    <row r="30" spans="1:10" ht="50.25" customHeight="1" x14ac:dyDescent="0.25">
      <c r="A30" s="246">
        <v>6</v>
      </c>
      <c r="B30" s="271" t="s">
        <v>523</v>
      </c>
      <c r="C30" s="259" t="s">
        <v>489</v>
      </c>
      <c r="D30" s="259" t="s">
        <v>12</v>
      </c>
      <c r="E30" s="259" t="s">
        <v>12</v>
      </c>
      <c r="F30" s="259" t="s">
        <v>12</v>
      </c>
      <c r="G30" s="250" t="s">
        <v>149</v>
      </c>
      <c r="H30" s="250">
        <f>H31+H33+H35</f>
        <v>3437.85</v>
      </c>
      <c r="I30" s="250">
        <f>I31+I33+I35</f>
        <v>1916.2</v>
      </c>
      <c r="J30" s="259" t="s">
        <v>12</v>
      </c>
    </row>
    <row r="31" spans="1:10" ht="96" customHeight="1" x14ac:dyDescent="0.25">
      <c r="A31" s="246" t="s">
        <v>524</v>
      </c>
      <c r="B31" s="262" t="s">
        <v>525</v>
      </c>
      <c r="C31" s="263" t="s">
        <v>489</v>
      </c>
      <c r="D31" s="259" t="s">
        <v>12</v>
      </c>
      <c r="E31" s="259" t="s">
        <v>12</v>
      </c>
      <c r="F31" s="259" t="s">
        <v>12</v>
      </c>
      <c r="G31" s="250" t="s">
        <v>149</v>
      </c>
      <c r="H31" s="250">
        <v>821.65</v>
      </c>
      <c r="I31" s="250">
        <v>756.2</v>
      </c>
      <c r="J31" s="259" t="s">
        <v>12</v>
      </c>
    </row>
    <row r="32" spans="1:10" ht="73.5" customHeight="1" x14ac:dyDescent="0.25">
      <c r="A32" s="253"/>
      <c r="B32" s="272" t="s">
        <v>526</v>
      </c>
      <c r="C32" s="255" t="s">
        <v>12</v>
      </c>
      <c r="D32" s="255" t="s">
        <v>402</v>
      </c>
      <c r="E32" s="256" t="s">
        <v>527</v>
      </c>
      <c r="F32" s="270" t="s">
        <v>528</v>
      </c>
      <c r="G32" s="255" t="s">
        <v>12</v>
      </c>
      <c r="H32" s="257" t="s">
        <v>12</v>
      </c>
      <c r="I32" s="257" t="s">
        <v>12</v>
      </c>
      <c r="J32" s="256" t="s">
        <v>364</v>
      </c>
    </row>
    <row r="33" spans="1:10" ht="48" x14ac:dyDescent="0.25">
      <c r="A33" s="246" t="s">
        <v>529</v>
      </c>
      <c r="B33" s="271" t="s">
        <v>530</v>
      </c>
      <c r="C33" s="259" t="s">
        <v>489</v>
      </c>
      <c r="D33" s="259" t="s">
        <v>12</v>
      </c>
      <c r="E33" s="259" t="s">
        <v>12</v>
      </c>
      <c r="F33" s="259" t="s">
        <v>12</v>
      </c>
      <c r="G33" s="250" t="s">
        <v>149</v>
      </c>
      <c r="H33" s="250">
        <v>2300</v>
      </c>
      <c r="I33" s="250">
        <v>1160</v>
      </c>
      <c r="J33" s="259" t="s">
        <v>12</v>
      </c>
    </row>
    <row r="34" spans="1:10" ht="87.75" customHeight="1" x14ac:dyDescent="0.25">
      <c r="A34" s="253"/>
      <c r="B34" s="273" t="s">
        <v>531</v>
      </c>
      <c r="C34" s="255" t="s">
        <v>12</v>
      </c>
      <c r="D34" s="255" t="s">
        <v>402</v>
      </c>
      <c r="E34" s="256" t="s">
        <v>532</v>
      </c>
      <c r="F34" s="270" t="s">
        <v>533</v>
      </c>
      <c r="G34" s="255" t="s">
        <v>12</v>
      </c>
      <c r="H34" s="257" t="s">
        <v>12</v>
      </c>
      <c r="I34" s="257" t="s">
        <v>12</v>
      </c>
      <c r="J34" s="256" t="s">
        <v>364</v>
      </c>
    </row>
    <row r="35" spans="1:10" ht="36" x14ac:dyDescent="0.25">
      <c r="A35" s="246" t="s">
        <v>534</v>
      </c>
      <c r="B35" s="271" t="s">
        <v>535</v>
      </c>
      <c r="C35" s="259" t="s">
        <v>489</v>
      </c>
      <c r="D35" s="259" t="s">
        <v>12</v>
      </c>
      <c r="E35" s="259" t="s">
        <v>12</v>
      </c>
      <c r="F35" s="259" t="s">
        <v>12</v>
      </c>
      <c r="G35" s="250" t="s">
        <v>149</v>
      </c>
      <c r="H35" s="250">
        <v>316.2</v>
      </c>
      <c r="I35" s="250">
        <v>0</v>
      </c>
      <c r="J35" s="259" t="s">
        <v>12</v>
      </c>
    </row>
    <row r="36" spans="1:10" ht="62.25" customHeight="1" x14ac:dyDescent="0.25">
      <c r="A36" s="246"/>
      <c r="B36" s="274" t="s">
        <v>536</v>
      </c>
      <c r="C36" s="259" t="s">
        <v>12</v>
      </c>
      <c r="D36" s="259" t="s">
        <v>402</v>
      </c>
      <c r="E36" s="264" t="s">
        <v>537</v>
      </c>
      <c r="F36" s="275" t="s">
        <v>538</v>
      </c>
      <c r="G36" s="259" t="s">
        <v>12</v>
      </c>
      <c r="H36" s="250" t="s">
        <v>12</v>
      </c>
      <c r="I36" s="250" t="s">
        <v>12</v>
      </c>
      <c r="J36" s="264" t="s">
        <v>364</v>
      </c>
    </row>
    <row r="37" spans="1:10" ht="36" x14ac:dyDescent="0.25">
      <c r="A37" s="246">
        <v>7</v>
      </c>
      <c r="B37" s="276" t="s">
        <v>539</v>
      </c>
      <c r="C37" s="259" t="s">
        <v>489</v>
      </c>
      <c r="D37" s="259" t="s">
        <v>12</v>
      </c>
      <c r="E37" s="259" t="s">
        <v>12</v>
      </c>
      <c r="F37" s="259" t="s">
        <v>12</v>
      </c>
      <c r="G37" s="250" t="s">
        <v>149</v>
      </c>
      <c r="H37" s="250">
        <f>H38+H40</f>
        <v>529.9</v>
      </c>
      <c r="I37" s="250">
        <f>I38+I40</f>
        <v>449.9</v>
      </c>
      <c r="J37" s="259" t="s">
        <v>12</v>
      </c>
    </row>
    <row r="38" spans="1:10" ht="48" x14ac:dyDescent="0.25">
      <c r="A38" s="246" t="s">
        <v>540</v>
      </c>
      <c r="B38" s="262" t="s">
        <v>541</v>
      </c>
      <c r="C38" s="263" t="s">
        <v>489</v>
      </c>
      <c r="D38" s="259" t="s">
        <v>12</v>
      </c>
      <c r="E38" s="259" t="s">
        <v>12</v>
      </c>
      <c r="F38" s="259" t="s">
        <v>12</v>
      </c>
      <c r="G38" s="250" t="s">
        <v>149</v>
      </c>
      <c r="H38" s="250">
        <v>240</v>
      </c>
      <c r="I38" s="277">
        <v>160</v>
      </c>
      <c r="J38" s="259" t="s">
        <v>12</v>
      </c>
    </row>
    <row r="39" spans="1:10" ht="84" x14ac:dyDescent="0.25">
      <c r="A39" s="253"/>
      <c r="B39" s="278" t="s">
        <v>542</v>
      </c>
      <c r="C39" s="255" t="s">
        <v>12</v>
      </c>
      <c r="D39" s="255" t="s">
        <v>402</v>
      </c>
      <c r="E39" s="256" t="s">
        <v>543</v>
      </c>
      <c r="F39" s="270" t="s">
        <v>544</v>
      </c>
      <c r="G39" s="255" t="s">
        <v>12</v>
      </c>
      <c r="H39" s="257" t="s">
        <v>12</v>
      </c>
      <c r="I39" s="257" t="s">
        <v>12</v>
      </c>
      <c r="J39" s="256" t="s">
        <v>364</v>
      </c>
    </row>
    <row r="40" spans="1:10" ht="61.5" customHeight="1" x14ac:dyDescent="0.25">
      <c r="A40" s="246" t="s">
        <v>545</v>
      </c>
      <c r="B40" s="262" t="s">
        <v>546</v>
      </c>
      <c r="C40" s="263" t="s">
        <v>489</v>
      </c>
      <c r="D40" s="259" t="s">
        <v>12</v>
      </c>
      <c r="E40" s="259" t="s">
        <v>12</v>
      </c>
      <c r="F40" s="259" t="s">
        <v>12</v>
      </c>
      <c r="G40" s="250" t="s">
        <v>149</v>
      </c>
      <c r="H40" s="250">
        <v>289.89999999999998</v>
      </c>
      <c r="I40" s="277">
        <v>289.89999999999998</v>
      </c>
      <c r="J40" s="259" t="s">
        <v>12</v>
      </c>
    </row>
    <row r="41" spans="1:10" ht="75.75" customHeight="1" x14ac:dyDescent="0.25">
      <c r="A41" s="253"/>
      <c r="B41" s="278" t="s">
        <v>547</v>
      </c>
      <c r="C41" s="255" t="s">
        <v>12</v>
      </c>
      <c r="D41" s="255" t="s">
        <v>402</v>
      </c>
      <c r="E41" s="256" t="s">
        <v>548</v>
      </c>
      <c r="F41" s="270" t="s">
        <v>549</v>
      </c>
      <c r="G41" s="255" t="s">
        <v>12</v>
      </c>
      <c r="H41" s="257" t="s">
        <v>12</v>
      </c>
      <c r="I41" s="257" t="s">
        <v>12</v>
      </c>
      <c r="J41" s="256" t="s">
        <v>364</v>
      </c>
    </row>
    <row r="42" spans="1:10" ht="45.75" customHeight="1" x14ac:dyDescent="0.25">
      <c r="A42" s="246">
        <v>8</v>
      </c>
      <c r="B42" s="262" t="s">
        <v>550</v>
      </c>
      <c r="C42" s="263" t="s">
        <v>489</v>
      </c>
      <c r="D42" s="259" t="s">
        <v>12</v>
      </c>
      <c r="E42" s="259" t="s">
        <v>12</v>
      </c>
      <c r="F42" s="259" t="s">
        <v>12</v>
      </c>
      <c r="G42" s="250" t="s">
        <v>149</v>
      </c>
      <c r="H42" s="251">
        <v>15665.554</v>
      </c>
      <c r="I42" s="279">
        <v>3423.4</v>
      </c>
      <c r="J42" s="259" t="s">
        <v>12</v>
      </c>
    </row>
    <row r="43" spans="1:10" ht="36" x14ac:dyDescent="0.25">
      <c r="A43" s="253"/>
      <c r="B43" s="254" t="s">
        <v>551</v>
      </c>
      <c r="C43" s="255" t="s">
        <v>12</v>
      </c>
      <c r="D43" s="255" t="s">
        <v>402</v>
      </c>
      <c r="E43" s="256" t="s">
        <v>552</v>
      </c>
      <c r="F43" s="256" t="s">
        <v>553</v>
      </c>
      <c r="G43" s="255" t="s">
        <v>12</v>
      </c>
      <c r="H43" s="257" t="s">
        <v>12</v>
      </c>
      <c r="I43" s="257" t="s">
        <v>12</v>
      </c>
      <c r="J43" s="256" t="s">
        <v>364</v>
      </c>
    </row>
    <row r="44" spans="1:10" ht="39.75" hidden="1" customHeight="1" x14ac:dyDescent="0.25">
      <c r="A44" s="246"/>
      <c r="B44" s="276"/>
      <c r="C44" s="259"/>
      <c r="D44" s="259"/>
      <c r="E44" s="259"/>
      <c r="F44" s="259"/>
      <c r="G44" s="250"/>
      <c r="H44" s="250"/>
      <c r="I44" s="277"/>
      <c r="J44" s="259"/>
    </row>
    <row r="45" spans="1:10" ht="47.25" hidden="1" customHeight="1" x14ac:dyDescent="0.25">
      <c r="A45" s="246"/>
      <c r="B45" s="280"/>
      <c r="C45" s="259"/>
      <c r="D45" s="259"/>
      <c r="E45" s="264"/>
      <c r="F45" s="264"/>
      <c r="G45" s="259"/>
      <c r="H45" s="250"/>
      <c r="I45" s="250"/>
      <c r="J45" s="264"/>
    </row>
    <row r="46" spans="1:10" ht="31.5" customHeight="1" x14ac:dyDescent="0.25">
      <c r="A46" s="1029">
        <v>9</v>
      </c>
      <c r="B46" s="1047" t="s">
        <v>554</v>
      </c>
      <c r="C46" s="1038" t="s">
        <v>489</v>
      </c>
      <c r="D46" s="1038" t="s">
        <v>12</v>
      </c>
      <c r="E46" s="1038" t="s">
        <v>12</v>
      </c>
      <c r="F46" s="1038" t="s">
        <v>12</v>
      </c>
      <c r="G46" s="248" t="s">
        <v>41</v>
      </c>
      <c r="H46" s="249">
        <f>H47+H48</f>
        <v>492.55600000000004</v>
      </c>
      <c r="I46" s="249">
        <f>I47+I48</f>
        <v>492.6</v>
      </c>
      <c r="J46" s="259" t="s">
        <v>12</v>
      </c>
    </row>
    <row r="47" spans="1:10" ht="16.5" customHeight="1" x14ac:dyDescent="0.25">
      <c r="A47" s="1030"/>
      <c r="B47" s="1048"/>
      <c r="C47" s="1039"/>
      <c r="D47" s="1039"/>
      <c r="E47" s="1039"/>
      <c r="F47" s="1039"/>
      <c r="G47" s="250" t="s">
        <v>149</v>
      </c>
      <c r="H47" s="250">
        <f>H50</f>
        <v>49.256</v>
      </c>
      <c r="I47" s="250">
        <f>I50</f>
        <v>49.3</v>
      </c>
      <c r="J47" s="259" t="s">
        <v>12</v>
      </c>
    </row>
    <row r="48" spans="1:10" x14ac:dyDescent="0.25">
      <c r="A48" s="1031"/>
      <c r="B48" s="1049"/>
      <c r="C48" s="1040"/>
      <c r="D48" s="1040"/>
      <c r="E48" s="1040"/>
      <c r="F48" s="1040"/>
      <c r="G48" s="250" t="s">
        <v>148</v>
      </c>
      <c r="H48" s="250">
        <f>H51</f>
        <v>443.3</v>
      </c>
      <c r="I48" s="250">
        <f>I51</f>
        <v>443.3</v>
      </c>
      <c r="J48" s="259" t="s">
        <v>12</v>
      </c>
    </row>
    <row r="49" spans="1:11" ht="30" customHeight="1" x14ac:dyDescent="0.25">
      <c r="A49" s="1050" t="s">
        <v>555</v>
      </c>
      <c r="B49" s="1051" t="s">
        <v>556</v>
      </c>
      <c r="C49" s="1035" t="s">
        <v>489</v>
      </c>
      <c r="D49" s="1038" t="s">
        <v>12</v>
      </c>
      <c r="E49" s="1038" t="s">
        <v>12</v>
      </c>
      <c r="F49" s="1038" t="s">
        <v>12</v>
      </c>
      <c r="G49" s="248" t="s">
        <v>41</v>
      </c>
      <c r="H49" s="249">
        <f>H50+H51</f>
        <v>492.55600000000004</v>
      </c>
      <c r="I49" s="249">
        <f>I50+I51</f>
        <v>492.6</v>
      </c>
      <c r="J49" s="259" t="s">
        <v>12</v>
      </c>
    </row>
    <row r="50" spans="1:11" ht="18" customHeight="1" x14ac:dyDescent="0.25">
      <c r="A50" s="1030"/>
      <c r="B50" s="1052"/>
      <c r="C50" s="1036"/>
      <c r="D50" s="1039"/>
      <c r="E50" s="1039"/>
      <c r="F50" s="1039"/>
      <c r="G50" s="250" t="s">
        <v>149</v>
      </c>
      <c r="H50" s="250">
        <v>49.256</v>
      </c>
      <c r="I50" s="281">
        <v>49.3</v>
      </c>
      <c r="J50" s="259" t="s">
        <v>12</v>
      </c>
    </row>
    <row r="51" spans="1:11" x14ac:dyDescent="0.25">
      <c r="A51" s="1031"/>
      <c r="B51" s="1053"/>
      <c r="C51" s="1037"/>
      <c r="D51" s="1040"/>
      <c r="E51" s="1040"/>
      <c r="F51" s="1040"/>
      <c r="G51" s="250" t="s">
        <v>148</v>
      </c>
      <c r="H51" s="250">
        <v>443.3</v>
      </c>
      <c r="I51" s="250">
        <v>443.3</v>
      </c>
      <c r="J51" s="259" t="s">
        <v>12</v>
      </c>
    </row>
    <row r="52" spans="1:11" ht="97.5" customHeight="1" x14ac:dyDescent="0.25">
      <c r="A52" s="253"/>
      <c r="B52" s="278" t="s">
        <v>557</v>
      </c>
      <c r="C52" s="255" t="s">
        <v>12</v>
      </c>
      <c r="D52" s="255" t="s">
        <v>386</v>
      </c>
      <c r="E52" s="256" t="s">
        <v>558</v>
      </c>
      <c r="F52" s="256" t="s">
        <v>559</v>
      </c>
      <c r="G52" s="255" t="s">
        <v>12</v>
      </c>
      <c r="H52" s="257" t="s">
        <v>12</v>
      </c>
      <c r="I52" s="257" t="s">
        <v>12</v>
      </c>
      <c r="J52" s="256" t="s">
        <v>364</v>
      </c>
    </row>
    <row r="53" spans="1:11" ht="33.75" customHeight="1" x14ac:dyDescent="0.25">
      <c r="A53" s="1029"/>
      <c r="B53" s="1032" t="s">
        <v>78</v>
      </c>
      <c r="C53" s="1035"/>
      <c r="D53" s="1038"/>
      <c r="E53" s="1041"/>
      <c r="F53" s="1041"/>
      <c r="G53" s="248" t="s">
        <v>41</v>
      </c>
      <c r="H53" s="249">
        <f>H54+H55</f>
        <v>195056.56</v>
      </c>
      <c r="I53" s="249">
        <f>I54+I55</f>
        <v>48866.466240000009</v>
      </c>
      <c r="J53" s="1041"/>
      <c r="K53" s="282"/>
    </row>
    <row r="54" spans="1:11" ht="24" customHeight="1" x14ac:dyDescent="0.25">
      <c r="A54" s="1030"/>
      <c r="B54" s="1033"/>
      <c r="C54" s="1036"/>
      <c r="D54" s="1039"/>
      <c r="E54" s="1042"/>
      <c r="F54" s="1042"/>
      <c r="G54" s="250" t="s">
        <v>149</v>
      </c>
      <c r="H54" s="250">
        <f>H8+H18+H22+H30+H37+H42+H47+H12-0.1</f>
        <v>194350.86</v>
      </c>
      <c r="I54" s="250">
        <f>I8+I18+I22+I30+I37+I42+I47-0.1</f>
        <v>48366.276240000007</v>
      </c>
      <c r="J54" s="1042"/>
    </row>
    <row r="55" spans="1:11" ht="21" customHeight="1" x14ac:dyDescent="0.25">
      <c r="A55" s="1031"/>
      <c r="B55" s="1034"/>
      <c r="C55" s="1037"/>
      <c r="D55" s="1040"/>
      <c r="E55" s="1043"/>
      <c r="F55" s="1043"/>
      <c r="G55" s="250" t="s">
        <v>148</v>
      </c>
      <c r="H55" s="250">
        <f>H9+H19+H48</f>
        <v>705.7</v>
      </c>
      <c r="I55" s="250">
        <f>I9+I19+I48</f>
        <v>500.19</v>
      </c>
      <c r="J55" s="1043"/>
    </row>
    <row r="56" spans="1:11" ht="69.75" customHeight="1" x14ac:dyDescent="0.25">
      <c r="A56" s="246"/>
      <c r="B56" s="1044" t="s">
        <v>1395</v>
      </c>
      <c r="C56" s="1045"/>
      <c r="D56" s="1045"/>
      <c r="E56" s="1046"/>
      <c r="F56" s="283"/>
      <c r="G56" s="284"/>
      <c r="H56" s="284"/>
      <c r="I56" s="284"/>
      <c r="J56" s="284"/>
    </row>
    <row r="58" spans="1:11" ht="43.5" customHeight="1" x14ac:dyDescent="0.25">
      <c r="B58" s="285" t="s">
        <v>560</v>
      </c>
      <c r="C58" s="285"/>
      <c r="D58" s="285"/>
      <c r="E58" s="285"/>
      <c r="F58" s="286"/>
      <c r="G58" s="287"/>
      <c r="H58" s="1028" t="s">
        <v>561</v>
      </c>
      <c r="I58" s="1028"/>
    </row>
    <row r="59" spans="1:11" x14ac:dyDescent="0.25">
      <c r="B59" s="288"/>
      <c r="C59" s="288"/>
      <c r="D59" s="288"/>
      <c r="E59" s="288"/>
      <c r="F59" s="286"/>
      <c r="G59" s="289"/>
      <c r="H59" s="290"/>
      <c r="I59" s="290"/>
    </row>
    <row r="60" spans="1:11" x14ac:dyDescent="0.25">
      <c r="B60" s="288"/>
      <c r="C60" s="288"/>
      <c r="D60" s="288"/>
      <c r="E60" s="288"/>
      <c r="F60" s="286"/>
      <c r="G60" s="289"/>
      <c r="H60" s="291"/>
      <c r="I60" s="291"/>
    </row>
    <row r="61" spans="1:11" x14ac:dyDescent="0.25">
      <c r="B61" s="285" t="s">
        <v>562</v>
      </c>
    </row>
    <row r="70" spans="2:5" x14ac:dyDescent="0.25">
      <c r="B70" s="292">
        <f>1/14</f>
        <v>7.1428571428571425E-2</v>
      </c>
      <c r="E70" s="57" t="s">
        <v>203</v>
      </c>
    </row>
    <row r="71" spans="2:5" x14ac:dyDescent="0.25">
      <c r="B71" s="292">
        <f>2/14</f>
        <v>0.14285714285714285</v>
      </c>
    </row>
    <row r="72" spans="2:5" x14ac:dyDescent="0.25">
      <c r="B72" s="292">
        <f>I53/H53</f>
        <v>0.25052459778845687</v>
      </c>
    </row>
    <row r="73" spans="2:5" x14ac:dyDescent="0.25">
      <c r="B73" s="292">
        <f>SUM(B70:B72)</f>
        <v>0.46481031207417112</v>
      </c>
    </row>
    <row r="74" spans="2:5" x14ac:dyDescent="0.25">
      <c r="B74" s="292">
        <f>B73/3</f>
        <v>0.15493677069139036</v>
      </c>
    </row>
    <row r="75" spans="2:5" x14ac:dyDescent="0.25">
      <c r="B75" s="293">
        <f>B74*100</f>
        <v>15.493677069139036</v>
      </c>
    </row>
  </sheetData>
  <mergeCells count="60">
    <mergeCell ref="B1:J1"/>
    <mergeCell ref="A4:A5"/>
    <mergeCell ref="B4:B5"/>
    <mergeCell ref="C4:C5"/>
    <mergeCell ref="D4:D5"/>
    <mergeCell ref="E4:F4"/>
    <mergeCell ref="G4:I4"/>
    <mergeCell ref="J4:J5"/>
    <mergeCell ref="F11:F13"/>
    <mergeCell ref="L4:O4"/>
    <mergeCell ref="A7:A9"/>
    <mergeCell ref="B7:B9"/>
    <mergeCell ref="C7:C9"/>
    <mergeCell ref="D7:D9"/>
    <mergeCell ref="E7:E9"/>
    <mergeCell ref="F7:F9"/>
    <mergeCell ref="J7:J9"/>
    <mergeCell ref="M8:O8"/>
    <mergeCell ref="A49:A51"/>
    <mergeCell ref="B49:B51"/>
    <mergeCell ref="J11:J13"/>
    <mergeCell ref="M12:O12"/>
    <mergeCell ref="A17:A19"/>
    <mergeCell ref="B17:B19"/>
    <mergeCell ref="C17:C19"/>
    <mergeCell ref="D17:D19"/>
    <mergeCell ref="E17:E19"/>
    <mergeCell ref="F17:F19"/>
    <mergeCell ref="J17:J19"/>
    <mergeCell ref="A11:A13"/>
    <mergeCell ref="B11:B13"/>
    <mergeCell ref="C11:C13"/>
    <mergeCell ref="D11:D13"/>
    <mergeCell ref="E11:E13"/>
    <mergeCell ref="J21:J23"/>
    <mergeCell ref="A46:A48"/>
    <mergeCell ref="B46:B48"/>
    <mergeCell ref="C46:C48"/>
    <mergeCell ref="D46:D48"/>
    <mergeCell ref="E46:E48"/>
    <mergeCell ref="F46:F48"/>
    <mergeCell ref="A21:A23"/>
    <mergeCell ref="B21:B23"/>
    <mergeCell ref="C21:C23"/>
    <mergeCell ref="D21:D23"/>
    <mergeCell ref="E21:E23"/>
    <mergeCell ref="F21:F23"/>
    <mergeCell ref="C49:C51"/>
    <mergeCell ref="D49:D51"/>
    <mergeCell ref="E49:E51"/>
    <mergeCell ref="J53:J55"/>
    <mergeCell ref="B56:E56"/>
    <mergeCell ref="F49:F51"/>
    <mergeCell ref="H58:I58"/>
    <mergeCell ref="A53:A55"/>
    <mergeCell ref="B53:B55"/>
    <mergeCell ref="C53:C55"/>
    <mergeCell ref="D53:D55"/>
    <mergeCell ref="E53:E55"/>
    <mergeCell ref="F53:F55"/>
  </mergeCells>
  <pageMargins left="0.78" right="0.19685039370078741" top="0.32" bottom="0.15748031496062992" header="0.15748031496062992" footer="0.15748031496062992"/>
  <pageSetup paperSize="9" scale="42" fitToWidth="2" fitToHeight="2"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15"/>
  <sheetViews>
    <sheetView topLeftCell="A7" zoomScale="90" zoomScaleNormal="90" workbookViewId="0">
      <pane ySplit="6" topLeftCell="A91" activePane="bottomLeft" state="frozen"/>
      <selection activeCell="A7" sqref="A7"/>
      <selection pane="bottomLeft" activeCell="N10" sqref="N10"/>
    </sheetView>
  </sheetViews>
  <sheetFormatPr defaultRowHeight="15" x14ac:dyDescent="0.25"/>
  <cols>
    <col min="1" max="1" width="7" style="763" customWidth="1"/>
    <col min="2" max="2" width="38.7109375" style="57" customWidth="1"/>
    <col min="3" max="3" width="16.140625" style="57" customWidth="1"/>
    <col min="4" max="4" width="18.5703125" style="769" customWidth="1"/>
    <col min="5" max="5" width="11.140625" style="57" customWidth="1"/>
    <col min="6" max="6" width="34.140625" style="57" customWidth="1"/>
    <col min="7" max="7" width="16.140625" style="708" customWidth="1"/>
    <col min="8" max="8" width="15.140625" style="709" customWidth="1"/>
    <col min="9" max="9" width="15" style="709" customWidth="1"/>
    <col min="10" max="10" width="18.28515625" style="57" customWidth="1"/>
    <col min="11" max="256" width="9.140625" style="57"/>
    <col min="257" max="257" width="7" style="57" customWidth="1"/>
    <col min="258" max="258" width="38.7109375" style="57" customWidth="1"/>
    <col min="259" max="259" width="16.140625" style="57" customWidth="1"/>
    <col min="260" max="260" width="18.5703125" style="57" customWidth="1"/>
    <col min="261" max="261" width="11.140625" style="57" customWidth="1"/>
    <col min="262" max="262" width="34.140625" style="57" customWidth="1"/>
    <col min="263" max="263" width="16.140625" style="57" customWidth="1"/>
    <col min="264" max="264" width="15.140625" style="57" customWidth="1"/>
    <col min="265" max="265" width="15" style="57" customWidth="1"/>
    <col min="266" max="266" width="18.28515625" style="57" customWidth="1"/>
    <col min="267" max="512" width="9.140625" style="57"/>
    <col min="513" max="513" width="7" style="57" customWidth="1"/>
    <col min="514" max="514" width="38.7109375" style="57" customWidth="1"/>
    <col min="515" max="515" width="16.140625" style="57" customWidth="1"/>
    <col min="516" max="516" width="18.5703125" style="57" customWidth="1"/>
    <col min="517" max="517" width="11.140625" style="57" customWidth="1"/>
    <col min="518" max="518" width="34.140625" style="57" customWidth="1"/>
    <col min="519" max="519" width="16.140625" style="57" customWidth="1"/>
    <col min="520" max="520" width="15.140625" style="57" customWidth="1"/>
    <col min="521" max="521" width="15" style="57" customWidth="1"/>
    <col min="522" max="522" width="18.28515625" style="57" customWidth="1"/>
    <col min="523" max="768" width="9.140625" style="57"/>
    <col min="769" max="769" width="7" style="57" customWidth="1"/>
    <col min="770" max="770" width="38.7109375" style="57" customWidth="1"/>
    <col min="771" max="771" width="16.140625" style="57" customWidth="1"/>
    <col min="772" max="772" width="18.5703125" style="57" customWidth="1"/>
    <col min="773" max="773" width="11.140625" style="57" customWidth="1"/>
    <col min="774" max="774" width="34.140625" style="57" customWidth="1"/>
    <col min="775" max="775" width="16.140625" style="57" customWidth="1"/>
    <col min="776" max="776" width="15.140625" style="57" customWidth="1"/>
    <col min="777" max="777" width="15" style="57" customWidth="1"/>
    <col min="778" max="778" width="18.28515625" style="57" customWidth="1"/>
    <col min="779" max="1024" width="9.140625" style="57"/>
    <col min="1025" max="1025" width="7" style="57" customWidth="1"/>
    <col min="1026" max="1026" width="38.7109375" style="57" customWidth="1"/>
    <col min="1027" max="1027" width="16.140625" style="57" customWidth="1"/>
    <col min="1028" max="1028" width="18.5703125" style="57" customWidth="1"/>
    <col min="1029" max="1029" width="11.140625" style="57" customWidth="1"/>
    <col min="1030" max="1030" width="34.140625" style="57" customWidth="1"/>
    <col min="1031" max="1031" width="16.140625" style="57" customWidth="1"/>
    <col min="1032" max="1032" width="15.140625" style="57" customWidth="1"/>
    <col min="1033" max="1033" width="15" style="57" customWidth="1"/>
    <col min="1034" max="1034" width="18.28515625" style="57" customWidth="1"/>
    <col min="1035" max="1280" width="9.140625" style="57"/>
    <col min="1281" max="1281" width="7" style="57" customWidth="1"/>
    <col min="1282" max="1282" width="38.7109375" style="57" customWidth="1"/>
    <col min="1283" max="1283" width="16.140625" style="57" customWidth="1"/>
    <col min="1284" max="1284" width="18.5703125" style="57" customWidth="1"/>
    <col min="1285" max="1285" width="11.140625" style="57" customWidth="1"/>
    <col min="1286" max="1286" width="34.140625" style="57" customWidth="1"/>
    <col min="1287" max="1287" width="16.140625" style="57" customWidth="1"/>
    <col min="1288" max="1288" width="15.140625" style="57" customWidth="1"/>
    <col min="1289" max="1289" width="15" style="57" customWidth="1"/>
    <col min="1290" max="1290" width="18.28515625" style="57" customWidth="1"/>
    <col min="1291" max="1536" width="9.140625" style="57"/>
    <col min="1537" max="1537" width="7" style="57" customWidth="1"/>
    <col min="1538" max="1538" width="38.7109375" style="57" customWidth="1"/>
    <col min="1539" max="1539" width="16.140625" style="57" customWidth="1"/>
    <col min="1540" max="1540" width="18.5703125" style="57" customWidth="1"/>
    <col min="1541" max="1541" width="11.140625" style="57" customWidth="1"/>
    <col min="1542" max="1542" width="34.140625" style="57" customWidth="1"/>
    <col min="1543" max="1543" width="16.140625" style="57" customWidth="1"/>
    <col min="1544" max="1544" width="15.140625" style="57" customWidth="1"/>
    <col min="1545" max="1545" width="15" style="57" customWidth="1"/>
    <col min="1546" max="1546" width="18.28515625" style="57" customWidth="1"/>
    <col min="1547" max="1792" width="9.140625" style="57"/>
    <col min="1793" max="1793" width="7" style="57" customWidth="1"/>
    <col min="1794" max="1794" width="38.7109375" style="57" customWidth="1"/>
    <col min="1795" max="1795" width="16.140625" style="57" customWidth="1"/>
    <col min="1796" max="1796" width="18.5703125" style="57" customWidth="1"/>
    <col min="1797" max="1797" width="11.140625" style="57" customWidth="1"/>
    <col min="1798" max="1798" width="34.140625" style="57" customWidth="1"/>
    <col min="1799" max="1799" width="16.140625" style="57" customWidth="1"/>
    <col min="1800" max="1800" width="15.140625" style="57" customWidth="1"/>
    <col min="1801" max="1801" width="15" style="57" customWidth="1"/>
    <col min="1802" max="1802" width="18.28515625" style="57" customWidth="1"/>
    <col min="1803" max="2048" width="9.140625" style="57"/>
    <col min="2049" max="2049" width="7" style="57" customWidth="1"/>
    <col min="2050" max="2050" width="38.7109375" style="57" customWidth="1"/>
    <col min="2051" max="2051" width="16.140625" style="57" customWidth="1"/>
    <col min="2052" max="2052" width="18.5703125" style="57" customWidth="1"/>
    <col min="2053" max="2053" width="11.140625" style="57" customWidth="1"/>
    <col min="2054" max="2054" width="34.140625" style="57" customWidth="1"/>
    <col min="2055" max="2055" width="16.140625" style="57" customWidth="1"/>
    <col min="2056" max="2056" width="15.140625" style="57" customWidth="1"/>
    <col min="2057" max="2057" width="15" style="57" customWidth="1"/>
    <col min="2058" max="2058" width="18.28515625" style="57" customWidth="1"/>
    <col min="2059" max="2304" width="9.140625" style="57"/>
    <col min="2305" max="2305" width="7" style="57" customWidth="1"/>
    <col min="2306" max="2306" width="38.7109375" style="57" customWidth="1"/>
    <col min="2307" max="2307" width="16.140625" style="57" customWidth="1"/>
    <col min="2308" max="2308" width="18.5703125" style="57" customWidth="1"/>
    <col min="2309" max="2309" width="11.140625" style="57" customWidth="1"/>
    <col min="2310" max="2310" width="34.140625" style="57" customWidth="1"/>
    <col min="2311" max="2311" width="16.140625" style="57" customWidth="1"/>
    <col min="2312" max="2312" width="15.140625" style="57" customWidth="1"/>
    <col min="2313" max="2313" width="15" style="57" customWidth="1"/>
    <col min="2314" max="2314" width="18.28515625" style="57" customWidth="1"/>
    <col min="2315" max="2560" width="9.140625" style="57"/>
    <col min="2561" max="2561" width="7" style="57" customWidth="1"/>
    <col min="2562" max="2562" width="38.7109375" style="57" customWidth="1"/>
    <col min="2563" max="2563" width="16.140625" style="57" customWidth="1"/>
    <col min="2564" max="2564" width="18.5703125" style="57" customWidth="1"/>
    <col min="2565" max="2565" width="11.140625" style="57" customWidth="1"/>
    <col min="2566" max="2566" width="34.140625" style="57" customWidth="1"/>
    <col min="2567" max="2567" width="16.140625" style="57" customWidth="1"/>
    <col min="2568" max="2568" width="15.140625" style="57" customWidth="1"/>
    <col min="2569" max="2569" width="15" style="57" customWidth="1"/>
    <col min="2570" max="2570" width="18.28515625" style="57" customWidth="1"/>
    <col min="2571" max="2816" width="9.140625" style="57"/>
    <col min="2817" max="2817" width="7" style="57" customWidth="1"/>
    <col min="2818" max="2818" width="38.7109375" style="57" customWidth="1"/>
    <col min="2819" max="2819" width="16.140625" style="57" customWidth="1"/>
    <col min="2820" max="2820" width="18.5703125" style="57" customWidth="1"/>
    <col min="2821" max="2821" width="11.140625" style="57" customWidth="1"/>
    <col min="2822" max="2822" width="34.140625" style="57" customWidth="1"/>
    <col min="2823" max="2823" width="16.140625" style="57" customWidth="1"/>
    <col min="2824" max="2824" width="15.140625" style="57" customWidth="1"/>
    <col min="2825" max="2825" width="15" style="57" customWidth="1"/>
    <col min="2826" max="2826" width="18.28515625" style="57" customWidth="1"/>
    <col min="2827" max="3072" width="9.140625" style="57"/>
    <col min="3073" max="3073" width="7" style="57" customWidth="1"/>
    <col min="3074" max="3074" width="38.7109375" style="57" customWidth="1"/>
    <col min="3075" max="3075" width="16.140625" style="57" customWidth="1"/>
    <col min="3076" max="3076" width="18.5703125" style="57" customWidth="1"/>
    <col min="3077" max="3077" width="11.140625" style="57" customWidth="1"/>
    <col min="3078" max="3078" width="34.140625" style="57" customWidth="1"/>
    <col min="3079" max="3079" width="16.140625" style="57" customWidth="1"/>
    <col min="3080" max="3080" width="15.140625" style="57" customWidth="1"/>
    <col min="3081" max="3081" width="15" style="57" customWidth="1"/>
    <col min="3082" max="3082" width="18.28515625" style="57" customWidth="1"/>
    <col min="3083" max="3328" width="9.140625" style="57"/>
    <col min="3329" max="3329" width="7" style="57" customWidth="1"/>
    <col min="3330" max="3330" width="38.7109375" style="57" customWidth="1"/>
    <col min="3331" max="3331" width="16.140625" style="57" customWidth="1"/>
    <col min="3332" max="3332" width="18.5703125" style="57" customWidth="1"/>
    <col min="3333" max="3333" width="11.140625" style="57" customWidth="1"/>
    <col min="3334" max="3334" width="34.140625" style="57" customWidth="1"/>
    <col min="3335" max="3335" width="16.140625" style="57" customWidth="1"/>
    <col min="3336" max="3336" width="15.140625" style="57" customWidth="1"/>
    <col min="3337" max="3337" width="15" style="57" customWidth="1"/>
    <col min="3338" max="3338" width="18.28515625" style="57" customWidth="1"/>
    <col min="3339" max="3584" width="9.140625" style="57"/>
    <col min="3585" max="3585" width="7" style="57" customWidth="1"/>
    <col min="3586" max="3586" width="38.7109375" style="57" customWidth="1"/>
    <col min="3587" max="3587" width="16.140625" style="57" customWidth="1"/>
    <col min="3588" max="3588" width="18.5703125" style="57" customWidth="1"/>
    <col min="3589" max="3589" width="11.140625" style="57" customWidth="1"/>
    <col min="3590" max="3590" width="34.140625" style="57" customWidth="1"/>
    <col min="3591" max="3591" width="16.140625" style="57" customWidth="1"/>
    <col min="3592" max="3592" width="15.140625" style="57" customWidth="1"/>
    <col min="3593" max="3593" width="15" style="57" customWidth="1"/>
    <col min="3594" max="3594" width="18.28515625" style="57" customWidth="1"/>
    <col min="3595" max="3840" width="9.140625" style="57"/>
    <col min="3841" max="3841" width="7" style="57" customWidth="1"/>
    <col min="3842" max="3842" width="38.7109375" style="57" customWidth="1"/>
    <col min="3843" max="3843" width="16.140625" style="57" customWidth="1"/>
    <col min="3844" max="3844" width="18.5703125" style="57" customWidth="1"/>
    <col min="3845" max="3845" width="11.140625" style="57" customWidth="1"/>
    <col min="3846" max="3846" width="34.140625" style="57" customWidth="1"/>
    <col min="3847" max="3847" width="16.140625" style="57" customWidth="1"/>
    <col min="3848" max="3848" width="15.140625" style="57" customWidth="1"/>
    <col min="3849" max="3849" width="15" style="57" customWidth="1"/>
    <col min="3850" max="3850" width="18.28515625" style="57" customWidth="1"/>
    <col min="3851" max="4096" width="9.140625" style="57"/>
    <col min="4097" max="4097" width="7" style="57" customWidth="1"/>
    <col min="4098" max="4098" width="38.7109375" style="57" customWidth="1"/>
    <col min="4099" max="4099" width="16.140625" style="57" customWidth="1"/>
    <col min="4100" max="4100" width="18.5703125" style="57" customWidth="1"/>
    <col min="4101" max="4101" width="11.140625" style="57" customWidth="1"/>
    <col min="4102" max="4102" width="34.140625" style="57" customWidth="1"/>
    <col min="4103" max="4103" width="16.140625" style="57" customWidth="1"/>
    <col min="4104" max="4104" width="15.140625" style="57" customWidth="1"/>
    <col min="4105" max="4105" width="15" style="57" customWidth="1"/>
    <col min="4106" max="4106" width="18.28515625" style="57" customWidth="1"/>
    <col min="4107" max="4352" width="9.140625" style="57"/>
    <col min="4353" max="4353" width="7" style="57" customWidth="1"/>
    <col min="4354" max="4354" width="38.7109375" style="57" customWidth="1"/>
    <col min="4355" max="4355" width="16.140625" style="57" customWidth="1"/>
    <col min="4356" max="4356" width="18.5703125" style="57" customWidth="1"/>
    <col min="4357" max="4357" width="11.140625" style="57" customWidth="1"/>
    <col min="4358" max="4358" width="34.140625" style="57" customWidth="1"/>
    <col min="4359" max="4359" width="16.140625" style="57" customWidth="1"/>
    <col min="4360" max="4360" width="15.140625" style="57" customWidth="1"/>
    <col min="4361" max="4361" width="15" style="57" customWidth="1"/>
    <col min="4362" max="4362" width="18.28515625" style="57" customWidth="1"/>
    <col min="4363" max="4608" width="9.140625" style="57"/>
    <col min="4609" max="4609" width="7" style="57" customWidth="1"/>
    <col min="4610" max="4610" width="38.7109375" style="57" customWidth="1"/>
    <col min="4611" max="4611" width="16.140625" style="57" customWidth="1"/>
    <col min="4612" max="4612" width="18.5703125" style="57" customWidth="1"/>
    <col min="4613" max="4613" width="11.140625" style="57" customWidth="1"/>
    <col min="4614" max="4614" width="34.140625" style="57" customWidth="1"/>
    <col min="4615" max="4615" width="16.140625" style="57" customWidth="1"/>
    <col min="4616" max="4616" width="15.140625" style="57" customWidth="1"/>
    <col min="4617" max="4617" width="15" style="57" customWidth="1"/>
    <col min="4618" max="4618" width="18.28515625" style="57" customWidth="1"/>
    <col min="4619" max="4864" width="9.140625" style="57"/>
    <col min="4865" max="4865" width="7" style="57" customWidth="1"/>
    <col min="4866" max="4866" width="38.7109375" style="57" customWidth="1"/>
    <col min="4867" max="4867" width="16.140625" style="57" customWidth="1"/>
    <col min="4868" max="4868" width="18.5703125" style="57" customWidth="1"/>
    <col min="4869" max="4869" width="11.140625" style="57" customWidth="1"/>
    <col min="4870" max="4870" width="34.140625" style="57" customWidth="1"/>
    <col min="4871" max="4871" width="16.140625" style="57" customWidth="1"/>
    <col min="4872" max="4872" width="15.140625" style="57" customWidth="1"/>
    <col min="4873" max="4873" width="15" style="57" customWidth="1"/>
    <col min="4874" max="4874" width="18.28515625" style="57" customWidth="1"/>
    <col min="4875" max="5120" width="9.140625" style="57"/>
    <col min="5121" max="5121" width="7" style="57" customWidth="1"/>
    <col min="5122" max="5122" width="38.7109375" style="57" customWidth="1"/>
    <col min="5123" max="5123" width="16.140625" style="57" customWidth="1"/>
    <col min="5124" max="5124" width="18.5703125" style="57" customWidth="1"/>
    <col min="5125" max="5125" width="11.140625" style="57" customWidth="1"/>
    <col min="5126" max="5126" width="34.140625" style="57" customWidth="1"/>
    <col min="5127" max="5127" width="16.140625" style="57" customWidth="1"/>
    <col min="5128" max="5128" width="15.140625" style="57" customWidth="1"/>
    <col min="5129" max="5129" width="15" style="57" customWidth="1"/>
    <col min="5130" max="5130" width="18.28515625" style="57" customWidth="1"/>
    <col min="5131" max="5376" width="9.140625" style="57"/>
    <col min="5377" max="5377" width="7" style="57" customWidth="1"/>
    <col min="5378" max="5378" width="38.7109375" style="57" customWidth="1"/>
    <col min="5379" max="5379" width="16.140625" style="57" customWidth="1"/>
    <col min="5380" max="5380" width="18.5703125" style="57" customWidth="1"/>
    <col min="5381" max="5381" width="11.140625" style="57" customWidth="1"/>
    <col min="5382" max="5382" width="34.140625" style="57" customWidth="1"/>
    <col min="5383" max="5383" width="16.140625" style="57" customWidth="1"/>
    <col min="5384" max="5384" width="15.140625" style="57" customWidth="1"/>
    <col min="5385" max="5385" width="15" style="57" customWidth="1"/>
    <col min="5386" max="5386" width="18.28515625" style="57" customWidth="1"/>
    <col min="5387" max="5632" width="9.140625" style="57"/>
    <col min="5633" max="5633" width="7" style="57" customWidth="1"/>
    <col min="5634" max="5634" width="38.7109375" style="57" customWidth="1"/>
    <col min="5635" max="5635" width="16.140625" style="57" customWidth="1"/>
    <col min="5636" max="5636" width="18.5703125" style="57" customWidth="1"/>
    <col min="5637" max="5637" width="11.140625" style="57" customWidth="1"/>
    <col min="5638" max="5638" width="34.140625" style="57" customWidth="1"/>
    <col min="5639" max="5639" width="16.140625" style="57" customWidth="1"/>
    <col min="5640" max="5640" width="15.140625" style="57" customWidth="1"/>
    <col min="5641" max="5641" width="15" style="57" customWidth="1"/>
    <col min="5642" max="5642" width="18.28515625" style="57" customWidth="1"/>
    <col min="5643" max="5888" width="9.140625" style="57"/>
    <col min="5889" max="5889" width="7" style="57" customWidth="1"/>
    <col min="5890" max="5890" width="38.7109375" style="57" customWidth="1"/>
    <col min="5891" max="5891" width="16.140625" style="57" customWidth="1"/>
    <col min="5892" max="5892" width="18.5703125" style="57" customWidth="1"/>
    <col min="5893" max="5893" width="11.140625" style="57" customWidth="1"/>
    <col min="5894" max="5894" width="34.140625" style="57" customWidth="1"/>
    <col min="5895" max="5895" width="16.140625" style="57" customWidth="1"/>
    <col min="5896" max="5896" width="15.140625" style="57" customWidth="1"/>
    <col min="5897" max="5897" width="15" style="57" customWidth="1"/>
    <col min="5898" max="5898" width="18.28515625" style="57" customWidth="1"/>
    <col min="5899" max="6144" width="9.140625" style="57"/>
    <col min="6145" max="6145" width="7" style="57" customWidth="1"/>
    <col min="6146" max="6146" width="38.7109375" style="57" customWidth="1"/>
    <col min="6147" max="6147" width="16.140625" style="57" customWidth="1"/>
    <col min="6148" max="6148" width="18.5703125" style="57" customWidth="1"/>
    <col min="6149" max="6149" width="11.140625" style="57" customWidth="1"/>
    <col min="6150" max="6150" width="34.140625" style="57" customWidth="1"/>
    <col min="6151" max="6151" width="16.140625" style="57" customWidth="1"/>
    <col min="6152" max="6152" width="15.140625" style="57" customWidth="1"/>
    <col min="6153" max="6153" width="15" style="57" customWidth="1"/>
    <col min="6154" max="6154" width="18.28515625" style="57" customWidth="1"/>
    <col min="6155" max="6400" width="9.140625" style="57"/>
    <col min="6401" max="6401" width="7" style="57" customWidth="1"/>
    <col min="6402" max="6402" width="38.7109375" style="57" customWidth="1"/>
    <col min="6403" max="6403" width="16.140625" style="57" customWidth="1"/>
    <col min="6404" max="6404" width="18.5703125" style="57" customWidth="1"/>
    <col min="6405" max="6405" width="11.140625" style="57" customWidth="1"/>
    <col min="6406" max="6406" width="34.140625" style="57" customWidth="1"/>
    <col min="6407" max="6407" width="16.140625" style="57" customWidth="1"/>
    <col min="6408" max="6408" width="15.140625" style="57" customWidth="1"/>
    <col min="6409" max="6409" width="15" style="57" customWidth="1"/>
    <col min="6410" max="6410" width="18.28515625" style="57" customWidth="1"/>
    <col min="6411" max="6656" width="9.140625" style="57"/>
    <col min="6657" max="6657" width="7" style="57" customWidth="1"/>
    <col min="6658" max="6658" width="38.7109375" style="57" customWidth="1"/>
    <col min="6659" max="6659" width="16.140625" style="57" customWidth="1"/>
    <col min="6660" max="6660" width="18.5703125" style="57" customWidth="1"/>
    <col min="6661" max="6661" width="11.140625" style="57" customWidth="1"/>
    <col min="6662" max="6662" width="34.140625" style="57" customWidth="1"/>
    <col min="6663" max="6663" width="16.140625" style="57" customWidth="1"/>
    <col min="6664" max="6664" width="15.140625" style="57" customWidth="1"/>
    <col min="6665" max="6665" width="15" style="57" customWidth="1"/>
    <col min="6666" max="6666" width="18.28515625" style="57" customWidth="1"/>
    <col min="6667" max="6912" width="9.140625" style="57"/>
    <col min="6913" max="6913" width="7" style="57" customWidth="1"/>
    <col min="6914" max="6914" width="38.7109375" style="57" customWidth="1"/>
    <col min="6915" max="6915" width="16.140625" style="57" customWidth="1"/>
    <col min="6916" max="6916" width="18.5703125" style="57" customWidth="1"/>
    <col min="6917" max="6917" width="11.140625" style="57" customWidth="1"/>
    <col min="6918" max="6918" width="34.140625" style="57" customWidth="1"/>
    <col min="6919" max="6919" width="16.140625" style="57" customWidth="1"/>
    <col min="6920" max="6920" width="15.140625" style="57" customWidth="1"/>
    <col min="6921" max="6921" width="15" style="57" customWidth="1"/>
    <col min="6922" max="6922" width="18.28515625" style="57" customWidth="1"/>
    <col min="6923" max="7168" width="9.140625" style="57"/>
    <col min="7169" max="7169" width="7" style="57" customWidth="1"/>
    <col min="7170" max="7170" width="38.7109375" style="57" customWidth="1"/>
    <col min="7171" max="7171" width="16.140625" style="57" customWidth="1"/>
    <col min="7172" max="7172" width="18.5703125" style="57" customWidth="1"/>
    <col min="7173" max="7173" width="11.140625" style="57" customWidth="1"/>
    <col min="7174" max="7174" width="34.140625" style="57" customWidth="1"/>
    <col min="7175" max="7175" width="16.140625" style="57" customWidth="1"/>
    <col min="7176" max="7176" width="15.140625" style="57" customWidth="1"/>
    <col min="7177" max="7177" width="15" style="57" customWidth="1"/>
    <col min="7178" max="7178" width="18.28515625" style="57" customWidth="1"/>
    <col min="7179" max="7424" width="9.140625" style="57"/>
    <col min="7425" max="7425" width="7" style="57" customWidth="1"/>
    <col min="7426" max="7426" width="38.7109375" style="57" customWidth="1"/>
    <col min="7427" max="7427" width="16.140625" style="57" customWidth="1"/>
    <col min="7428" max="7428" width="18.5703125" style="57" customWidth="1"/>
    <col min="7429" max="7429" width="11.140625" style="57" customWidth="1"/>
    <col min="7430" max="7430" width="34.140625" style="57" customWidth="1"/>
    <col min="7431" max="7431" width="16.140625" style="57" customWidth="1"/>
    <col min="7432" max="7432" width="15.140625" style="57" customWidth="1"/>
    <col min="7433" max="7433" width="15" style="57" customWidth="1"/>
    <col min="7434" max="7434" width="18.28515625" style="57" customWidth="1"/>
    <col min="7435" max="7680" width="9.140625" style="57"/>
    <col min="7681" max="7681" width="7" style="57" customWidth="1"/>
    <col min="7682" max="7682" width="38.7109375" style="57" customWidth="1"/>
    <col min="7683" max="7683" width="16.140625" style="57" customWidth="1"/>
    <col min="7684" max="7684" width="18.5703125" style="57" customWidth="1"/>
    <col min="7685" max="7685" width="11.140625" style="57" customWidth="1"/>
    <col min="7686" max="7686" width="34.140625" style="57" customWidth="1"/>
    <col min="7687" max="7687" width="16.140625" style="57" customWidth="1"/>
    <col min="7688" max="7688" width="15.140625" style="57" customWidth="1"/>
    <col min="7689" max="7689" width="15" style="57" customWidth="1"/>
    <col min="7690" max="7690" width="18.28515625" style="57" customWidth="1"/>
    <col min="7691" max="7936" width="9.140625" style="57"/>
    <col min="7937" max="7937" width="7" style="57" customWidth="1"/>
    <col min="7938" max="7938" width="38.7109375" style="57" customWidth="1"/>
    <col min="7939" max="7939" width="16.140625" style="57" customWidth="1"/>
    <col min="7940" max="7940" width="18.5703125" style="57" customWidth="1"/>
    <col min="7941" max="7941" width="11.140625" style="57" customWidth="1"/>
    <col min="7942" max="7942" width="34.140625" style="57" customWidth="1"/>
    <col min="7943" max="7943" width="16.140625" style="57" customWidth="1"/>
    <col min="7944" max="7944" width="15.140625" style="57" customWidth="1"/>
    <col min="7945" max="7945" width="15" style="57" customWidth="1"/>
    <col min="7946" max="7946" width="18.28515625" style="57" customWidth="1"/>
    <col min="7947" max="8192" width="9.140625" style="57"/>
    <col min="8193" max="8193" width="7" style="57" customWidth="1"/>
    <col min="8194" max="8194" width="38.7109375" style="57" customWidth="1"/>
    <col min="8195" max="8195" width="16.140625" style="57" customWidth="1"/>
    <col min="8196" max="8196" width="18.5703125" style="57" customWidth="1"/>
    <col min="8197" max="8197" width="11.140625" style="57" customWidth="1"/>
    <col min="8198" max="8198" width="34.140625" style="57" customWidth="1"/>
    <col min="8199" max="8199" width="16.140625" style="57" customWidth="1"/>
    <col min="8200" max="8200" width="15.140625" style="57" customWidth="1"/>
    <col min="8201" max="8201" width="15" style="57" customWidth="1"/>
    <col min="8202" max="8202" width="18.28515625" style="57" customWidth="1"/>
    <col min="8203" max="8448" width="9.140625" style="57"/>
    <col min="8449" max="8449" width="7" style="57" customWidth="1"/>
    <col min="8450" max="8450" width="38.7109375" style="57" customWidth="1"/>
    <col min="8451" max="8451" width="16.140625" style="57" customWidth="1"/>
    <col min="8452" max="8452" width="18.5703125" style="57" customWidth="1"/>
    <col min="8453" max="8453" width="11.140625" style="57" customWidth="1"/>
    <col min="8454" max="8454" width="34.140625" style="57" customWidth="1"/>
    <col min="8455" max="8455" width="16.140625" style="57" customWidth="1"/>
    <col min="8456" max="8456" width="15.140625" style="57" customWidth="1"/>
    <col min="8457" max="8457" width="15" style="57" customWidth="1"/>
    <col min="8458" max="8458" width="18.28515625" style="57" customWidth="1"/>
    <col min="8459" max="8704" width="9.140625" style="57"/>
    <col min="8705" max="8705" width="7" style="57" customWidth="1"/>
    <col min="8706" max="8706" width="38.7109375" style="57" customWidth="1"/>
    <col min="8707" max="8707" width="16.140625" style="57" customWidth="1"/>
    <col min="8708" max="8708" width="18.5703125" style="57" customWidth="1"/>
    <col min="8709" max="8709" width="11.140625" style="57" customWidth="1"/>
    <col min="8710" max="8710" width="34.140625" style="57" customWidth="1"/>
    <col min="8711" max="8711" width="16.140625" style="57" customWidth="1"/>
    <col min="8712" max="8712" width="15.140625" style="57" customWidth="1"/>
    <col min="8713" max="8713" width="15" style="57" customWidth="1"/>
    <col min="8714" max="8714" width="18.28515625" style="57" customWidth="1"/>
    <col min="8715" max="8960" width="9.140625" style="57"/>
    <col min="8961" max="8961" width="7" style="57" customWidth="1"/>
    <col min="8962" max="8962" width="38.7109375" style="57" customWidth="1"/>
    <col min="8963" max="8963" width="16.140625" style="57" customWidth="1"/>
    <col min="8964" max="8964" width="18.5703125" style="57" customWidth="1"/>
    <col min="8965" max="8965" width="11.140625" style="57" customWidth="1"/>
    <col min="8966" max="8966" width="34.140625" style="57" customWidth="1"/>
    <col min="8967" max="8967" width="16.140625" style="57" customWidth="1"/>
    <col min="8968" max="8968" width="15.140625" style="57" customWidth="1"/>
    <col min="8969" max="8969" width="15" style="57" customWidth="1"/>
    <col min="8970" max="8970" width="18.28515625" style="57" customWidth="1"/>
    <col min="8971" max="9216" width="9.140625" style="57"/>
    <col min="9217" max="9217" width="7" style="57" customWidth="1"/>
    <col min="9218" max="9218" width="38.7109375" style="57" customWidth="1"/>
    <col min="9219" max="9219" width="16.140625" style="57" customWidth="1"/>
    <col min="9220" max="9220" width="18.5703125" style="57" customWidth="1"/>
    <col min="9221" max="9221" width="11.140625" style="57" customWidth="1"/>
    <col min="9222" max="9222" width="34.140625" style="57" customWidth="1"/>
    <col min="9223" max="9223" width="16.140625" style="57" customWidth="1"/>
    <col min="9224" max="9224" width="15.140625" style="57" customWidth="1"/>
    <col min="9225" max="9225" width="15" style="57" customWidth="1"/>
    <col min="9226" max="9226" width="18.28515625" style="57" customWidth="1"/>
    <col min="9227" max="9472" width="9.140625" style="57"/>
    <col min="9473" max="9473" width="7" style="57" customWidth="1"/>
    <col min="9474" max="9474" width="38.7109375" style="57" customWidth="1"/>
    <col min="9475" max="9475" width="16.140625" style="57" customWidth="1"/>
    <col min="9476" max="9476" width="18.5703125" style="57" customWidth="1"/>
    <col min="9477" max="9477" width="11.140625" style="57" customWidth="1"/>
    <col min="9478" max="9478" width="34.140625" style="57" customWidth="1"/>
    <col min="9479" max="9479" width="16.140625" style="57" customWidth="1"/>
    <col min="9480" max="9480" width="15.140625" style="57" customWidth="1"/>
    <col min="9481" max="9481" width="15" style="57" customWidth="1"/>
    <col min="9482" max="9482" width="18.28515625" style="57" customWidth="1"/>
    <col min="9483" max="9728" width="9.140625" style="57"/>
    <col min="9729" max="9729" width="7" style="57" customWidth="1"/>
    <col min="9730" max="9730" width="38.7109375" style="57" customWidth="1"/>
    <col min="9731" max="9731" width="16.140625" style="57" customWidth="1"/>
    <col min="9732" max="9732" width="18.5703125" style="57" customWidth="1"/>
    <col min="9733" max="9733" width="11.140625" style="57" customWidth="1"/>
    <col min="9734" max="9734" width="34.140625" style="57" customWidth="1"/>
    <col min="9735" max="9735" width="16.140625" style="57" customWidth="1"/>
    <col min="9736" max="9736" width="15.140625" style="57" customWidth="1"/>
    <col min="9737" max="9737" width="15" style="57" customWidth="1"/>
    <col min="9738" max="9738" width="18.28515625" style="57" customWidth="1"/>
    <col min="9739" max="9984" width="9.140625" style="57"/>
    <col min="9985" max="9985" width="7" style="57" customWidth="1"/>
    <col min="9986" max="9986" width="38.7109375" style="57" customWidth="1"/>
    <col min="9987" max="9987" width="16.140625" style="57" customWidth="1"/>
    <col min="9988" max="9988" width="18.5703125" style="57" customWidth="1"/>
    <col min="9989" max="9989" width="11.140625" style="57" customWidth="1"/>
    <col min="9990" max="9990" width="34.140625" style="57" customWidth="1"/>
    <col min="9991" max="9991" width="16.140625" style="57" customWidth="1"/>
    <col min="9992" max="9992" width="15.140625" style="57" customWidth="1"/>
    <col min="9993" max="9993" width="15" style="57" customWidth="1"/>
    <col min="9994" max="9994" width="18.28515625" style="57" customWidth="1"/>
    <col min="9995" max="10240" width="9.140625" style="57"/>
    <col min="10241" max="10241" width="7" style="57" customWidth="1"/>
    <col min="10242" max="10242" width="38.7109375" style="57" customWidth="1"/>
    <col min="10243" max="10243" width="16.140625" style="57" customWidth="1"/>
    <col min="10244" max="10244" width="18.5703125" style="57" customWidth="1"/>
    <col min="10245" max="10245" width="11.140625" style="57" customWidth="1"/>
    <col min="10246" max="10246" width="34.140625" style="57" customWidth="1"/>
    <col min="10247" max="10247" width="16.140625" style="57" customWidth="1"/>
    <col min="10248" max="10248" width="15.140625" style="57" customWidth="1"/>
    <col min="10249" max="10249" width="15" style="57" customWidth="1"/>
    <col min="10250" max="10250" width="18.28515625" style="57" customWidth="1"/>
    <col min="10251" max="10496" width="9.140625" style="57"/>
    <col min="10497" max="10497" width="7" style="57" customWidth="1"/>
    <col min="10498" max="10498" width="38.7109375" style="57" customWidth="1"/>
    <col min="10499" max="10499" width="16.140625" style="57" customWidth="1"/>
    <col min="10500" max="10500" width="18.5703125" style="57" customWidth="1"/>
    <col min="10501" max="10501" width="11.140625" style="57" customWidth="1"/>
    <col min="10502" max="10502" width="34.140625" style="57" customWidth="1"/>
    <col min="10503" max="10503" width="16.140625" style="57" customWidth="1"/>
    <col min="10504" max="10504" width="15.140625" style="57" customWidth="1"/>
    <col min="10505" max="10505" width="15" style="57" customWidth="1"/>
    <col min="10506" max="10506" width="18.28515625" style="57" customWidth="1"/>
    <col min="10507" max="10752" width="9.140625" style="57"/>
    <col min="10753" max="10753" width="7" style="57" customWidth="1"/>
    <col min="10754" max="10754" width="38.7109375" style="57" customWidth="1"/>
    <col min="10755" max="10755" width="16.140625" style="57" customWidth="1"/>
    <col min="10756" max="10756" width="18.5703125" style="57" customWidth="1"/>
    <col min="10757" max="10757" width="11.140625" style="57" customWidth="1"/>
    <col min="10758" max="10758" width="34.140625" style="57" customWidth="1"/>
    <col min="10759" max="10759" width="16.140625" style="57" customWidth="1"/>
    <col min="10760" max="10760" width="15.140625" style="57" customWidth="1"/>
    <col min="10761" max="10761" width="15" style="57" customWidth="1"/>
    <col min="10762" max="10762" width="18.28515625" style="57" customWidth="1"/>
    <col min="10763" max="11008" width="9.140625" style="57"/>
    <col min="11009" max="11009" width="7" style="57" customWidth="1"/>
    <col min="11010" max="11010" width="38.7109375" style="57" customWidth="1"/>
    <col min="11011" max="11011" width="16.140625" style="57" customWidth="1"/>
    <col min="11012" max="11012" width="18.5703125" style="57" customWidth="1"/>
    <col min="11013" max="11013" width="11.140625" style="57" customWidth="1"/>
    <col min="11014" max="11014" width="34.140625" style="57" customWidth="1"/>
    <col min="11015" max="11015" width="16.140625" style="57" customWidth="1"/>
    <col min="11016" max="11016" width="15.140625" style="57" customWidth="1"/>
    <col min="11017" max="11017" width="15" style="57" customWidth="1"/>
    <col min="11018" max="11018" width="18.28515625" style="57" customWidth="1"/>
    <col min="11019" max="11264" width="9.140625" style="57"/>
    <col min="11265" max="11265" width="7" style="57" customWidth="1"/>
    <col min="11266" max="11266" width="38.7109375" style="57" customWidth="1"/>
    <col min="11267" max="11267" width="16.140625" style="57" customWidth="1"/>
    <col min="11268" max="11268" width="18.5703125" style="57" customWidth="1"/>
    <col min="11269" max="11269" width="11.140625" style="57" customWidth="1"/>
    <col min="11270" max="11270" width="34.140625" style="57" customWidth="1"/>
    <col min="11271" max="11271" width="16.140625" style="57" customWidth="1"/>
    <col min="11272" max="11272" width="15.140625" style="57" customWidth="1"/>
    <col min="11273" max="11273" width="15" style="57" customWidth="1"/>
    <col min="11274" max="11274" width="18.28515625" style="57" customWidth="1"/>
    <col min="11275" max="11520" width="9.140625" style="57"/>
    <col min="11521" max="11521" width="7" style="57" customWidth="1"/>
    <col min="11522" max="11522" width="38.7109375" style="57" customWidth="1"/>
    <col min="11523" max="11523" width="16.140625" style="57" customWidth="1"/>
    <col min="11524" max="11524" width="18.5703125" style="57" customWidth="1"/>
    <col min="11525" max="11525" width="11.140625" style="57" customWidth="1"/>
    <col min="11526" max="11526" width="34.140625" style="57" customWidth="1"/>
    <col min="11527" max="11527" width="16.140625" style="57" customWidth="1"/>
    <col min="11528" max="11528" width="15.140625" style="57" customWidth="1"/>
    <col min="11529" max="11529" width="15" style="57" customWidth="1"/>
    <col min="11530" max="11530" width="18.28515625" style="57" customWidth="1"/>
    <col min="11531" max="11776" width="9.140625" style="57"/>
    <col min="11777" max="11777" width="7" style="57" customWidth="1"/>
    <col min="11778" max="11778" width="38.7109375" style="57" customWidth="1"/>
    <col min="11779" max="11779" width="16.140625" style="57" customWidth="1"/>
    <col min="11780" max="11780" width="18.5703125" style="57" customWidth="1"/>
    <col min="11781" max="11781" width="11.140625" style="57" customWidth="1"/>
    <col min="11782" max="11782" width="34.140625" style="57" customWidth="1"/>
    <col min="11783" max="11783" width="16.140625" style="57" customWidth="1"/>
    <col min="11784" max="11784" width="15.140625" style="57" customWidth="1"/>
    <col min="11785" max="11785" width="15" style="57" customWidth="1"/>
    <col min="11786" max="11786" width="18.28515625" style="57" customWidth="1"/>
    <col min="11787" max="12032" width="9.140625" style="57"/>
    <col min="12033" max="12033" width="7" style="57" customWidth="1"/>
    <col min="12034" max="12034" width="38.7109375" style="57" customWidth="1"/>
    <col min="12035" max="12035" width="16.140625" style="57" customWidth="1"/>
    <col min="12036" max="12036" width="18.5703125" style="57" customWidth="1"/>
    <col min="12037" max="12037" width="11.140625" style="57" customWidth="1"/>
    <col min="12038" max="12038" width="34.140625" style="57" customWidth="1"/>
    <col min="12039" max="12039" width="16.140625" style="57" customWidth="1"/>
    <col min="12040" max="12040" width="15.140625" style="57" customWidth="1"/>
    <col min="12041" max="12041" width="15" style="57" customWidth="1"/>
    <col min="12042" max="12042" width="18.28515625" style="57" customWidth="1"/>
    <col min="12043" max="12288" width="9.140625" style="57"/>
    <col min="12289" max="12289" width="7" style="57" customWidth="1"/>
    <col min="12290" max="12290" width="38.7109375" style="57" customWidth="1"/>
    <col min="12291" max="12291" width="16.140625" style="57" customWidth="1"/>
    <col min="12292" max="12292" width="18.5703125" style="57" customWidth="1"/>
    <col min="12293" max="12293" width="11.140625" style="57" customWidth="1"/>
    <col min="12294" max="12294" width="34.140625" style="57" customWidth="1"/>
    <col min="12295" max="12295" width="16.140625" style="57" customWidth="1"/>
    <col min="12296" max="12296" width="15.140625" style="57" customWidth="1"/>
    <col min="12297" max="12297" width="15" style="57" customWidth="1"/>
    <col min="12298" max="12298" width="18.28515625" style="57" customWidth="1"/>
    <col min="12299" max="12544" width="9.140625" style="57"/>
    <col min="12545" max="12545" width="7" style="57" customWidth="1"/>
    <col min="12546" max="12546" width="38.7109375" style="57" customWidth="1"/>
    <col min="12547" max="12547" width="16.140625" style="57" customWidth="1"/>
    <col min="12548" max="12548" width="18.5703125" style="57" customWidth="1"/>
    <col min="12549" max="12549" width="11.140625" style="57" customWidth="1"/>
    <col min="12550" max="12550" width="34.140625" style="57" customWidth="1"/>
    <col min="12551" max="12551" width="16.140625" style="57" customWidth="1"/>
    <col min="12552" max="12552" width="15.140625" style="57" customWidth="1"/>
    <col min="12553" max="12553" width="15" style="57" customWidth="1"/>
    <col min="12554" max="12554" width="18.28515625" style="57" customWidth="1"/>
    <col min="12555" max="12800" width="9.140625" style="57"/>
    <col min="12801" max="12801" width="7" style="57" customWidth="1"/>
    <col min="12802" max="12802" width="38.7109375" style="57" customWidth="1"/>
    <col min="12803" max="12803" width="16.140625" style="57" customWidth="1"/>
    <col min="12804" max="12804" width="18.5703125" style="57" customWidth="1"/>
    <col min="12805" max="12805" width="11.140625" style="57" customWidth="1"/>
    <col min="12806" max="12806" width="34.140625" style="57" customWidth="1"/>
    <col min="12807" max="12807" width="16.140625" style="57" customWidth="1"/>
    <col min="12808" max="12808" width="15.140625" style="57" customWidth="1"/>
    <col min="12809" max="12809" width="15" style="57" customWidth="1"/>
    <col min="12810" max="12810" width="18.28515625" style="57" customWidth="1"/>
    <col min="12811" max="13056" width="9.140625" style="57"/>
    <col min="13057" max="13057" width="7" style="57" customWidth="1"/>
    <col min="13058" max="13058" width="38.7109375" style="57" customWidth="1"/>
    <col min="13059" max="13059" width="16.140625" style="57" customWidth="1"/>
    <col min="13060" max="13060" width="18.5703125" style="57" customWidth="1"/>
    <col min="13061" max="13061" width="11.140625" style="57" customWidth="1"/>
    <col min="13062" max="13062" width="34.140625" style="57" customWidth="1"/>
    <col min="13063" max="13063" width="16.140625" style="57" customWidth="1"/>
    <col min="13064" max="13064" width="15.140625" style="57" customWidth="1"/>
    <col min="13065" max="13065" width="15" style="57" customWidth="1"/>
    <col min="13066" max="13066" width="18.28515625" style="57" customWidth="1"/>
    <col min="13067" max="13312" width="9.140625" style="57"/>
    <col min="13313" max="13313" width="7" style="57" customWidth="1"/>
    <col min="13314" max="13314" width="38.7109375" style="57" customWidth="1"/>
    <col min="13315" max="13315" width="16.140625" style="57" customWidth="1"/>
    <col min="13316" max="13316" width="18.5703125" style="57" customWidth="1"/>
    <col min="13317" max="13317" width="11.140625" style="57" customWidth="1"/>
    <col min="13318" max="13318" width="34.140625" style="57" customWidth="1"/>
    <col min="13319" max="13319" width="16.140625" style="57" customWidth="1"/>
    <col min="13320" max="13320" width="15.140625" style="57" customWidth="1"/>
    <col min="13321" max="13321" width="15" style="57" customWidth="1"/>
    <col min="13322" max="13322" width="18.28515625" style="57" customWidth="1"/>
    <col min="13323" max="13568" width="9.140625" style="57"/>
    <col min="13569" max="13569" width="7" style="57" customWidth="1"/>
    <col min="13570" max="13570" width="38.7109375" style="57" customWidth="1"/>
    <col min="13571" max="13571" width="16.140625" style="57" customWidth="1"/>
    <col min="13572" max="13572" width="18.5703125" style="57" customWidth="1"/>
    <col min="13573" max="13573" width="11.140625" style="57" customWidth="1"/>
    <col min="13574" max="13574" width="34.140625" style="57" customWidth="1"/>
    <col min="13575" max="13575" width="16.140625" style="57" customWidth="1"/>
    <col min="13576" max="13576" width="15.140625" style="57" customWidth="1"/>
    <col min="13577" max="13577" width="15" style="57" customWidth="1"/>
    <col min="13578" max="13578" width="18.28515625" style="57" customWidth="1"/>
    <col min="13579" max="13824" width="9.140625" style="57"/>
    <col min="13825" max="13825" width="7" style="57" customWidth="1"/>
    <col min="13826" max="13826" width="38.7109375" style="57" customWidth="1"/>
    <col min="13827" max="13827" width="16.140625" style="57" customWidth="1"/>
    <col min="13828" max="13828" width="18.5703125" style="57" customWidth="1"/>
    <col min="13829" max="13829" width="11.140625" style="57" customWidth="1"/>
    <col min="13830" max="13830" width="34.140625" style="57" customWidth="1"/>
    <col min="13831" max="13831" width="16.140625" style="57" customWidth="1"/>
    <col min="13832" max="13832" width="15.140625" style="57" customWidth="1"/>
    <col min="13833" max="13833" width="15" style="57" customWidth="1"/>
    <col min="13834" max="13834" width="18.28515625" style="57" customWidth="1"/>
    <col min="13835" max="14080" width="9.140625" style="57"/>
    <col min="14081" max="14081" width="7" style="57" customWidth="1"/>
    <col min="14082" max="14082" width="38.7109375" style="57" customWidth="1"/>
    <col min="14083" max="14083" width="16.140625" style="57" customWidth="1"/>
    <col min="14084" max="14084" width="18.5703125" style="57" customWidth="1"/>
    <col min="14085" max="14085" width="11.140625" style="57" customWidth="1"/>
    <col min="14086" max="14086" width="34.140625" style="57" customWidth="1"/>
    <col min="14087" max="14087" width="16.140625" style="57" customWidth="1"/>
    <col min="14088" max="14088" width="15.140625" style="57" customWidth="1"/>
    <col min="14089" max="14089" width="15" style="57" customWidth="1"/>
    <col min="14090" max="14090" width="18.28515625" style="57" customWidth="1"/>
    <col min="14091" max="14336" width="9.140625" style="57"/>
    <col min="14337" max="14337" width="7" style="57" customWidth="1"/>
    <col min="14338" max="14338" width="38.7109375" style="57" customWidth="1"/>
    <col min="14339" max="14339" width="16.140625" style="57" customWidth="1"/>
    <col min="14340" max="14340" width="18.5703125" style="57" customWidth="1"/>
    <col min="14341" max="14341" width="11.140625" style="57" customWidth="1"/>
    <col min="14342" max="14342" width="34.140625" style="57" customWidth="1"/>
    <col min="14343" max="14343" width="16.140625" style="57" customWidth="1"/>
    <col min="14344" max="14344" width="15.140625" style="57" customWidth="1"/>
    <col min="14345" max="14345" width="15" style="57" customWidth="1"/>
    <col min="14346" max="14346" width="18.28515625" style="57" customWidth="1"/>
    <col min="14347" max="14592" width="9.140625" style="57"/>
    <col min="14593" max="14593" width="7" style="57" customWidth="1"/>
    <col min="14594" max="14594" width="38.7109375" style="57" customWidth="1"/>
    <col min="14595" max="14595" width="16.140625" style="57" customWidth="1"/>
    <col min="14596" max="14596" width="18.5703125" style="57" customWidth="1"/>
    <col min="14597" max="14597" width="11.140625" style="57" customWidth="1"/>
    <col min="14598" max="14598" width="34.140625" style="57" customWidth="1"/>
    <col min="14599" max="14599" width="16.140625" style="57" customWidth="1"/>
    <col min="14600" max="14600" width="15.140625" style="57" customWidth="1"/>
    <col min="14601" max="14601" width="15" style="57" customWidth="1"/>
    <col min="14602" max="14602" width="18.28515625" style="57" customWidth="1"/>
    <col min="14603" max="14848" width="9.140625" style="57"/>
    <col min="14849" max="14849" width="7" style="57" customWidth="1"/>
    <col min="14850" max="14850" width="38.7109375" style="57" customWidth="1"/>
    <col min="14851" max="14851" width="16.140625" style="57" customWidth="1"/>
    <col min="14852" max="14852" width="18.5703125" style="57" customWidth="1"/>
    <col min="14853" max="14853" width="11.140625" style="57" customWidth="1"/>
    <col min="14854" max="14854" width="34.140625" style="57" customWidth="1"/>
    <col min="14855" max="14855" width="16.140625" style="57" customWidth="1"/>
    <col min="14856" max="14856" width="15.140625" style="57" customWidth="1"/>
    <col min="14857" max="14857" width="15" style="57" customWidth="1"/>
    <col min="14858" max="14858" width="18.28515625" style="57" customWidth="1"/>
    <col min="14859" max="15104" width="9.140625" style="57"/>
    <col min="15105" max="15105" width="7" style="57" customWidth="1"/>
    <col min="15106" max="15106" width="38.7109375" style="57" customWidth="1"/>
    <col min="15107" max="15107" width="16.140625" style="57" customWidth="1"/>
    <col min="15108" max="15108" width="18.5703125" style="57" customWidth="1"/>
    <col min="15109" max="15109" width="11.140625" style="57" customWidth="1"/>
    <col min="15110" max="15110" width="34.140625" style="57" customWidth="1"/>
    <col min="15111" max="15111" width="16.140625" style="57" customWidth="1"/>
    <col min="15112" max="15112" width="15.140625" style="57" customWidth="1"/>
    <col min="15113" max="15113" width="15" style="57" customWidth="1"/>
    <col min="15114" max="15114" width="18.28515625" style="57" customWidth="1"/>
    <col min="15115" max="15360" width="9.140625" style="57"/>
    <col min="15361" max="15361" width="7" style="57" customWidth="1"/>
    <col min="15362" max="15362" width="38.7109375" style="57" customWidth="1"/>
    <col min="15363" max="15363" width="16.140625" style="57" customWidth="1"/>
    <col min="15364" max="15364" width="18.5703125" style="57" customWidth="1"/>
    <col min="15365" max="15365" width="11.140625" style="57" customWidth="1"/>
    <col min="15366" max="15366" width="34.140625" style="57" customWidth="1"/>
    <col min="15367" max="15367" width="16.140625" style="57" customWidth="1"/>
    <col min="15368" max="15368" width="15.140625" style="57" customWidth="1"/>
    <col min="15369" max="15369" width="15" style="57" customWidth="1"/>
    <col min="15370" max="15370" width="18.28515625" style="57" customWidth="1"/>
    <col min="15371" max="15616" width="9.140625" style="57"/>
    <col min="15617" max="15617" width="7" style="57" customWidth="1"/>
    <col min="15618" max="15618" width="38.7109375" style="57" customWidth="1"/>
    <col min="15619" max="15619" width="16.140625" style="57" customWidth="1"/>
    <col min="15620" max="15620" width="18.5703125" style="57" customWidth="1"/>
    <col min="15621" max="15621" width="11.140625" style="57" customWidth="1"/>
    <col min="15622" max="15622" width="34.140625" style="57" customWidth="1"/>
    <col min="15623" max="15623" width="16.140625" style="57" customWidth="1"/>
    <col min="15624" max="15624" width="15.140625" style="57" customWidth="1"/>
    <col min="15625" max="15625" width="15" style="57" customWidth="1"/>
    <col min="15626" max="15626" width="18.28515625" style="57" customWidth="1"/>
    <col min="15627" max="15872" width="9.140625" style="57"/>
    <col min="15873" max="15873" width="7" style="57" customWidth="1"/>
    <col min="15874" max="15874" width="38.7109375" style="57" customWidth="1"/>
    <col min="15875" max="15875" width="16.140625" style="57" customWidth="1"/>
    <col min="15876" max="15876" width="18.5703125" style="57" customWidth="1"/>
    <col min="15877" max="15877" width="11.140625" style="57" customWidth="1"/>
    <col min="15878" max="15878" width="34.140625" style="57" customWidth="1"/>
    <col min="15879" max="15879" width="16.140625" style="57" customWidth="1"/>
    <col min="15880" max="15880" width="15.140625" style="57" customWidth="1"/>
    <col min="15881" max="15881" width="15" style="57" customWidth="1"/>
    <col min="15882" max="15882" width="18.28515625" style="57" customWidth="1"/>
    <col min="15883" max="16128" width="9.140625" style="57"/>
    <col min="16129" max="16129" width="7" style="57" customWidth="1"/>
    <col min="16130" max="16130" width="38.7109375" style="57" customWidth="1"/>
    <col min="16131" max="16131" width="16.140625" style="57" customWidth="1"/>
    <col min="16132" max="16132" width="18.5703125" style="57" customWidth="1"/>
    <col min="16133" max="16133" width="11.140625" style="57" customWidth="1"/>
    <col min="16134" max="16134" width="34.140625" style="57" customWidth="1"/>
    <col min="16135" max="16135" width="16.140625" style="57" customWidth="1"/>
    <col min="16136" max="16136" width="15.140625" style="57" customWidth="1"/>
    <col min="16137" max="16137" width="15" style="57" customWidth="1"/>
    <col min="16138" max="16138" width="18.28515625" style="57" customWidth="1"/>
    <col min="16139" max="16384" width="9.140625" style="57"/>
  </cols>
  <sheetData>
    <row r="1" spans="1:10" x14ac:dyDescent="0.25">
      <c r="A1" s="705"/>
      <c r="B1" s="706"/>
      <c r="C1" s="706"/>
      <c r="D1" s="707"/>
      <c r="E1" s="706"/>
      <c r="F1" s="706"/>
    </row>
    <row r="2" spans="1:10" x14ac:dyDescent="0.25">
      <c r="A2" s="705"/>
      <c r="B2" s="706"/>
      <c r="C2" s="706"/>
      <c r="D2" s="707"/>
      <c r="E2" s="706"/>
      <c r="F2" s="706"/>
    </row>
    <row r="3" spans="1:10" x14ac:dyDescent="0.25">
      <c r="A3" s="705"/>
      <c r="B3" s="706"/>
      <c r="C3" s="706"/>
      <c r="D3" s="707"/>
      <c r="E3" s="706"/>
      <c r="F3" s="706"/>
    </row>
    <row r="4" spans="1:10" x14ac:dyDescent="0.25">
      <c r="A4" s="705"/>
      <c r="B4" s="706"/>
      <c r="C4" s="706"/>
      <c r="D4" s="707"/>
      <c r="E4" s="706"/>
      <c r="F4" s="706"/>
    </row>
    <row r="5" spans="1:10" x14ac:dyDescent="0.25">
      <c r="A5" s="705"/>
      <c r="B5" s="706"/>
      <c r="C5" s="706"/>
      <c r="D5" s="707"/>
      <c r="E5" s="706"/>
      <c r="F5" s="706"/>
    </row>
    <row r="6" spans="1:10" x14ac:dyDescent="0.25">
      <c r="A6" s="705"/>
      <c r="B6" s="706"/>
      <c r="C6" s="706"/>
      <c r="D6" s="707"/>
      <c r="E6" s="706"/>
      <c r="F6" s="706"/>
    </row>
    <row r="7" spans="1:10" ht="18.75" x14ac:dyDescent="0.25">
      <c r="A7" s="1064" t="s">
        <v>563</v>
      </c>
      <c r="B7" s="1064"/>
      <c r="C7" s="1064"/>
      <c r="D7" s="1064"/>
      <c r="E7" s="1064"/>
      <c r="F7" s="1064"/>
      <c r="G7" s="1064"/>
      <c r="H7" s="1064"/>
      <c r="I7" s="1064"/>
    </row>
    <row r="8" spans="1:10" ht="18.75" x14ac:dyDescent="0.25">
      <c r="A8" s="1065" t="s">
        <v>1251</v>
      </c>
      <c r="B8" s="1066"/>
      <c r="C8" s="1066"/>
      <c r="D8" s="1066"/>
      <c r="E8" s="1066"/>
      <c r="F8" s="1066"/>
      <c r="G8" s="1066"/>
      <c r="H8" s="1066"/>
      <c r="I8" s="1066"/>
    </row>
    <row r="9" spans="1:10" ht="30.75" customHeight="1" x14ac:dyDescent="0.25">
      <c r="A9" s="1067" t="s">
        <v>1252</v>
      </c>
      <c r="B9" s="1068"/>
      <c r="C9" s="1068"/>
      <c r="D9" s="1068"/>
      <c r="E9" s="1068"/>
      <c r="F9" s="1068"/>
      <c r="G9" s="1068"/>
      <c r="H9" s="1068"/>
      <c r="I9" s="1068"/>
    </row>
    <row r="10" spans="1:10" ht="60" customHeight="1" x14ac:dyDescent="0.25">
      <c r="A10" s="1069" t="s">
        <v>0</v>
      </c>
      <c r="B10" s="1069" t="s">
        <v>353</v>
      </c>
      <c r="C10" s="1069" t="s">
        <v>29</v>
      </c>
      <c r="D10" s="1070" t="s">
        <v>354</v>
      </c>
      <c r="E10" s="1071" t="s">
        <v>115</v>
      </c>
      <c r="F10" s="1072"/>
      <c r="G10" s="1075" t="s">
        <v>379</v>
      </c>
      <c r="H10" s="1076"/>
      <c r="I10" s="1076"/>
      <c r="J10" s="1038" t="s">
        <v>23</v>
      </c>
    </row>
    <row r="11" spans="1:10" ht="44.25" customHeight="1" x14ac:dyDescent="0.25">
      <c r="A11" s="1069"/>
      <c r="B11" s="1069"/>
      <c r="C11" s="1069"/>
      <c r="D11" s="1070"/>
      <c r="E11" s="1073"/>
      <c r="F11" s="1074"/>
      <c r="G11" s="1079" t="s">
        <v>119</v>
      </c>
      <c r="H11" s="1070" t="s">
        <v>356</v>
      </c>
      <c r="I11" s="1070" t="s">
        <v>357</v>
      </c>
      <c r="J11" s="1077"/>
    </row>
    <row r="12" spans="1:10" x14ac:dyDescent="0.25">
      <c r="A12" s="1069"/>
      <c r="B12" s="1069"/>
      <c r="C12" s="1069"/>
      <c r="D12" s="1070"/>
      <c r="E12" s="259" t="s">
        <v>117</v>
      </c>
      <c r="F12" s="259" t="s">
        <v>118</v>
      </c>
      <c r="G12" s="1079"/>
      <c r="H12" s="1070"/>
      <c r="I12" s="1070"/>
      <c r="J12" s="1078"/>
    </row>
    <row r="13" spans="1:10" x14ac:dyDescent="0.25">
      <c r="A13" s="259">
        <v>1</v>
      </c>
      <c r="B13" s="259">
        <v>2</v>
      </c>
      <c r="C13" s="259">
        <v>3</v>
      </c>
      <c r="D13" s="682">
        <v>4</v>
      </c>
      <c r="E13" s="682">
        <v>5</v>
      </c>
      <c r="F13" s="259">
        <v>6</v>
      </c>
      <c r="G13" s="259">
        <v>7</v>
      </c>
      <c r="H13" s="682">
        <v>8</v>
      </c>
      <c r="I13" s="682">
        <v>9</v>
      </c>
      <c r="J13" s="259">
        <v>10</v>
      </c>
    </row>
    <row r="14" spans="1:10" ht="33" customHeight="1" x14ac:dyDescent="0.25">
      <c r="A14" s="615"/>
      <c r="B14" s="1080" t="s">
        <v>1253</v>
      </c>
      <c r="C14" s="1080"/>
      <c r="D14" s="1080"/>
      <c r="E14" s="1080"/>
      <c r="F14" s="1080"/>
      <c r="G14" s="1080"/>
      <c r="H14" s="1080"/>
      <c r="I14" s="1080"/>
      <c r="J14" s="1081"/>
    </row>
    <row r="15" spans="1:10" ht="42.75" customHeight="1" x14ac:dyDescent="0.25">
      <c r="A15" s="502" t="s">
        <v>38</v>
      </c>
      <c r="B15" s="710" t="s">
        <v>1254</v>
      </c>
      <c r="C15" s="502" t="s">
        <v>1255</v>
      </c>
      <c r="D15" s="711" t="s">
        <v>12</v>
      </c>
      <c r="E15" s="711" t="s">
        <v>12</v>
      </c>
      <c r="F15" s="711" t="s">
        <v>12</v>
      </c>
      <c r="G15" s="711" t="s">
        <v>44</v>
      </c>
      <c r="H15" s="712">
        <f>H16+H18+H20</f>
        <v>3200</v>
      </c>
      <c r="I15" s="712">
        <f>I16+I18+I20</f>
        <v>1227.704</v>
      </c>
      <c r="J15" s="711" t="s">
        <v>12</v>
      </c>
    </row>
    <row r="16" spans="1:10" ht="42.75" customHeight="1" x14ac:dyDescent="0.25">
      <c r="A16" s="505" t="s">
        <v>1102</v>
      </c>
      <c r="B16" s="713" t="s">
        <v>1256</v>
      </c>
      <c r="C16" s="505" t="s">
        <v>1255</v>
      </c>
      <c r="D16" s="259" t="s">
        <v>12</v>
      </c>
      <c r="E16" s="259" t="s">
        <v>12</v>
      </c>
      <c r="F16" s="259" t="s">
        <v>12</v>
      </c>
      <c r="G16" s="682" t="s">
        <v>44</v>
      </c>
      <c r="H16" s="714">
        <v>3100</v>
      </c>
      <c r="I16" s="714">
        <v>1194.204</v>
      </c>
      <c r="J16" s="505" t="s">
        <v>12</v>
      </c>
    </row>
    <row r="17" spans="1:10" s="292" customFormat="1" ht="54" customHeight="1" x14ac:dyDescent="0.25">
      <c r="A17" s="259"/>
      <c r="B17" s="715" t="s">
        <v>1257</v>
      </c>
      <c r="C17" s="259" t="s">
        <v>12</v>
      </c>
      <c r="D17" s="711" t="s">
        <v>755</v>
      </c>
      <c r="E17" s="259" t="s">
        <v>1258</v>
      </c>
      <c r="F17" s="682" t="s">
        <v>1259</v>
      </c>
      <c r="G17" s="682" t="s">
        <v>12</v>
      </c>
      <c r="H17" s="716" t="s">
        <v>13</v>
      </c>
      <c r="I17" s="716" t="s">
        <v>12</v>
      </c>
      <c r="J17" s="259"/>
    </row>
    <row r="18" spans="1:10" s="292" customFormat="1" ht="44.25" customHeight="1" x14ac:dyDescent="0.25">
      <c r="A18" s="259" t="s">
        <v>1107</v>
      </c>
      <c r="B18" s="276" t="s">
        <v>1260</v>
      </c>
      <c r="C18" s="259" t="s">
        <v>1255</v>
      </c>
      <c r="D18" s="259" t="s">
        <v>12</v>
      </c>
      <c r="E18" s="259" t="s">
        <v>12</v>
      </c>
      <c r="F18" s="259" t="s">
        <v>12</v>
      </c>
      <c r="G18" s="682" t="s">
        <v>44</v>
      </c>
      <c r="H18" s="714">
        <v>100</v>
      </c>
      <c r="I18" s="714">
        <v>30</v>
      </c>
      <c r="J18" s="259" t="s">
        <v>12</v>
      </c>
    </row>
    <row r="19" spans="1:10" s="292" customFormat="1" ht="42.75" customHeight="1" x14ac:dyDescent="0.25">
      <c r="A19" s="259"/>
      <c r="B19" s="715" t="s">
        <v>1261</v>
      </c>
      <c r="C19" s="259" t="s">
        <v>12</v>
      </c>
      <c r="D19" s="711" t="s">
        <v>402</v>
      </c>
      <c r="E19" s="259" t="s">
        <v>1258</v>
      </c>
      <c r="F19" s="259" t="s">
        <v>1262</v>
      </c>
      <c r="G19" s="717" t="s">
        <v>12</v>
      </c>
      <c r="H19" s="716" t="s">
        <v>13</v>
      </c>
      <c r="I19" s="716" t="s">
        <v>12</v>
      </c>
      <c r="J19" s="259"/>
    </row>
    <row r="20" spans="1:10" s="292" customFormat="1" ht="87" customHeight="1" x14ac:dyDescent="0.25">
      <c r="A20" s="259" t="s">
        <v>1263</v>
      </c>
      <c r="B20" s="276" t="s">
        <v>1264</v>
      </c>
      <c r="C20" s="259" t="s">
        <v>1255</v>
      </c>
      <c r="D20" s="259" t="s">
        <v>12</v>
      </c>
      <c r="E20" s="259" t="s">
        <v>12</v>
      </c>
      <c r="F20" s="259" t="s">
        <v>12</v>
      </c>
      <c r="G20" s="682" t="s">
        <v>44</v>
      </c>
      <c r="H20" s="714">
        <v>0</v>
      </c>
      <c r="I20" s="714">
        <v>3.5</v>
      </c>
      <c r="J20" s="259" t="s">
        <v>12</v>
      </c>
    </row>
    <row r="21" spans="1:10" s="292" customFormat="1" ht="50.25" customHeight="1" x14ac:dyDescent="0.25">
      <c r="A21" s="259"/>
      <c r="B21" s="715" t="s">
        <v>1265</v>
      </c>
      <c r="C21" s="259" t="s">
        <v>12</v>
      </c>
      <c r="D21" s="711" t="s">
        <v>755</v>
      </c>
      <c r="E21" s="259" t="s">
        <v>1258</v>
      </c>
      <c r="F21" s="259" t="s">
        <v>1266</v>
      </c>
      <c r="G21" s="717" t="s">
        <v>12</v>
      </c>
      <c r="H21" s="716" t="s">
        <v>13</v>
      </c>
      <c r="I21" s="716" t="s">
        <v>12</v>
      </c>
      <c r="J21" s="259"/>
    </row>
    <row r="22" spans="1:10" s="719" customFormat="1" ht="50.25" customHeight="1" x14ac:dyDescent="0.25">
      <c r="A22" s="502">
        <v>2</v>
      </c>
      <c r="B22" s="710" t="s">
        <v>1267</v>
      </c>
      <c r="C22" s="502" t="s">
        <v>1268</v>
      </c>
      <c r="D22" s="502" t="s">
        <v>12</v>
      </c>
      <c r="E22" s="502" t="s">
        <v>12</v>
      </c>
      <c r="F22" s="502" t="s">
        <v>12</v>
      </c>
      <c r="G22" s="711" t="s">
        <v>44</v>
      </c>
      <c r="H22" s="718">
        <f>H23+H25+H27+H29</f>
        <v>875.19119000000001</v>
      </c>
      <c r="I22" s="718">
        <f>I23+I25+I27+I29</f>
        <v>117.96798</v>
      </c>
      <c r="J22" s="502" t="s">
        <v>12</v>
      </c>
    </row>
    <row r="23" spans="1:10" s="675" customFormat="1" ht="42" customHeight="1" x14ac:dyDescent="0.25">
      <c r="A23" s="505" t="s">
        <v>498</v>
      </c>
      <c r="B23" s="713" t="s">
        <v>1269</v>
      </c>
      <c r="C23" s="505" t="s">
        <v>1270</v>
      </c>
      <c r="D23" s="259" t="s">
        <v>12</v>
      </c>
      <c r="E23" s="259" t="s">
        <v>12</v>
      </c>
      <c r="F23" s="259" t="s">
        <v>12</v>
      </c>
      <c r="G23" s="682" t="s">
        <v>44</v>
      </c>
      <c r="H23" s="720">
        <v>360.14118999999999</v>
      </c>
      <c r="I23" s="720">
        <v>90.035300000000007</v>
      </c>
      <c r="J23" s="505" t="s">
        <v>12</v>
      </c>
    </row>
    <row r="24" spans="1:10" s="292" customFormat="1" ht="49.5" customHeight="1" x14ac:dyDescent="0.25">
      <c r="A24" s="259"/>
      <c r="B24" s="715" t="s">
        <v>1271</v>
      </c>
      <c r="C24" s="259" t="s">
        <v>12</v>
      </c>
      <c r="D24" s="711" t="s">
        <v>402</v>
      </c>
      <c r="E24" s="259" t="s">
        <v>1258</v>
      </c>
      <c r="F24" s="259" t="s">
        <v>1272</v>
      </c>
      <c r="G24" s="721" t="s">
        <v>12</v>
      </c>
      <c r="H24" s="682" t="s">
        <v>13</v>
      </c>
      <c r="I24" s="682" t="s">
        <v>12</v>
      </c>
      <c r="J24" s="259"/>
    </row>
    <row r="25" spans="1:10" s="292" customFormat="1" ht="36" x14ac:dyDescent="0.25">
      <c r="A25" s="722" t="s">
        <v>1118</v>
      </c>
      <c r="B25" s="271" t="s">
        <v>1273</v>
      </c>
      <c r="C25" s="259" t="s">
        <v>1274</v>
      </c>
      <c r="D25" s="259" t="s">
        <v>12</v>
      </c>
      <c r="E25" s="259" t="s">
        <v>12</v>
      </c>
      <c r="F25" s="259" t="s">
        <v>12</v>
      </c>
      <c r="G25" s="682" t="s">
        <v>44</v>
      </c>
      <c r="H25" s="720">
        <v>60</v>
      </c>
      <c r="I25" s="720">
        <v>6.6644800000000002</v>
      </c>
      <c r="J25" s="259" t="s">
        <v>12</v>
      </c>
    </row>
    <row r="26" spans="1:10" s="724" customFormat="1" ht="62.25" customHeight="1" x14ac:dyDescent="0.25">
      <c r="A26" s="721"/>
      <c r="B26" s="723" t="s">
        <v>1275</v>
      </c>
      <c r="C26" s="259" t="s">
        <v>12</v>
      </c>
      <c r="D26" s="711" t="s">
        <v>402</v>
      </c>
      <c r="E26" s="259" t="s">
        <v>1258</v>
      </c>
      <c r="F26" s="259" t="s">
        <v>1276</v>
      </c>
      <c r="G26" s="721" t="s">
        <v>12</v>
      </c>
      <c r="H26" s="682" t="s">
        <v>13</v>
      </c>
      <c r="I26" s="682" t="s">
        <v>12</v>
      </c>
      <c r="J26" s="259"/>
    </row>
    <row r="27" spans="1:10" s="724" customFormat="1" ht="63" customHeight="1" x14ac:dyDescent="0.25">
      <c r="A27" s="721" t="s">
        <v>1277</v>
      </c>
      <c r="B27" s="271" t="s">
        <v>1278</v>
      </c>
      <c r="C27" s="259" t="s">
        <v>1255</v>
      </c>
      <c r="D27" s="259" t="s">
        <v>12</v>
      </c>
      <c r="E27" s="259" t="s">
        <v>12</v>
      </c>
      <c r="F27" s="259" t="s">
        <v>12</v>
      </c>
      <c r="G27" s="682" t="s">
        <v>44</v>
      </c>
      <c r="H27" s="720">
        <v>388.3</v>
      </c>
      <c r="I27" s="720">
        <v>14.09848</v>
      </c>
      <c r="J27" s="259" t="s">
        <v>12</v>
      </c>
    </row>
    <row r="28" spans="1:10" s="292" customFormat="1" ht="71.25" customHeight="1" x14ac:dyDescent="0.25">
      <c r="A28" s="259"/>
      <c r="B28" s="715" t="s">
        <v>1279</v>
      </c>
      <c r="C28" s="259" t="s">
        <v>12</v>
      </c>
      <c r="D28" s="711" t="s">
        <v>402</v>
      </c>
      <c r="E28" s="259" t="s">
        <v>1258</v>
      </c>
      <c r="F28" s="259" t="s">
        <v>1280</v>
      </c>
      <c r="G28" s="721" t="s">
        <v>12</v>
      </c>
      <c r="H28" s="682" t="s">
        <v>13</v>
      </c>
      <c r="I28" s="682" t="s">
        <v>12</v>
      </c>
      <c r="J28" s="259"/>
    </row>
    <row r="29" spans="1:10" s="292" customFormat="1" ht="51" customHeight="1" x14ac:dyDescent="0.25">
      <c r="A29" s="259" t="s">
        <v>1281</v>
      </c>
      <c r="B29" s="276" t="s">
        <v>1282</v>
      </c>
      <c r="C29" s="259" t="s">
        <v>1255</v>
      </c>
      <c r="D29" s="259" t="s">
        <v>12</v>
      </c>
      <c r="E29" s="259" t="s">
        <v>12</v>
      </c>
      <c r="F29" s="259" t="s">
        <v>12</v>
      </c>
      <c r="G29" s="682" t="s">
        <v>44</v>
      </c>
      <c r="H29" s="720">
        <v>66.75</v>
      </c>
      <c r="I29" s="720">
        <v>7.1697199999999999</v>
      </c>
      <c r="J29" s="259" t="s">
        <v>12</v>
      </c>
    </row>
    <row r="30" spans="1:10" s="292" customFormat="1" ht="51" customHeight="1" x14ac:dyDescent="0.25">
      <c r="A30" s="259"/>
      <c r="B30" s="715" t="s">
        <v>1283</v>
      </c>
      <c r="C30" s="259" t="s">
        <v>12</v>
      </c>
      <c r="D30" s="711" t="s">
        <v>402</v>
      </c>
      <c r="E30" s="259" t="s">
        <v>1258</v>
      </c>
      <c r="F30" s="259" t="s">
        <v>1284</v>
      </c>
      <c r="G30" s="721" t="s">
        <v>12</v>
      </c>
      <c r="H30" s="682" t="s">
        <v>13</v>
      </c>
      <c r="I30" s="682" t="s">
        <v>12</v>
      </c>
      <c r="J30" s="259"/>
    </row>
    <row r="31" spans="1:10" s="719" customFormat="1" ht="55.5" customHeight="1" x14ac:dyDescent="0.25">
      <c r="A31" s="502">
        <v>3</v>
      </c>
      <c r="B31" s="710" t="s">
        <v>1285</v>
      </c>
      <c r="C31" s="502" t="s">
        <v>1255</v>
      </c>
      <c r="D31" s="502" t="s">
        <v>12</v>
      </c>
      <c r="E31" s="502" t="s">
        <v>12</v>
      </c>
      <c r="F31" s="502" t="s">
        <v>12</v>
      </c>
      <c r="G31" s="711" t="s">
        <v>44</v>
      </c>
      <c r="H31" s="712">
        <f>H32</f>
        <v>250</v>
      </c>
      <c r="I31" s="712">
        <f>I32</f>
        <v>0</v>
      </c>
      <c r="J31" s="711" t="s">
        <v>13</v>
      </c>
    </row>
    <row r="32" spans="1:10" ht="110.25" customHeight="1" x14ac:dyDescent="0.25">
      <c r="A32" s="725" t="s">
        <v>1286</v>
      </c>
      <c r="B32" s="276" t="s">
        <v>1287</v>
      </c>
      <c r="C32" s="259" t="s">
        <v>1255</v>
      </c>
      <c r="D32" s="259" t="s">
        <v>12</v>
      </c>
      <c r="E32" s="259" t="s">
        <v>12</v>
      </c>
      <c r="F32" s="259" t="s">
        <v>12</v>
      </c>
      <c r="G32" s="682" t="s">
        <v>44</v>
      </c>
      <c r="H32" s="726">
        <v>250</v>
      </c>
      <c r="I32" s="726">
        <v>0</v>
      </c>
      <c r="J32" s="259" t="s">
        <v>12</v>
      </c>
    </row>
    <row r="33" spans="1:10" ht="51" customHeight="1" x14ac:dyDescent="0.25">
      <c r="A33" s="725"/>
      <c r="B33" s="715" t="s">
        <v>1288</v>
      </c>
      <c r="C33" s="259" t="s">
        <v>12</v>
      </c>
      <c r="D33" s="682" t="s">
        <v>61</v>
      </c>
      <c r="E33" s="259" t="s">
        <v>1258</v>
      </c>
      <c r="F33" s="259" t="s">
        <v>1289</v>
      </c>
      <c r="G33" s="721" t="s">
        <v>12</v>
      </c>
      <c r="H33" s="682" t="s">
        <v>13</v>
      </c>
      <c r="I33" s="682" t="s">
        <v>12</v>
      </c>
      <c r="J33" s="259"/>
    </row>
    <row r="34" spans="1:10" ht="46.5" customHeight="1" x14ac:dyDescent="0.25">
      <c r="A34" s="725"/>
      <c r="B34" s="715" t="s">
        <v>1290</v>
      </c>
      <c r="C34" s="259" t="s">
        <v>12</v>
      </c>
      <c r="D34" s="711" t="s">
        <v>386</v>
      </c>
      <c r="E34" s="259" t="s">
        <v>1258</v>
      </c>
      <c r="F34" s="259" t="s">
        <v>1291</v>
      </c>
      <c r="G34" s="721" t="s">
        <v>12</v>
      </c>
      <c r="H34" s="682" t="s">
        <v>12</v>
      </c>
      <c r="I34" s="682" t="s">
        <v>12</v>
      </c>
      <c r="J34" s="259"/>
    </row>
    <row r="35" spans="1:10" ht="38.25" customHeight="1" x14ac:dyDescent="0.25">
      <c r="A35" s="725"/>
      <c r="B35" s="715" t="s">
        <v>1292</v>
      </c>
      <c r="C35" s="259" t="s">
        <v>12</v>
      </c>
      <c r="D35" s="682" t="s">
        <v>61</v>
      </c>
      <c r="E35" s="259" t="s">
        <v>1258</v>
      </c>
      <c r="F35" s="259" t="s">
        <v>1293</v>
      </c>
      <c r="G35" s="721" t="s">
        <v>12</v>
      </c>
      <c r="H35" s="682" t="s">
        <v>12</v>
      </c>
      <c r="I35" s="682" t="s">
        <v>12</v>
      </c>
      <c r="J35" s="259"/>
    </row>
    <row r="36" spans="1:10" s="719" customFormat="1" ht="51" customHeight="1" x14ac:dyDescent="0.25">
      <c r="A36" s="727">
        <v>4</v>
      </c>
      <c r="B36" s="710" t="s">
        <v>1294</v>
      </c>
      <c r="C36" s="502" t="s">
        <v>1255</v>
      </c>
      <c r="D36" s="502" t="s">
        <v>12</v>
      </c>
      <c r="E36" s="502" t="s">
        <v>12</v>
      </c>
      <c r="F36" s="502" t="s">
        <v>12</v>
      </c>
      <c r="G36" s="711" t="s">
        <v>44</v>
      </c>
      <c r="H36" s="712">
        <v>0</v>
      </c>
      <c r="I36" s="712">
        <v>0</v>
      </c>
      <c r="J36" s="711" t="s">
        <v>13</v>
      </c>
    </row>
    <row r="37" spans="1:10" ht="51" customHeight="1" x14ac:dyDescent="0.25">
      <c r="A37" s="725"/>
      <c r="B37" s="715" t="s">
        <v>1295</v>
      </c>
      <c r="C37" s="259" t="s">
        <v>12</v>
      </c>
      <c r="D37" s="711" t="s">
        <v>402</v>
      </c>
      <c r="E37" s="259" t="s">
        <v>1258</v>
      </c>
      <c r="F37" s="259" t="s">
        <v>1296</v>
      </c>
      <c r="G37" s="721" t="s">
        <v>12</v>
      </c>
      <c r="H37" s="682" t="s">
        <v>13</v>
      </c>
      <c r="I37" s="682" t="s">
        <v>12</v>
      </c>
      <c r="J37" s="259"/>
    </row>
    <row r="38" spans="1:10" ht="49.5" customHeight="1" x14ac:dyDescent="0.25">
      <c r="A38" s="725"/>
      <c r="B38" s="715" t="s">
        <v>1297</v>
      </c>
      <c r="C38" s="259" t="s">
        <v>12</v>
      </c>
      <c r="D38" s="682" t="s">
        <v>61</v>
      </c>
      <c r="E38" s="259" t="s">
        <v>1258</v>
      </c>
      <c r="F38" s="682" t="s">
        <v>1298</v>
      </c>
      <c r="G38" s="721" t="s">
        <v>12</v>
      </c>
      <c r="H38" s="682" t="s">
        <v>13</v>
      </c>
      <c r="I38" s="682" t="s">
        <v>12</v>
      </c>
      <c r="J38" s="259"/>
    </row>
    <row r="39" spans="1:10" s="719" customFormat="1" ht="60.75" customHeight="1" x14ac:dyDescent="0.25">
      <c r="A39" s="1089" t="s">
        <v>144</v>
      </c>
      <c r="B39" s="1091" t="s">
        <v>1299</v>
      </c>
      <c r="C39" s="1059" t="s">
        <v>1300</v>
      </c>
      <c r="D39" s="1059" t="s">
        <v>13</v>
      </c>
      <c r="E39" s="1059" t="s">
        <v>13</v>
      </c>
      <c r="F39" s="1059" t="s">
        <v>13</v>
      </c>
      <c r="G39" s="711" t="s">
        <v>663</v>
      </c>
      <c r="H39" s="712">
        <v>2437.65</v>
      </c>
      <c r="I39" s="712">
        <v>0</v>
      </c>
      <c r="J39" s="1059" t="s">
        <v>13</v>
      </c>
    </row>
    <row r="40" spans="1:10" s="719" customFormat="1" ht="66.75" customHeight="1" x14ac:dyDescent="0.25">
      <c r="A40" s="1090"/>
      <c r="B40" s="1092"/>
      <c r="C40" s="1082"/>
      <c r="D40" s="1082"/>
      <c r="E40" s="1082"/>
      <c r="F40" s="1082"/>
      <c r="G40" s="728" t="s">
        <v>1301</v>
      </c>
      <c r="H40" s="712">
        <f>5456.006+947.975</f>
        <v>6403.9810000000007</v>
      </c>
      <c r="I40" s="712">
        <v>0</v>
      </c>
      <c r="J40" s="1082"/>
    </row>
    <row r="41" spans="1:10" ht="90" customHeight="1" x14ac:dyDescent="0.25">
      <c r="A41" s="725"/>
      <c r="B41" s="729" t="s">
        <v>1302</v>
      </c>
      <c r="C41" s="259" t="s">
        <v>12</v>
      </c>
      <c r="D41" s="682" t="s">
        <v>61</v>
      </c>
      <c r="E41" s="259" t="s">
        <v>1258</v>
      </c>
      <c r="F41" s="264" t="s">
        <v>1303</v>
      </c>
      <c r="G41" s="721" t="s">
        <v>12</v>
      </c>
      <c r="H41" s="682" t="s">
        <v>13</v>
      </c>
      <c r="I41" s="682" t="s">
        <v>12</v>
      </c>
      <c r="J41" s="259"/>
    </row>
    <row r="42" spans="1:10" s="719" customFormat="1" ht="101.25" customHeight="1" x14ac:dyDescent="0.25">
      <c r="A42" s="730" t="s">
        <v>156</v>
      </c>
      <c r="B42" s="710" t="s">
        <v>1304</v>
      </c>
      <c r="C42" s="502" t="s">
        <v>1305</v>
      </c>
      <c r="D42" s="502" t="s">
        <v>12</v>
      </c>
      <c r="E42" s="502" t="s">
        <v>12</v>
      </c>
      <c r="F42" s="502" t="s">
        <v>12</v>
      </c>
      <c r="G42" s="728" t="s">
        <v>1301</v>
      </c>
      <c r="H42" s="712">
        <v>27.6</v>
      </c>
      <c r="I42" s="712">
        <v>6.9</v>
      </c>
      <c r="J42" s="711" t="s">
        <v>13</v>
      </c>
    </row>
    <row r="43" spans="1:10" ht="51" customHeight="1" x14ac:dyDescent="0.25">
      <c r="A43" s="725"/>
      <c r="B43" s="715" t="s">
        <v>1306</v>
      </c>
      <c r="C43" s="259" t="s">
        <v>12</v>
      </c>
      <c r="D43" s="711" t="s">
        <v>402</v>
      </c>
      <c r="E43" s="259" t="s">
        <v>1258</v>
      </c>
      <c r="F43" s="682" t="s">
        <v>1307</v>
      </c>
      <c r="G43" s="721" t="s">
        <v>12</v>
      </c>
      <c r="H43" s="682" t="s">
        <v>13</v>
      </c>
      <c r="I43" s="682" t="s">
        <v>12</v>
      </c>
      <c r="J43" s="259"/>
    </row>
    <row r="44" spans="1:10" ht="120.75" customHeight="1" x14ac:dyDescent="0.25">
      <c r="A44" s="731"/>
      <c r="B44" s="715" t="s">
        <v>1308</v>
      </c>
      <c r="C44" s="259" t="s">
        <v>12</v>
      </c>
      <c r="D44" s="711" t="s">
        <v>402</v>
      </c>
      <c r="E44" s="259" t="s">
        <v>1258</v>
      </c>
      <c r="F44" s="682" t="s">
        <v>1309</v>
      </c>
      <c r="G44" s="721" t="s">
        <v>12</v>
      </c>
      <c r="H44" s="682" t="s">
        <v>13</v>
      </c>
      <c r="I44" s="682" t="s">
        <v>12</v>
      </c>
      <c r="J44" s="259"/>
    </row>
    <row r="45" spans="1:10" s="719" customFormat="1" ht="122.25" customHeight="1" x14ac:dyDescent="0.25">
      <c r="A45" s="732" t="s">
        <v>208</v>
      </c>
      <c r="B45" s="733" t="s">
        <v>1310</v>
      </c>
      <c r="C45" s="503" t="s">
        <v>1274</v>
      </c>
      <c r="D45" s="734" t="s">
        <v>12</v>
      </c>
      <c r="E45" s="734" t="s">
        <v>12</v>
      </c>
      <c r="F45" s="734" t="s">
        <v>12</v>
      </c>
      <c r="G45" s="728" t="s">
        <v>1301</v>
      </c>
      <c r="H45" s="735">
        <v>5300</v>
      </c>
      <c r="I45" s="735">
        <v>1232.508</v>
      </c>
      <c r="J45" s="502" t="s">
        <v>13</v>
      </c>
    </row>
    <row r="46" spans="1:10" s="128" customFormat="1" ht="94.5" customHeight="1" x14ac:dyDescent="0.25">
      <c r="A46" s="736"/>
      <c r="B46" s="729" t="s">
        <v>1311</v>
      </c>
      <c r="C46" s="682" t="s">
        <v>12</v>
      </c>
      <c r="D46" s="711" t="s">
        <v>402</v>
      </c>
      <c r="E46" s="259" t="s">
        <v>1258</v>
      </c>
      <c r="F46" s="265" t="s">
        <v>1312</v>
      </c>
      <c r="G46" s="721" t="s">
        <v>13</v>
      </c>
      <c r="H46" s="682" t="s">
        <v>13</v>
      </c>
      <c r="I46" s="682" t="s">
        <v>12</v>
      </c>
      <c r="J46" s="259"/>
    </row>
    <row r="47" spans="1:10" s="128" customFormat="1" ht="130.5" customHeight="1" x14ac:dyDescent="0.25">
      <c r="A47" s="736"/>
      <c r="B47" s="715" t="s">
        <v>1313</v>
      </c>
      <c r="C47" s="682" t="s">
        <v>12</v>
      </c>
      <c r="D47" s="711" t="s">
        <v>402</v>
      </c>
      <c r="E47" s="259" t="s">
        <v>1258</v>
      </c>
      <c r="F47" s="264" t="s">
        <v>1314</v>
      </c>
      <c r="G47" s="721" t="s">
        <v>13</v>
      </c>
      <c r="H47" s="682" t="s">
        <v>12</v>
      </c>
      <c r="I47" s="682" t="s">
        <v>12</v>
      </c>
      <c r="J47" s="259"/>
    </row>
    <row r="48" spans="1:10" s="414" customFormat="1" ht="120" customHeight="1" x14ac:dyDescent="0.25">
      <c r="A48" s="737" t="s">
        <v>214</v>
      </c>
      <c r="B48" s="738" t="s">
        <v>1315</v>
      </c>
      <c r="C48" s="502" t="s">
        <v>1305</v>
      </c>
      <c r="D48" s="734" t="s">
        <v>13</v>
      </c>
      <c r="E48" s="734" t="s">
        <v>13</v>
      </c>
      <c r="F48" s="734" t="s">
        <v>13</v>
      </c>
      <c r="G48" s="728" t="s">
        <v>1301</v>
      </c>
      <c r="H48" s="739">
        <v>23.6</v>
      </c>
      <c r="I48" s="739">
        <v>5.9</v>
      </c>
      <c r="J48" s="740" t="s">
        <v>13</v>
      </c>
    </row>
    <row r="49" spans="1:10" s="128" customFormat="1" ht="60" customHeight="1" x14ac:dyDescent="0.25">
      <c r="A49" s="736"/>
      <c r="B49" s="715" t="s">
        <v>1316</v>
      </c>
      <c r="C49" s="259" t="s">
        <v>1317</v>
      </c>
      <c r="D49" s="711" t="s">
        <v>402</v>
      </c>
      <c r="E49" s="259" t="s">
        <v>1258</v>
      </c>
      <c r="F49" s="264" t="s">
        <v>1318</v>
      </c>
      <c r="G49" s="721" t="s">
        <v>13</v>
      </c>
      <c r="H49" s="682" t="s">
        <v>13</v>
      </c>
      <c r="I49" s="682" t="s">
        <v>12</v>
      </c>
      <c r="J49" s="259"/>
    </row>
    <row r="50" spans="1:10" s="128" customFormat="1" ht="120" customHeight="1" x14ac:dyDescent="0.25">
      <c r="A50" s="736"/>
      <c r="B50" s="715" t="s">
        <v>1319</v>
      </c>
      <c r="C50" s="259" t="s">
        <v>1317</v>
      </c>
      <c r="D50" s="711" t="s">
        <v>402</v>
      </c>
      <c r="E50" s="259" t="s">
        <v>1258</v>
      </c>
      <c r="F50" s="682" t="s">
        <v>1320</v>
      </c>
      <c r="G50" s="721" t="s">
        <v>13</v>
      </c>
      <c r="H50" s="682" t="s">
        <v>13</v>
      </c>
      <c r="I50" s="682" t="s">
        <v>12</v>
      </c>
      <c r="J50" s="259"/>
    </row>
    <row r="51" spans="1:10" s="414" customFormat="1" ht="126.75" customHeight="1" x14ac:dyDescent="0.25">
      <c r="A51" s="737" t="s">
        <v>224</v>
      </c>
      <c r="B51" s="738" t="s">
        <v>1321</v>
      </c>
      <c r="C51" s="502" t="s">
        <v>1305</v>
      </c>
      <c r="D51" s="734" t="s">
        <v>13</v>
      </c>
      <c r="E51" s="734" t="s">
        <v>13</v>
      </c>
      <c r="F51" s="734" t="s">
        <v>13</v>
      </c>
      <c r="G51" s="728" t="s">
        <v>1301</v>
      </c>
      <c r="H51" s="739">
        <v>96.683999999999997</v>
      </c>
      <c r="I51" s="739">
        <v>24.170999999999999</v>
      </c>
      <c r="J51" s="740" t="s">
        <v>13</v>
      </c>
    </row>
    <row r="52" spans="1:10" s="128" customFormat="1" ht="60" customHeight="1" x14ac:dyDescent="0.25">
      <c r="A52" s="736"/>
      <c r="B52" s="715" t="s">
        <v>1322</v>
      </c>
      <c r="C52" s="259" t="s">
        <v>1317</v>
      </c>
      <c r="D52" s="711" t="s">
        <v>402</v>
      </c>
      <c r="E52" s="259" t="s">
        <v>1258</v>
      </c>
      <c r="F52" s="264" t="s">
        <v>1318</v>
      </c>
      <c r="G52" s="721" t="s">
        <v>13</v>
      </c>
      <c r="H52" s="682" t="s">
        <v>13</v>
      </c>
      <c r="I52" s="682" t="s">
        <v>12</v>
      </c>
      <c r="J52" s="259"/>
    </row>
    <row r="53" spans="1:10" s="128" customFormat="1" ht="116.25" customHeight="1" x14ac:dyDescent="0.25">
      <c r="A53" s="736"/>
      <c r="B53" s="715" t="s">
        <v>1323</v>
      </c>
      <c r="C53" s="259" t="s">
        <v>1317</v>
      </c>
      <c r="D53" s="711" t="s">
        <v>402</v>
      </c>
      <c r="E53" s="259" t="s">
        <v>1258</v>
      </c>
      <c r="F53" s="682" t="s">
        <v>1320</v>
      </c>
      <c r="G53" s="721" t="s">
        <v>13</v>
      </c>
      <c r="H53" s="682" t="s">
        <v>13</v>
      </c>
      <c r="I53" s="682" t="s">
        <v>12</v>
      </c>
      <c r="J53" s="259"/>
    </row>
    <row r="54" spans="1:10" s="555" customFormat="1" ht="24" customHeight="1" x14ac:dyDescent="0.3">
      <c r="A54" s="741"/>
      <c r="B54" s="742" t="s">
        <v>77</v>
      </c>
      <c r="C54" s="741" t="s">
        <v>12</v>
      </c>
      <c r="D54" s="743" t="s">
        <v>12</v>
      </c>
      <c r="E54" s="741" t="s">
        <v>12</v>
      </c>
      <c r="F54" s="741" t="s">
        <v>12</v>
      </c>
      <c r="G54" s="741" t="s">
        <v>12</v>
      </c>
      <c r="H54" s="744">
        <f>SUM(H15,H22,H31,H36,H39,H40,H42,H45,H48,H51)</f>
        <v>18614.706189999997</v>
      </c>
      <c r="I54" s="744">
        <f>SUM(I15,I22,I31,I36,I39,I40,I42,I45,I48,I51)</f>
        <v>2615.1509799999999</v>
      </c>
      <c r="J54" s="741" t="s">
        <v>12</v>
      </c>
    </row>
    <row r="55" spans="1:10" s="555" customFormat="1" ht="36" customHeight="1" x14ac:dyDescent="0.3">
      <c r="A55" s="1083" t="s">
        <v>1324</v>
      </c>
      <c r="B55" s="1084"/>
      <c r="C55" s="1084"/>
      <c r="D55" s="1084"/>
      <c r="E55" s="1084"/>
      <c r="F55" s="1084"/>
      <c r="G55" s="1084"/>
      <c r="H55" s="1084"/>
      <c r="I55" s="1084"/>
      <c r="J55" s="1085"/>
    </row>
    <row r="56" spans="1:10" s="719" customFormat="1" ht="75" customHeight="1" x14ac:dyDescent="0.25">
      <c r="A56" s="502">
        <v>10</v>
      </c>
      <c r="B56" s="745" t="s">
        <v>1325</v>
      </c>
      <c r="C56" s="746" t="s">
        <v>1326</v>
      </c>
      <c r="D56" s="734" t="s">
        <v>12</v>
      </c>
      <c r="E56" s="734" t="s">
        <v>12</v>
      </c>
      <c r="F56" s="734" t="s">
        <v>12</v>
      </c>
      <c r="G56" s="728" t="s">
        <v>44</v>
      </c>
      <c r="H56" s="712">
        <v>0</v>
      </c>
      <c r="I56" s="712">
        <v>0</v>
      </c>
      <c r="J56" s="711" t="s">
        <v>13</v>
      </c>
    </row>
    <row r="57" spans="1:10" ht="45" customHeight="1" x14ac:dyDescent="0.25">
      <c r="A57" s="259"/>
      <c r="B57" s="715" t="s">
        <v>1327</v>
      </c>
      <c r="C57" s="721" t="s">
        <v>12</v>
      </c>
      <c r="D57" s="711" t="s">
        <v>402</v>
      </c>
      <c r="E57" s="259" t="s">
        <v>1258</v>
      </c>
      <c r="F57" s="259" t="s">
        <v>1328</v>
      </c>
      <c r="G57" s="721" t="s">
        <v>12</v>
      </c>
      <c r="H57" s="682" t="s">
        <v>13</v>
      </c>
      <c r="I57" s="682" t="s">
        <v>12</v>
      </c>
      <c r="J57" s="259"/>
    </row>
    <row r="58" spans="1:10" ht="51" customHeight="1" x14ac:dyDescent="0.25">
      <c r="A58" s="259"/>
      <c r="B58" s="715" t="s">
        <v>1329</v>
      </c>
      <c r="C58" s="721" t="s">
        <v>12</v>
      </c>
      <c r="D58" s="682" t="s">
        <v>61</v>
      </c>
      <c r="E58" s="259" t="s">
        <v>1258</v>
      </c>
      <c r="F58" s="259" t="s">
        <v>1330</v>
      </c>
      <c r="G58" s="721" t="s">
        <v>12</v>
      </c>
      <c r="H58" s="682" t="s">
        <v>13</v>
      </c>
      <c r="I58" s="682" t="s">
        <v>12</v>
      </c>
      <c r="J58" s="259"/>
    </row>
    <row r="59" spans="1:10" ht="62.25" customHeight="1" x14ac:dyDescent="0.25">
      <c r="A59" s="259">
        <v>11</v>
      </c>
      <c r="B59" s="745" t="s">
        <v>1331</v>
      </c>
      <c r="C59" s="502" t="s">
        <v>1332</v>
      </c>
      <c r="D59" s="682" t="s">
        <v>1333</v>
      </c>
      <c r="E59" s="502" t="s">
        <v>1334</v>
      </c>
      <c r="F59" s="502" t="s">
        <v>1258</v>
      </c>
      <c r="G59" s="728" t="s">
        <v>44</v>
      </c>
      <c r="H59" s="712">
        <f>H60</f>
        <v>1067.8</v>
      </c>
      <c r="I59" s="712">
        <f>I60</f>
        <v>0</v>
      </c>
      <c r="J59" s="711" t="s">
        <v>13</v>
      </c>
    </row>
    <row r="60" spans="1:10" ht="125.25" customHeight="1" x14ac:dyDescent="0.25">
      <c r="A60" s="747" t="s">
        <v>1335</v>
      </c>
      <c r="B60" s="504" t="s">
        <v>1336</v>
      </c>
      <c r="C60" s="748" t="s">
        <v>1332</v>
      </c>
      <c r="D60" s="682" t="s">
        <v>12</v>
      </c>
      <c r="E60" s="682" t="s">
        <v>12</v>
      </c>
      <c r="F60" s="682" t="s">
        <v>12</v>
      </c>
      <c r="G60" s="749" t="s">
        <v>44</v>
      </c>
      <c r="H60" s="750">
        <v>1067.8</v>
      </c>
      <c r="I60" s="751">
        <v>0</v>
      </c>
      <c r="J60" s="505" t="s">
        <v>12</v>
      </c>
    </row>
    <row r="61" spans="1:10" ht="44.25" customHeight="1" x14ac:dyDescent="0.25">
      <c r="A61" s="752"/>
      <c r="B61" s="723" t="s">
        <v>1337</v>
      </c>
      <c r="C61" s="682" t="s">
        <v>12</v>
      </c>
      <c r="D61" s="711" t="s">
        <v>402</v>
      </c>
      <c r="E61" s="259" t="s">
        <v>1258</v>
      </c>
      <c r="F61" s="259" t="s">
        <v>1338</v>
      </c>
      <c r="G61" s="721" t="s">
        <v>12</v>
      </c>
      <c r="H61" s="682" t="s">
        <v>13</v>
      </c>
      <c r="I61" s="682" t="s">
        <v>12</v>
      </c>
      <c r="J61" s="259"/>
    </row>
    <row r="62" spans="1:10" s="128" customFormat="1" ht="41.25" customHeight="1" x14ac:dyDescent="0.25">
      <c r="A62" s="721"/>
      <c r="B62" s="723" t="s">
        <v>1339</v>
      </c>
      <c r="C62" s="682" t="s">
        <v>12</v>
      </c>
      <c r="D62" s="711" t="s">
        <v>402</v>
      </c>
      <c r="E62" s="259" t="s">
        <v>1258</v>
      </c>
      <c r="F62" s="259" t="s">
        <v>1328</v>
      </c>
      <c r="G62" s="721" t="s">
        <v>12</v>
      </c>
      <c r="H62" s="682" t="s">
        <v>13</v>
      </c>
      <c r="I62" s="682" t="s">
        <v>12</v>
      </c>
      <c r="J62" s="259"/>
    </row>
    <row r="63" spans="1:10" s="719" customFormat="1" ht="42.75" customHeight="1" x14ac:dyDescent="0.25">
      <c r="A63" s="502">
        <v>12</v>
      </c>
      <c r="B63" s="745" t="s">
        <v>1340</v>
      </c>
      <c r="C63" s="502" t="s">
        <v>1341</v>
      </c>
      <c r="D63" s="711" t="s">
        <v>12</v>
      </c>
      <c r="E63" s="711" t="s">
        <v>12</v>
      </c>
      <c r="F63" s="711" t="s">
        <v>12</v>
      </c>
      <c r="G63" s="753" t="s">
        <v>44</v>
      </c>
      <c r="H63" s="712">
        <v>0</v>
      </c>
      <c r="I63" s="712">
        <v>0</v>
      </c>
      <c r="J63" s="711" t="s">
        <v>13</v>
      </c>
    </row>
    <row r="64" spans="1:10" ht="66" customHeight="1" x14ac:dyDescent="0.25">
      <c r="A64" s="259"/>
      <c r="B64" s="715" t="s">
        <v>1342</v>
      </c>
      <c r="C64" s="682" t="s">
        <v>1343</v>
      </c>
      <c r="D64" s="711" t="s">
        <v>402</v>
      </c>
      <c r="E64" s="259" t="s">
        <v>1258</v>
      </c>
      <c r="F64" s="259" t="s">
        <v>1344</v>
      </c>
      <c r="G64" s="721" t="s">
        <v>12</v>
      </c>
      <c r="H64" s="682" t="s">
        <v>13</v>
      </c>
      <c r="I64" s="682" t="s">
        <v>12</v>
      </c>
      <c r="J64" s="259"/>
    </row>
    <row r="65" spans="1:10" s="719" customFormat="1" ht="48.75" customHeight="1" x14ac:dyDescent="0.25">
      <c r="A65" s="730" t="s">
        <v>245</v>
      </c>
      <c r="B65" s="745" t="s">
        <v>1345</v>
      </c>
      <c r="C65" s="502" t="s">
        <v>1270</v>
      </c>
      <c r="D65" s="711" t="s">
        <v>12</v>
      </c>
      <c r="E65" s="711" t="s">
        <v>12</v>
      </c>
      <c r="F65" s="711" t="s">
        <v>12</v>
      </c>
      <c r="G65" s="753" t="s">
        <v>44</v>
      </c>
      <c r="H65" s="712">
        <v>0</v>
      </c>
      <c r="I65" s="712">
        <v>0</v>
      </c>
      <c r="J65" s="711" t="s">
        <v>13</v>
      </c>
    </row>
    <row r="66" spans="1:10" ht="41.25" customHeight="1" x14ac:dyDescent="0.25">
      <c r="A66" s="259"/>
      <c r="B66" s="715" t="s">
        <v>1346</v>
      </c>
      <c r="C66" s="682" t="s">
        <v>12</v>
      </c>
      <c r="D66" s="711" t="s">
        <v>402</v>
      </c>
      <c r="E66" s="259" t="s">
        <v>1258</v>
      </c>
      <c r="F66" s="259" t="s">
        <v>1328</v>
      </c>
      <c r="G66" s="721" t="s">
        <v>12</v>
      </c>
      <c r="H66" s="682" t="s">
        <v>13</v>
      </c>
      <c r="I66" s="682" t="s">
        <v>12</v>
      </c>
      <c r="J66" s="259"/>
    </row>
    <row r="67" spans="1:10" ht="46.5" customHeight="1" x14ac:dyDescent="0.25">
      <c r="A67" s="725" t="s">
        <v>250</v>
      </c>
      <c r="B67" s="745" t="s">
        <v>1347</v>
      </c>
      <c r="C67" s="502" t="s">
        <v>1348</v>
      </c>
      <c r="D67" s="711" t="s">
        <v>12</v>
      </c>
      <c r="E67" s="711" t="s">
        <v>12</v>
      </c>
      <c r="F67" s="711" t="s">
        <v>12</v>
      </c>
      <c r="G67" s="753" t="s">
        <v>44</v>
      </c>
      <c r="H67" s="712">
        <v>0</v>
      </c>
      <c r="I67" s="712">
        <v>0</v>
      </c>
      <c r="J67" s="711" t="s">
        <v>13</v>
      </c>
    </row>
    <row r="68" spans="1:10" ht="41.25" customHeight="1" x14ac:dyDescent="0.25">
      <c r="A68" s="259"/>
      <c r="B68" s="715" t="s">
        <v>1349</v>
      </c>
      <c r="C68" s="682" t="s">
        <v>12</v>
      </c>
      <c r="D68" s="711" t="s">
        <v>402</v>
      </c>
      <c r="E68" s="259" t="s">
        <v>1258</v>
      </c>
      <c r="F68" s="259" t="s">
        <v>1328</v>
      </c>
      <c r="G68" s="721" t="s">
        <v>12</v>
      </c>
      <c r="H68" s="682" t="s">
        <v>13</v>
      </c>
      <c r="I68" s="682" t="s">
        <v>12</v>
      </c>
      <c r="J68" s="259"/>
    </row>
    <row r="69" spans="1:10" ht="81.75" customHeight="1" x14ac:dyDescent="0.25">
      <c r="A69" s="725" t="s">
        <v>271</v>
      </c>
      <c r="B69" s="745" t="s">
        <v>1350</v>
      </c>
      <c r="C69" s="259" t="s">
        <v>1351</v>
      </c>
      <c r="D69" s="711" t="s">
        <v>12</v>
      </c>
      <c r="E69" s="711" t="s">
        <v>12</v>
      </c>
      <c r="F69" s="711" t="s">
        <v>12</v>
      </c>
      <c r="G69" s="753" t="s">
        <v>44</v>
      </c>
      <c r="H69" s="712">
        <v>0</v>
      </c>
      <c r="I69" s="712">
        <v>0</v>
      </c>
      <c r="J69" s="711" t="s">
        <v>13</v>
      </c>
    </row>
    <row r="70" spans="1:10" ht="41.25" customHeight="1" x14ac:dyDescent="0.25">
      <c r="A70" s="259"/>
      <c r="B70" s="715" t="s">
        <v>1352</v>
      </c>
      <c r="C70" s="721" t="s">
        <v>12</v>
      </c>
      <c r="D70" s="682" t="s">
        <v>61</v>
      </c>
      <c r="E70" s="259" t="s">
        <v>1258</v>
      </c>
      <c r="F70" s="754" t="s">
        <v>1353</v>
      </c>
      <c r="G70" s="721" t="s">
        <v>13</v>
      </c>
      <c r="H70" s="682" t="s">
        <v>13</v>
      </c>
      <c r="I70" s="682" t="s">
        <v>12</v>
      </c>
      <c r="J70" s="259"/>
    </row>
    <row r="71" spans="1:10" ht="52.5" customHeight="1" x14ac:dyDescent="0.25">
      <c r="A71" s="259"/>
      <c r="B71" s="715" t="s">
        <v>1354</v>
      </c>
      <c r="C71" s="721" t="s">
        <v>12</v>
      </c>
      <c r="D71" s="682" t="s">
        <v>61</v>
      </c>
      <c r="E71" s="259" t="s">
        <v>1258</v>
      </c>
      <c r="F71" s="754" t="s">
        <v>1353</v>
      </c>
      <c r="G71" s="721" t="s">
        <v>13</v>
      </c>
      <c r="H71" s="682" t="s">
        <v>13</v>
      </c>
      <c r="I71" s="682" t="s">
        <v>12</v>
      </c>
      <c r="J71" s="259"/>
    </row>
    <row r="72" spans="1:10" ht="50.25" customHeight="1" x14ac:dyDescent="0.25">
      <c r="A72" s="259"/>
      <c r="B72" s="715" t="s">
        <v>1355</v>
      </c>
      <c r="C72" s="721" t="s">
        <v>12</v>
      </c>
      <c r="D72" s="682" t="s">
        <v>61</v>
      </c>
      <c r="E72" s="259" t="s">
        <v>1258</v>
      </c>
      <c r="F72" s="754" t="s">
        <v>1353</v>
      </c>
      <c r="G72" s="721" t="s">
        <v>13</v>
      </c>
      <c r="H72" s="682" t="s">
        <v>13</v>
      </c>
      <c r="I72" s="682" t="s">
        <v>12</v>
      </c>
      <c r="J72" s="259"/>
    </row>
    <row r="73" spans="1:10" ht="26.25" customHeight="1" x14ac:dyDescent="0.25">
      <c r="A73" s="1038">
        <v>16</v>
      </c>
      <c r="B73" s="1086" t="s">
        <v>1356</v>
      </c>
      <c r="C73" s="1038" t="s">
        <v>1332</v>
      </c>
      <c r="D73" s="1088" t="s">
        <v>13</v>
      </c>
      <c r="E73" s="1059" t="s">
        <v>13</v>
      </c>
      <c r="F73" s="1059" t="s">
        <v>13</v>
      </c>
      <c r="G73" s="728" t="s">
        <v>44</v>
      </c>
      <c r="H73" s="712">
        <f>H75</f>
        <v>166.7</v>
      </c>
      <c r="I73" s="712">
        <f>I75</f>
        <v>0</v>
      </c>
      <c r="J73" s="1059" t="s">
        <v>13</v>
      </c>
    </row>
    <row r="74" spans="1:10" ht="25.5" customHeight="1" x14ac:dyDescent="0.25">
      <c r="A74" s="1078"/>
      <c r="B74" s="1087"/>
      <c r="C74" s="1078"/>
      <c r="D74" s="1078"/>
      <c r="E74" s="1060"/>
      <c r="F74" s="1060"/>
      <c r="G74" s="728" t="s">
        <v>477</v>
      </c>
      <c r="H74" s="712">
        <f>H76</f>
        <v>36.15</v>
      </c>
      <c r="I74" s="712">
        <f>I76</f>
        <v>0</v>
      </c>
      <c r="J74" s="1060"/>
    </row>
    <row r="75" spans="1:10" ht="30.75" customHeight="1" x14ac:dyDescent="0.25">
      <c r="A75" s="1098" t="s">
        <v>1357</v>
      </c>
      <c r="B75" s="1100" t="s">
        <v>1358</v>
      </c>
      <c r="C75" s="1038" t="s">
        <v>1332</v>
      </c>
      <c r="D75" s="1088" t="s">
        <v>13</v>
      </c>
      <c r="E75" s="1041" t="s">
        <v>13</v>
      </c>
      <c r="F75" s="1038" t="s">
        <v>13</v>
      </c>
      <c r="G75" s="755" t="s">
        <v>44</v>
      </c>
      <c r="H75" s="682">
        <v>166.7</v>
      </c>
      <c r="I75" s="726">
        <v>0</v>
      </c>
      <c r="J75" s="1038" t="s">
        <v>13</v>
      </c>
    </row>
    <row r="76" spans="1:10" ht="30" customHeight="1" x14ac:dyDescent="0.25">
      <c r="A76" s="1099"/>
      <c r="B76" s="1101"/>
      <c r="C76" s="1078"/>
      <c r="D76" s="1078"/>
      <c r="E76" s="1043"/>
      <c r="F76" s="1040"/>
      <c r="G76" s="755" t="s">
        <v>477</v>
      </c>
      <c r="H76" s="682">
        <v>36.15</v>
      </c>
      <c r="I76" s="726">
        <v>0</v>
      </c>
      <c r="J76" s="1040"/>
    </row>
    <row r="77" spans="1:10" ht="132" customHeight="1" x14ac:dyDescent="0.25">
      <c r="A77" s="259"/>
      <c r="B77" s="715" t="s">
        <v>1359</v>
      </c>
      <c r="C77" s="259" t="s">
        <v>13</v>
      </c>
      <c r="D77" s="711" t="s">
        <v>1360</v>
      </c>
      <c r="E77" s="259" t="s">
        <v>1258</v>
      </c>
      <c r="F77" s="259" t="s">
        <v>1361</v>
      </c>
      <c r="G77" s="721" t="s">
        <v>13</v>
      </c>
      <c r="H77" s="682" t="s">
        <v>13</v>
      </c>
      <c r="I77" s="682" t="s">
        <v>13</v>
      </c>
      <c r="J77" s="721" t="s">
        <v>1362</v>
      </c>
    </row>
    <row r="78" spans="1:10" ht="123" customHeight="1" x14ac:dyDescent="0.25">
      <c r="A78" s="259">
        <v>17</v>
      </c>
      <c r="B78" s="710" t="s">
        <v>1363</v>
      </c>
      <c r="C78" s="259" t="s">
        <v>1364</v>
      </c>
      <c r="D78" s="259" t="s">
        <v>13</v>
      </c>
      <c r="E78" s="259" t="s">
        <v>13</v>
      </c>
      <c r="F78" s="259" t="s">
        <v>13</v>
      </c>
      <c r="G78" s="728" t="s">
        <v>44</v>
      </c>
      <c r="H78" s="739">
        <f>H79</f>
        <v>450</v>
      </c>
      <c r="I78" s="739">
        <f>I79</f>
        <v>0</v>
      </c>
      <c r="J78" s="711" t="s">
        <v>13</v>
      </c>
    </row>
    <row r="79" spans="1:10" ht="74.25" customHeight="1" x14ac:dyDescent="0.25">
      <c r="A79" s="725" t="s">
        <v>1365</v>
      </c>
      <c r="B79" s="276" t="s">
        <v>1366</v>
      </c>
      <c r="C79" s="259" t="s">
        <v>1367</v>
      </c>
      <c r="D79" s="259" t="s">
        <v>13</v>
      </c>
      <c r="E79" s="259" t="s">
        <v>13</v>
      </c>
      <c r="F79" s="259" t="s">
        <v>13</v>
      </c>
      <c r="G79" s="755" t="s">
        <v>44</v>
      </c>
      <c r="H79" s="726">
        <v>450</v>
      </c>
      <c r="I79" s="726">
        <v>0</v>
      </c>
      <c r="J79" s="721" t="s">
        <v>13</v>
      </c>
    </row>
    <row r="80" spans="1:10" ht="61.5" customHeight="1" x14ac:dyDescent="0.25">
      <c r="A80" s="259"/>
      <c r="B80" s="715" t="s">
        <v>1368</v>
      </c>
      <c r="C80" s="259" t="s">
        <v>13</v>
      </c>
      <c r="D80" s="682" t="s">
        <v>61</v>
      </c>
      <c r="E80" s="259" t="s">
        <v>1258</v>
      </c>
      <c r="F80" s="259" t="s">
        <v>1369</v>
      </c>
      <c r="G80" s="721"/>
      <c r="H80" s="682" t="s">
        <v>13</v>
      </c>
      <c r="I80" s="682" t="s">
        <v>13</v>
      </c>
      <c r="J80" s="721"/>
    </row>
    <row r="81" spans="1:10" s="555" customFormat="1" ht="20.25" customHeight="1" x14ac:dyDescent="0.3">
      <c r="A81" s="741"/>
      <c r="B81" s="742" t="s">
        <v>79</v>
      </c>
      <c r="C81" s="741" t="s">
        <v>12</v>
      </c>
      <c r="D81" s="743" t="s">
        <v>12</v>
      </c>
      <c r="E81" s="741" t="s">
        <v>12</v>
      </c>
      <c r="F81" s="741" t="s">
        <v>12</v>
      </c>
      <c r="G81" s="741" t="s">
        <v>12</v>
      </c>
      <c r="H81" s="756">
        <f>SUM(H56,H59,H63,H65,H67,H69,H73,H78)</f>
        <v>1684.5</v>
      </c>
      <c r="I81" s="756">
        <f>SUM(I56,I59,I63,I65,I67,I69,I73,I74,I78)</f>
        <v>0</v>
      </c>
      <c r="J81" s="741" t="s">
        <v>12</v>
      </c>
    </row>
    <row r="82" spans="1:10" s="555" customFormat="1" ht="38.25" customHeight="1" x14ac:dyDescent="0.3">
      <c r="A82" s="1083" t="s">
        <v>1370</v>
      </c>
      <c r="B82" s="1084"/>
      <c r="C82" s="1084"/>
      <c r="D82" s="1084"/>
      <c r="E82" s="1084"/>
      <c r="F82" s="1084"/>
      <c r="G82" s="1084"/>
      <c r="H82" s="1084"/>
      <c r="I82" s="1084"/>
      <c r="J82" s="1085"/>
    </row>
    <row r="83" spans="1:10" s="758" customFormat="1" ht="62.25" customHeight="1" x14ac:dyDescent="0.3">
      <c r="A83" s="731" t="s">
        <v>289</v>
      </c>
      <c r="B83" s="757" t="s">
        <v>1371</v>
      </c>
      <c r="C83" s="503" t="s">
        <v>1255</v>
      </c>
      <c r="D83" s="259" t="s">
        <v>12</v>
      </c>
      <c r="E83" s="259" t="s">
        <v>12</v>
      </c>
      <c r="F83" s="259" t="s">
        <v>12</v>
      </c>
      <c r="G83" s="728" t="s">
        <v>44</v>
      </c>
      <c r="H83" s="735">
        <v>740</v>
      </c>
      <c r="I83" s="735">
        <v>0</v>
      </c>
      <c r="J83" s="711" t="s">
        <v>13</v>
      </c>
    </row>
    <row r="84" spans="1:10" s="758" customFormat="1" ht="58.5" customHeight="1" x14ac:dyDescent="0.3">
      <c r="A84" s="615"/>
      <c r="B84" s="715" t="s">
        <v>1372</v>
      </c>
      <c r="C84" s="259" t="s">
        <v>12</v>
      </c>
      <c r="D84" s="711" t="s">
        <v>386</v>
      </c>
      <c r="E84" s="259" t="s">
        <v>1258</v>
      </c>
      <c r="F84" s="682" t="s">
        <v>1373</v>
      </c>
      <c r="G84" s="721" t="s">
        <v>13</v>
      </c>
      <c r="H84" s="682" t="s">
        <v>13</v>
      </c>
      <c r="I84" s="682" t="s">
        <v>12</v>
      </c>
      <c r="J84" s="259"/>
    </row>
    <row r="85" spans="1:10" s="758" customFormat="1" ht="54" customHeight="1" x14ac:dyDescent="0.3">
      <c r="A85" s="615"/>
      <c r="B85" s="715" t="s">
        <v>1374</v>
      </c>
      <c r="C85" s="259" t="s">
        <v>12</v>
      </c>
      <c r="D85" s="682" t="s">
        <v>644</v>
      </c>
      <c r="E85" s="259" t="s">
        <v>1258</v>
      </c>
      <c r="F85" s="259" t="s">
        <v>1375</v>
      </c>
      <c r="G85" s="721" t="s">
        <v>13</v>
      </c>
      <c r="H85" s="682" t="s">
        <v>13</v>
      </c>
      <c r="I85" s="682" t="s">
        <v>12</v>
      </c>
      <c r="J85" s="259"/>
    </row>
    <row r="86" spans="1:10" s="758" customFormat="1" ht="57.75" customHeight="1" x14ac:dyDescent="0.3">
      <c r="A86" s="725" t="s">
        <v>295</v>
      </c>
      <c r="B86" s="710" t="s">
        <v>1376</v>
      </c>
      <c r="C86" s="502" t="s">
        <v>1377</v>
      </c>
      <c r="D86" s="259" t="s">
        <v>12</v>
      </c>
      <c r="E86" s="259" t="s">
        <v>12</v>
      </c>
      <c r="F86" s="259" t="s">
        <v>12</v>
      </c>
      <c r="G86" s="728" t="s">
        <v>44</v>
      </c>
      <c r="H86" s="712">
        <v>0</v>
      </c>
      <c r="I86" s="712">
        <v>0</v>
      </c>
      <c r="J86" s="711" t="s">
        <v>13</v>
      </c>
    </row>
    <row r="87" spans="1:10" s="758" customFormat="1" ht="60" customHeight="1" x14ac:dyDescent="0.3">
      <c r="A87" s="725"/>
      <c r="B87" s="759" t="s">
        <v>1378</v>
      </c>
      <c r="C87" s="259" t="s">
        <v>12</v>
      </c>
      <c r="D87" s="502" t="s">
        <v>755</v>
      </c>
      <c r="E87" s="259" t="s">
        <v>1258</v>
      </c>
      <c r="F87" s="259" t="s">
        <v>1379</v>
      </c>
      <c r="G87" s="721" t="s">
        <v>13</v>
      </c>
      <c r="H87" s="682" t="s">
        <v>13</v>
      </c>
      <c r="I87" s="682" t="s">
        <v>13</v>
      </c>
      <c r="J87" s="259"/>
    </row>
    <row r="88" spans="1:10" s="758" customFormat="1" ht="51.75" customHeight="1" x14ac:dyDescent="0.3">
      <c r="A88" s="725" t="s">
        <v>301</v>
      </c>
      <c r="B88" s="710" t="s">
        <v>1380</v>
      </c>
      <c r="C88" s="502" t="s">
        <v>1381</v>
      </c>
      <c r="D88" s="259" t="s">
        <v>12</v>
      </c>
      <c r="E88" s="259" t="s">
        <v>12</v>
      </c>
      <c r="F88" s="259" t="s">
        <v>12</v>
      </c>
      <c r="G88" s="728" t="s">
        <v>44</v>
      </c>
      <c r="H88" s="712">
        <v>0</v>
      </c>
      <c r="I88" s="712">
        <v>0</v>
      </c>
      <c r="J88" s="711" t="s">
        <v>13</v>
      </c>
    </row>
    <row r="89" spans="1:10" s="758" customFormat="1" ht="57" customHeight="1" x14ac:dyDescent="0.3">
      <c r="A89" s="725"/>
      <c r="B89" s="759" t="s">
        <v>1382</v>
      </c>
      <c r="C89" s="259" t="s">
        <v>12</v>
      </c>
      <c r="D89" s="502" t="s">
        <v>402</v>
      </c>
      <c r="E89" s="259" t="s">
        <v>1258</v>
      </c>
      <c r="F89" s="259" t="s">
        <v>1383</v>
      </c>
      <c r="G89" s="721" t="s">
        <v>13</v>
      </c>
      <c r="H89" s="682" t="s">
        <v>13</v>
      </c>
      <c r="I89" s="682" t="s">
        <v>13</v>
      </c>
      <c r="J89" s="259"/>
    </row>
    <row r="90" spans="1:10" s="758" customFormat="1" ht="76.5" customHeight="1" x14ac:dyDescent="0.3">
      <c r="A90" s="725" t="s">
        <v>310</v>
      </c>
      <c r="B90" s="710" t="s">
        <v>1384</v>
      </c>
      <c r="C90" s="502" t="s">
        <v>1385</v>
      </c>
      <c r="D90" s="760" t="s">
        <v>13</v>
      </c>
      <c r="E90" s="259" t="s">
        <v>12</v>
      </c>
      <c r="F90" s="760" t="s">
        <v>13</v>
      </c>
      <c r="G90" s="728" t="s">
        <v>44</v>
      </c>
      <c r="H90" s="712">
        <v>0</v>
      </c>
      <c r="I90" s="712">
        <v>0</v>
      </c>
      <c r="J90" s="711" t="s">
        <v>13</v>
      </c>
    </row>
    <row r="91" spans="1:10" s="758" customFormat="1" ht="77.25" customHeight="1" x14ac:dyDescent="0.3">
      <c r="A91" s="725"/>
      <c r="B91" s="715" t="s">
        <v>1386</v>
      </c>
      <c r="C91" s="259" t="s">
        <v>12</v>
      </c>
      <c r="D91" s="502" t="s">
        <v>402</v>
      </c>
      <c r="E91" s="259" t="s">
        <v>1258</v>
      </c>
      <c r="F91" s="264" t="s">
        <v>1387</v>
      </c>
      <c r="G91" s="721" t="s">
        <v>13</v>
      </c>
      <c r="H91" s="682" t="s">
        <v>13</v>
      </c>
      <c r="I91" s="682" t="s">
        <v>13</v>
      </c>
      <c r="J91" s="259"/>
    </row>
    <row r="92" spans="1:10" s="758" customFormat="1" ht="20.25" customHeight="1" x14ac:dyDescent="0.3">
      <c r="A92" s="725"/>
      <c r="B92" s="742" t="s">
        <v>744</v>
      </c>
      <c r="C92" s="741" t="s">
        <v>12</v>
      </c>
      <c r="D92" s="743" t="s">
        <v>12</v>
      </c>
      <c r="E92" s="741" t="s">
        <v>12</v>
      </c>
      <c r="F92" s="741" t="s">
        <v>12</v>
      </c>
      <c r="G92" s="741" t="s">
        <v>12</v>
      </c>
      <c r="H92" s="756">
        <f>H83+H86+H88+H90</f>
        <v>740</v>
      </c>
      <c r="I92" s="756">
        <f>I83+I86+I88+I90</f>
        <v>0</v>
      </c>
      <c r="J92" s="741" t="s">
        <v>12</v>
      </c>
    </row>
    <row r="93" spans="1:10" s="555" customFormat="1" ht="18.75" customHeight="1" x14ac:dyDescent="0.3">
      <c r="A93" s="725"/>
      <c r="B93" s="761" t="s">
        <v>1388</v>
      </c>
      <c r="C93" s="741" t="s">
        <v>12</v>
      </c>
      <c r="D93" s="743" t="s">
        <v>12</v>
      </c>
      <c r="E93" s="741" t="s">
        <v>12</v>
      </c>
      <c r="F93" s="741" t="s">
        <v>12</v>
      </c>
      <c r="G93" s="741" t="s">
        <v>12</v>
      </c>
      <c r="H93" s="762">
        <f>SUM(H54,H81,H92)</f>
        <v>21039.206189999997</v>
      </c>
      <c r="I93" s="762">
        <f>SUM(I54,I81,I92)</f>
        <v>2615.1509799999999</v>
      </c>
      <c r="J93" s="741" t="s">
        <v>12</v>
      </c>
    </row>
    <row r="94" spans="1:10" ht="94.5" customHeight="1" x14ac:dyDescent="0.3">
      <c r="A94" s="1095" t="s">
        <v>1393</v>
      </c>
      <c r="B94" s="1096"/>
      <c r="C94" s="1096"/>
      <c r="D94" s="1096"/>
      <c r="E94" s="1096"/>
      <c r="F94" s="1096"/>
      <c r="G94" s="1096"/>
      <c r="H94" s="1096"/>
      <c r="I94" s="1096"/>
      <c r="J94" s="1096"/>
    </row>
    <row r="95" spans="1:10" ht="18.75" x14ac:dyDescent="0.3">
      <c r="B95" s="1093"/>
      <c r="C95" s="1093"/>
      <c r="D95" s="1093"/>
      <c r="E95" s="1097"/>
    </row>
    <row r="96" spans="1:10" ht="17.25" customHeight="1" x14ac:dyDescent="0.3">
      <c r="B96" s="190"/>
      <c r="C96" s="190"/>
      <c r="D96" s="764"/>
    </row>
    <row r="97" spans="2:10" ht="27" customHeight="1" x14ac:dyDescent="0.25">
      <c r="B97" s="765" t="s">
        <v>1389</v>
      </c>
      <c r="C97" s="766"/>
      <c r="D97" s="767"/>
      <c r="E97" s="767"/>
      <c r="F97" s="766"/>
      <c r="G97" s="766"/>
      <c r="H97" s="768"/>
      <c r="I97" s="765" t="s">
        <v>1390</v>
      </c>
      <c r="J97" s="768"/>
    </row>
    <row r="98" spans="2:10" ht="15.75" customHeight="1" x14ac:dyDescent="0.25">
      <c r="B98" s="244" t="s">
        <v>1391</v>
      </c>
      <c r="E98" s="769"/>
      <c r="G98" s="57"/>
      <c r="J98" s="709"/>
    </row>
    <row r="99" spans="2:10" ht="26.25" customHeight="1" x14ac:dyDescent="0.3">
      <c r="B99" s="1093"/>
      <c r="C99" s="1093"/>
      <c r="D99" s="1093"/>
      <c r="E99" s="1097"/>
      <c r="F99" s="1097"/>
    </row>
    <row r="100" spans="2:10" ht="17.25" customHeight="1" x14ac:dyDescent="0.3">
      <c r="B100" s="190"/>
      <c r="C100" s="758"/>
      <c r="D100" s="770"/>
    </row>
    <row r="101" spans="2:10" ht="27" customHeight="1" x14ac:dyDescent="0.3">
      <c r="B101" s="1093"/>
      <c r="C101" s="1093"/>
      <c r="D101" s="1093"/>
    </row>
    <row r="102" spans="2:10" ht="18.75" customHeight="1" x14ac:dyDescent="0.3">
      <c r="B102" s="190"/>
      <c r="C102" s="758"/>
      <c r="D102" s="770"/>
    </row>
    <row r="103" spans="2:10" ht="26.25" customHeight="1" x14ac:dyDescent="0.3">
      <c r="B103" s="1093"/>
      <c r="C103" s="1093"/>
      <c r="D103" s="1093"/>
    </row>
    <row r="104" spans="2:10" ht="16.5" customHeight="1" x14ac:dyDescent="0.3">
      <c r="B104" s="190"/>
      <c r="C104" s="758"/>
      <c r="D104" s="770"/>
    </row>
    <row r="105" spans="2:10" ht="29.25" customHeight="1" x14ac:dyDescent="0.3">
      <c r="B105" s="1094"/>
      <c r="C105" s="1094"/>
      <c r="D105" s="1094"/>
    </row>
    <row r="106" spans="2:10" ht="19.5" customHeight="1" x14ac:dyDescent="0.3">
      <c r="B106" s="190"/>
      <c r="C106" s="771"/>
      <c r="D106" s="772"/>
    </row>
    <row r="107" spans="2:10" ht="30" customHeight="1" x14ac:dyDescent="0.3">
      <c r="B107" s="1093"/>
      <c r="C107" s="1093"/>
      <c r="D107" s="1093"/>
      <c r="G107" s="610"/>
    </row>
    <row r="108" spans="2:10" ht="15" customHeight="1" x14ac:dyDescent="0.3">
      <c r="B108" s="190"/>
      <c r="C108" s="190"/>
      <c r="D108" s="764"/>
    </row>
    <row r="109" spans="2:10" ht="27.75" customHeight="1" x14ac:dyDescent="0.3">
      <c r="B109" s="190"/>
      <c r="C109" s="190"/>
      <c r="D109" s="764"/>
    </row>
    <row r="110" spans="2:10" ht="15" customHeight="1" x14ac:dyDescent="0.3">
      <c r="B110" s="190"/>
      <c r="C110" s="190"/>
      <c r="D110" s="764"/>
    </row>
    <row r="111" spans="2:10" ht="25.5" customHeight="1" x14ac:dyDescent="0.3">
      <c r="B111" s="1094"/>
      <c r="C111" s="1094"/>
      <c r="D111" s="1094"/>
    </row>
    <row r="112" spans="2:10" ht="17.25" customHeight="1" x14ac:dyDescent="0.3">
      <c r="B112" s="190"/>
      <c r="C112" s="190"/>
      <c r="D112" s="764"/>
      <c r="E112" s="190"/>
      <c r="F112" s="190"/>
    </row>
    <row r="113" spans="2:6" ht="18.75" x14ac:dyDescent="0.3">
      <c r="B113" s="190"/>
      <c r="C113" s="758"/>
      <c r="D113" s="770"/>
      <c r="E113" s="758"/>
      <c r="F113" s="758"/>
    </row>
    <row r="114" spans="2:6" x14ac:dyDescent="0.25">
      <c r="B114" s="244" t="s">
        <v>1392</v>
      </c>
    </row>
    <row r="115" spans="2:6" x14ac:dyDescent="0.25">
      <c r="B115" s="773"/>
    </row>
  </sheetData>
  <mergeCells count="45">
    <mergeCell ref="B103:D103"/>
    <mergeCell ref="B105:D105"/>
    <mergeCell ref="B107:D107"/>
    <mergeCell ref="B111:D111"/>
    <mergeCell ref="J75:J76"/>
    <mergeCell ref="A82:J82"/>
    <mergeCell ref="A94:J94"/>
    <mergeCell ref="B95:E95"/>
    <mergeCell ref="B99:F99"/>
    <mergeCell ref="B101:D101"/>
    <mergeCell ref="A75:A76"/>
    <mergeCell ref="B75:B76"/>
    <mergeCell ref="C75:C76"/>
    <mergeCell ref="D75:D76"/>
    <mergeCell ref="E75:E76"/>
    <mergeCell ref="F75:F76"/>
    <mergeCell ref="F39:F40"/>
    <mergeCell ref="J39:J40"/>
    <mergeCell ref="A55:J55"/>
    <mergeCell ref="A73:A74"/>
    <mergeCell ref="B73:B74"/>
    <mergeCell ref="C73:C74"/>
    <mergeCell ref="D73:D74"/>
    <mergeCell ref="E73:E74"/>
    <mergeCell ref="F73:F74"/>
    <mergeCell ref="J73:J74"/>
    <mergeCell ref="A39:A40"/>
    <mergeCell ref="B39:B40"/>
    <mergeCell ref="C39:C40"/>
    <mergeCell ref="D39:D40"/>
    <mergeCell ref="E39:E40"/>
    <mergeCell ref="J10:J12"/>
    <mergeCell ref="G11:G12"/>
    <mergeCell ref="H11:H12"/>
    <mergeCell ref="I11:I12"/>
    <mergeCell ref="B14:J14"/>
    <mergeCell ref="A7:I7"/>
    <mergeCell ref="A8:I8"/>
    <mergeCell ref="A9:I9"/>
    <mergeCell ref="A10:A12"/>
    <mergeCell ref="B10:B12"/>
    <mergeCell ref="C10:C12"/>
    <mergeCell ref="D10:D12"/>
    <mergeCell ref="E10:F11"/>
    <mergeCell ref="G10:I10"/>
  </mergeCells>
  <pageMargins left="0.31496062992125984" right="0.31496062992125984" top="0.57999999999999996" bottom="0.38" header="0.31496062992125984" footer="0.15"/>
  <pageSetup paperSize="9" scale="74" fitToHeight="2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70"/>
  <sheetViews>
    <sheetView view="pageBreakPreview" zoomScale="44" zoomScaleNormal="40" zoomScaleSheetLayoutView="44" zoomScalePageLayoutView="55" workbookViewId="0">
      <selection activeCell="G36" sqref="G36"/>
    </sheetView>
  </sheetViews>
  <sheetFormatPr defaultRowHeight="15.75" x14ac:dyDescent="0.25"/>
  <cols>
    <col min="1" max="1" width="9.85546875" style="348" customWidth="1"/>
    <col min="2" max="2" width="70.140625" style="345" customWidth="1"/>
    <col min="3" max="3" width="72.140625" style="345" customWidth="1"/>
    <col min="4" max="4" width="51.85546875" style="349" customWidth="1"/>
    <col min="5" max="5" width="47.85546875" style="345" customWidth="1"/>
    <col min="6" max="6" width="53.85546875" style="345" customWidth="1"/>
    <col min="7" max="7" width="47.28515625" style="345" customWidth="1"/>
    <col min="8" max="8" width="24.7109375" style="345" customWidth="1"/>
    <col min="9" max="9" width="24.5703125" style="345" customWidth="1"/>
    <col min="10" max="10" width="48.5703125" style="345" customWidth="1"/>
    <col min="11" max="12" width="9.140625" style="57" hidden="1" customWidth="1"/>
    <col min="13" max="16384" width="9.140625" style="57"/>
  </cols>
  <sheetData>
    <row r="1" spans="1:12" s="297" customFormat="1" ht="20.25" x14ac:dyDescent="0.3">
      <c r="A1" s="294"/>
      <c r="B1" s="20"/>
      <c r="C1" s="295"/>
      <c r="D1" s="296"/>
      <c r="E1" s="20"/>
      <c r="F1" s="1148"/>
      <c r="G1" s="20"/>
      <c r="H1" s="20"/>
      <c r="I1" s="20"/>
      <c r="J1" s="20"/>
    </row>
    <row r="2" spans="1:12" s="297" customFormat="1" ht="3.75" customHeight="1" x14ac:dyDescent="0.3">
      <c r="A2" s="294"/>
      <c r="B2" s="20"/>
      <c r="C2" s="295"/>
      <c r="D2" s="298"/>
      <c r="E2" s="299"/>
      <c r="F2" s="1148"/>
      <c r="G2" s="295"/>
      <c r="H2" s="295"/>
      <c r="I2" s="295"/>
      <c r="J2" s="299"/>
    </row>
    <row r="3" spans="1:12" s="297" customFormat="1" ht="20.25" x14ac:dyDescent="0.3">
      <c r="A3" s="295"/>
      <c r="B3" s="295"/>
      <c r="C3" s="295"/>
      <c r="D3" s="296"/>
      <c r="E3" s="20"/>
      <c r="F3" s="1148"/>
      <c r="G3" s="20"/>
      <c r="H3" s="20"/>
      <c r="I3" s="20"/>
      <c r="J3" s="20"/>
    </row>
    <row r="4" spans="1:12" s="297" customFormat="1" ht="20.25" x14ac:dyDescent="0.3">
      <c r="A4" s="294"/>
      <c r="B4" s="20"/>
      <c r="C4" s="20"/>
      <c r="D4" s="296"/>
      <c r="E4" s="20"/>
      <c r="F4" s="1148"/>
      <c r="G4" s="20"/>
      <c r="H4" s="20"/>
      <c r="I4" s="20"/>
      <c r="J4" s="20"/>
    </row>
    <row r="5" spans="1:12" s="297" customFormat="1" ht="20.25" x14ac:dyDescent="0.3">
      <c r="A5" s="1149" t="s">
        <v>563</v>
      </c>
      <c r="B5" s="1149"/>
      <c r="C5" s="1149"/>
      <c r="D5" s="1149"/>
      <c r="E5" s="1149"/>
      <c r="F5" s="1149"/>
      <c r="G5" s="1149"/>
      <c r="H5" s="1149"/>
      <c r="I5" s="1149"/>
      <c r="J5" s="1149"/>
    </row>
    <row r="6" spans="1:12" s="297" customFormat="1" ht="39" customHeight="1" x14ac:dyDescent="0.3">
      <c r="A6" s="1150" t="s">
        <v>564</v>
      </c>
      <c r="B6" s="1150"/>
      <c r="C6" s="1150"/>
      <c r="D6" s="1150"/>
      <c r="E6" s="1150"/>
      <c r="F6" s="1150"/>
      <c r="G6" s="1150"/>
      <c r="H6" s="1150"/>
      <c r="I6" s="1150"/>
      <c r="J6" s="1150"/>
    </row>
    <row r="7" spans="1:12" s="297" customFormat="1" ht="72" customHeight="1" x14ac:dyDescent="0.3">
      <c r="A7" s="1136" t="str">
        <f>'[1]2023'!A9</f>
        <v>№</v>
      </c>
      <c r="B7" s="1136" t="str">
        <f>'[1]2023'!B9</f>
        <v>Наименование муниципальной программы,  основного мероприятия, мероприятия, контрольного события муниципальное программы (подпрограммы муниципальной программы)</v>
      </c>
      <c r="C7" s="1136" t="str">
        <f>'[1]2023'!C9</f>
        <v>Ответственный исполнитель</v>
      </c>
      <c r="D7" s="1144" t="s">
        <v>30</v>
      </c>
      <c r="E7" s="1151" t="s">
        <v>31</v>
      </c>
      <c r="F7" s="1151"/>
      <c r="G7" s="1152" t="s">
        <v>565</v>
      </c>
      <c r="H7" s="1152"/>
      <c r="I7" s="1153"/>
      <c r="J7" s="1154" t="s">
        <v>23</v>
      </c>
      <c r="K7" s="1155"/>
      <c r="L7" s="300"/>
    </row>
    <row r="8" spans="1:12" s="297" customFormat="1" ht="79.5" customHeight="1" x14ac:dyDescent="0.3">
      <c r="A8" s="1147"/>
      <c r="B8" s="1147"/>
      <c r="C8" s="1147"/>
      <c r="D8" s="1145"/>
      <c r="E8" s="1144" t="str">
        <f>'[1]2023'!E10</f>
        <v>План</v>
      </c>
      <c r="F8" s="1136" t="str">
        <f>'[1]2023'!F10</f>
        <v>Факт</v>
      </c>
      <c r="G8" s="1136" t="str">
        <f>'[1]2023'!G10</f>
        <v xml:space="preserve"> Источник финансирования</v>
      </c>
      <c r="H8" s="1136" t="str">
        <f>'[1]2023'!H10</f>
        <v>План на отчетную дату</v>
      </c>
      <c r="I8" s="1136" t="str">
        <f>'[1]2023'!I10</f>
        <v>Кассовое исполнение на отчетную дату</v>
      </c>
      <c r="J8" s="1156"/>
      <c r="K8" s="1157"/>
      <c r="L8" s="300"/>
    </row>
    <row r="9" spans="1:12" s="297" customFormat="1" ht="20.25" customHeight="1" x14ac:dyDescent="0.3">
      <c r="A9" s="1147"/>
      <c r="B9" s="1147"/>
      <c r="C9" s="1147"/>
      <c r="D9" s="1145"/>
      <c r="E9" s="1145"/>
      <c r="F9" s="1147"/>
      <c r="G9" s="1147"/>
      <c r="H9" s="1147"/>
      <c r="I9" s="1147"/>
      <c r="J9" s="1156"/>
      <c r="K9" s="1157"/>
      <c r="L9" s="300"/>
    </row>
    <row r="10" spans="1:12" s="297" customFormat="1" ht="84.75" customHeight="1" x14ac:dyDescent="0.3">
      <c r="A10" s="1137"/>
      <c r="B10" s="1137"/>
      <c r="C10" s="1137"/>
      <c r="D10" s="1146"/>
      <c r="E10" s="1146"/>
      <c r="F10" s="1137"/>
      <c r="G10" s="1137"/>
      <c r="H10" s="1137"/>
      <c r="I10" s="1137"/>
      <c r="J10" s="1158"/>
      <c r="K10" s="1159"/>
      <c r="L10" s="300"/>
    </row>
    <row r="11" spans="1:12" s="297" customFormat="1" ht="23.25" x14ac:dyDescent="0.3">
      <c r="A11" s="704">
        <v>1</v>
      </c>
      <c r="B11" s="704">
        <v>2</v>
      </c>
      <c r="C11" s="704">
        <v>3</v>
      </c>
      <c r="D11" s="704">
        <v>4</v>
      </c>
      <c r="E11" s="704">
        <v>5</v>
      </c>
      <c r="F11" s="704">
        <v>6</v>
      </c>
      <c r="G11" s="704">
        <v>7</v>
      </c>
      <c r="H11" s="704">
        <v>8</v>
      </c>
      <c r="I11" s="704">
        <v>9</v>
      </c>
      <c r="J11" s="702">
        <v>10</v>
      </c>
      <c r="K11" s="296"/>
    </row>
    <row r="12" spans="1:12" s="20" customFormat="1" ht="118.5" hidden="1" customHeight="1" x14ac:dyDescent="0.3">
      <c r="A12" s="703" t="s">
        <v>566</v>
      </c>
      <c r="B12" s="301" t="s">
        <v>567</v>
      </c>
      <c r="C12" s="301" t="s">
        <v>28</v>
      </c>
      <c r="D12" s="302"/>
      <c r="E12" s="302" t="s">
        <v>13</v>
      </c>
      <c r="F12" s="302">
        <v>43831</v>
      </c>
      <c r="G12" s="302">
        <v>44196</v>
      </c>
      <c r="H12" s="302">
        <v>43938</v>
      </c>
      <c r="I12" s="302">
        <v>44135</v>
      </c>
      <c r="J12" s="1120" t="s">
        <v>13</v>
      </c>
      <c r="K12" s="296"/>
    </row>
    <row r="13" spans="1:12" s="297" customFormat="1" ht="84.75" hidden="1" customHeight="1" x14ac:dyDescent="0.3">
      <c r="A13" s="703"/>
      <c r="B13" s="303" t="s">
        <v>568</v>
      </c>
      <c r="C13" s="302" t="s">
        <v>13</v>
      </c>
      <c r="D13" s="301"/>
      <c r="E13" s="301" t="s">
        <v>569</v>
      </c>
      <c r="F13" s="302" t="s">
        <v>13</v>
      </c>
      <c r="G13" s="302">
        <v>44196</v>
      </c>
      <c r="H13" s="302" t="s">
        <v>13</v>
      </c>
      <c r="I13" s="302">
        <v>44135</v>
      </c>
      <c r="J13" s="1121"/>
      <c r="K13" s="296"/>
    </row>
    <row r="14" spans="1:12" s="20" customFormat="1" ht="145.5" hidden="1" customHeight="1" x14ac:dyDescent="0.3">
      <c r="A14" s="703" t="s">
        <v>570</v>
      </c>
      <c r="B14" s="301" t="s">
        <v>571</v>
      </c>
      <c r="C14" s="301" t="s">
        <v>28</v>
      </c>
      <c r="D14" s="302"/>
      <c r="E14" s="302" t="s">
        <v>13</v>
      </c>
      <c r="F14" s="302">
        <v>43831</v>
      </c>
      <c r="G14" s="302">
        <v>44196</v>
      </c>
      <c r="H14" s="302">
        <v>43938</v>
      </c>
      <c r="I14" s="302">
        <v>44135</v>
      </c>
      <c r="J14" s="1120" t="s">
        <v>13</v>
      </c>
      <c r="K14" s="296"/>
    </row>
    <row r="15" spans="1:12" s="297" customFormat="1" ht="109.5" hidden="1" customHeight="1" x14ac:dyDescent="0.3">
      <c r="A15" s="703"/>
      <c r="B15" s="303" t="s">
        <v>572</v>
      </c>
      <c r="C15" s="302" t="s">
        <v>13</v>
      </c>
      <c r="D15" s="301"/>
      <c r="E15" s="301" t="s">
        <v>569</v>
      </c>
      <c r="F15" s="302" t="s">
        <v>13</v>
      </c>
      <c r="G15" s="302">
        <v>44196</v>
      </c>
      <c r="H15" s="302" t="s">
        <v>13</v>
      </c>
      <c r="I15" s="302">
        <v>44135</v>
      </c>
      <c r="J15" s="1121"/>
      <c r="K15" s="296"/>
    </row>
    <row r="16" spans="1:12" s="20" customFormat="1" ht="126.75" hidden="1" customHeight="1" x14ac:dyDescent="0.3">
      <c r="A16" s="703" t="s">
        <v>573</v>
      </c>
      <c r="B16" s="301" t="s">
        <v>574</v>
      </c>
      <c r="C16" s="301" t="s">
        <v>28</v>
      </c>
      <c r="D16" s="302"/>
      <c r="E16" s="302" t="s">
        <v>13</v>
      </c>
      <c r="F16" s="302">
        <v>43831</v>
      </c>
      <c r="G16" s="302">
        <v>44196</v>
      </c>
      <c r="H16" s="302">
        <v>43938</v>
      </c>
      <c r="I16" s="302">
        <v>44135</v>
      </c>
      <c r="J16" s="1120" t="s">
        <v>13</v>
      </c>
      <c r="K16" s="296"/>
    </row>
    <row r="17" spans="1:11" s="297" customFormat="1" ht="109.5" hidden="1" customHeight="1" x14ac:dyDescent="0.3">
      <c r="A17" s="703"/>
      <c r="B17" s="303" t="s">
        <v>575</v>
      </c>
      <c r="C17" s="302" t="s">
        <v>13</v>
      </c>
      <c r="D17" s="301"/>
      <c r="E17" s="301" t="s">
        <v>569</v>
      </c>
      <c r="F17" s="302" t="s">
        <v>13</v>
      </c>
      <c r="G17" s="302">
        <v>44196</v>
      </c>
      <c r="H17" s="302" t="s">
        <v>13</v>
      </c>
      <c r="I17" s="302">
        <v>44135</v>
      </c>
      <c r="J17" s="1121"/>
      <c r="K17" s="296"/>
    </row>
    <row r="18" spans="1:11" s="297" customFormat="1" ht="83.25" hidden="1" customHeight="1" x14ac:dyDescent="0.3">
      <c r="A18" s="703" t="s">
        <v>576</v>
      </c>
      <c r="B18" s="301" t="s">
        <v>577</v>
      </c>
      <c r="C18" s="301" t="s">
        <v>28</v>
      </c>
      <c r="D18" s="302"/>
      <c r="E18" s="302" t="s">
        <v>13</v>
      </c>
      <c r="F18" s="302">
        <v>44197</v>
      </c>
      <c r="G18" s="302">
        <v>44561</v>
      </c>
      <c r="H18" s="302"/>
      <c r="I18" s="302"/>
      <c r="J18" s="1120" t="s">
        <v>13</v>
      </c>
      <c r="K18" s="296"/>
    </row>
    <row r="19" spans="1:11" s="297" customFormat="1" ht="102.75" hidden="1" customHeight="1" x14ac:dyDescent="0.3">
      <c r="A19" s="703"/>
      <c r="B19" s="303" t="s">
        <v>578</v>
      </c>
      <c r="C19" s="301" t="s">
        <v>28</v>
      </c>
      <c r="D19" s="301"/>
      <c r="E19" s="304" t="s">
        <v>579</v>
      </c>
      <c r="F19" s="302" t="s">
        <v>13</v>
      </c>
      <c r="G19" s="302">
        <v>44561</v>
      </c>
      <c r="H19" s="302"/>
      <c r="I19" s="302"/>
      <c r="J19" s="1121"/>
      <c r="K19" s="296"/>
    </row>
    <row r="20" spans="1:11" s="297" customFormat="1" ht="90.75" hidden="1" customHeight="1" x14ac:dyDescent="0.3">
      <c r="A20" s="703" t="s">
        <v>580</v>
      </c>
      <c r="B20" s="301" t="s">
        <v>581</v>
      </c>
      <c r="C20" s="301" t="s">
        <v>28</v>
      </c>
      <c r="D20" s="302"/>
      <c r="E20" s="302" t="s">
        <v>13</v>
      </c>
      <c r="F20" s="302">
        <v>44197</v>
      </c>
      <c r="G20" s="302">
        <v>44561</v>
      </c>
      <c r="H20" s="302"/>
      <c r="I20" s="302"/>
      <c r="J20" s="1120" t="s">
        <v>13</v>
      </c>
      <c r="K20" s="296"/>
    </row>
    <row r="21" spans="1:11" s="297" customFormat="1" ht="109.5" hidden="1" customHeight="1" x14ac:dyDescent="0.3">
      <c r="A21" s="703"/>
      <c r="B21" s="303" t="s">
        <v>582</v>
      </c>
      <c r="C21" s="301" t="s">
        <v>28</v>
      </c>
      <c r="D21" s="301"/>
      <c r="E21" s="304" t="s">
        <v>583</v>
      </c>
      <c r="F21" s="302" t="s">
        <v>13</v>
      </c>
      <c r="G21" s="302">
        <v>44561</v>
      </c>
      <c r="H21" s="302"/>
      <c r="I21" s="302"/>
      <c r="J21" s="1121"/>
      <c r="K21" s="296"/>
    </row>
    <row r="22" spans="1:11" s="297" customFormat="1" ht="55.5" customHeight="1" x14ac:dyDescent="0.3">
      <c r="A22" s="1141" t="s">
        <v>584</v>
      </c>
      <c r="B22" s="1142"/>
      <c r="C22" s="1142"/>
      <c r="D22" s="1142"/>
      <c r="E22" s="1142"/>
      <c r="F22" s="1142"/>
      <c r="G22" s="1142"/>
      <c r="H22" s="1142"/>
      <c r="I22" s="1142"/>
      <c r="J22" s="1143"/>
      <c r="K22" s="296"/>
    </row>
    <row r="23" spans="1:11" s="297" customFormat="1" ht="101.25" customHeight="1" x14ac:dyDescent="0.3">
      <c r="A23" s="700" t="s">
        <v>38</v>
      </c>
      <c r="B23" s="305" t="s">
        <v>585</v>
      </c>
      <c r="C23" s="704" t="s">
        <v>586</v>
      </c>
      <c r="D23" s="703" t="s">
        <v>13</v>
      </c>
      <c r="E23" s="703" t="s">
        <v>13</v>
      </c>
      <c r="F23" s="703" t="s">
        <v>13</v>
      </c>
      <c r="G23" s="703" t="s">
        <v>149</v>
      </c>
      <c r="H23" s="701">
        <v>1000</v>
      </c>
      <c r="I23" s="306">
        <v>7.0000000000000007E-2</v>
      </c>
      <c r="J23" s="703" t="s">
        <v>13</v>
      </c>
      <c r="K23" s="296"/>
    </row>
    <row r="24" spans="1:11" s="297" customFormat="1" ht="89.25" hidden="1" customHeight="1" x14ac:dyDescent="0.3">
      <c r="A24" s="307" t="s">
        <v>498</v>
      </c>
      <c r="B24" s="301" t="s">
        <v>587</v>
      </c>
      <c r="C24" s="704" t="s">
        <v>28</v>
      </c>
      <c r="D24" s="308" t="s">
        <v>588</v>
      </c>
      <c r="E24" s="302" t="s">
        <v>13</v>
      </c>
      <c r="F24" s="703">
        <v>43191</v>
      </c>
      <c r="G24" s="703">
        <v>43373</v>
      </c>
      <c r="H24" s="701">
        <v>43312</v>
      </c>
      <c r="I24" s="701">
        <v>43432</v>
      </c>
      <c r="J24" s="1110" t="s">
        <v>13</v>
      </c>
      <c r="K24" s="296"/>
    </row>
    <row r="25" spans="1:11" s="297" customFormat="1" ht="85.5" hidden="1" customHeight="1" x14ac:dyDescent="0.3">
      <c r="A25" s="307"/>
      <c r="B25" s="303" t="s">
        <v>589</v>
      </c>
      <c r="C25" s="302" t="s">
        <v>13</v>
      </c>
      <c r="D25" s="309"/>
      <c r="E25" s="301" t="s">
        <v>590</v>
      </c>
      <c r="F25" s="703" t="s">
        <v>13</v>
      </c>
      <c r="G25" s="703">
        <v>43373</v>
      </c>
      <c r="H25" s="701" t="s">
        <v>13</v>
      </c>
      <c r="I25" s="701">
        <v>43432</v>
      </c>
      <c r="J25" s="1112"/>
      <c r="K25" s="296"/>
    </row>
    <row r="26" spans="1:11" s="297" customFormat="1" ht="87" hidden="1" customHeight="1" x14ac:dyDescent="0.3">
      <c r="A26" s="703" t="s">
        <v>591</v>
      </c>
      <c r="B26" s="301" t="s">
        <v>592</v>
      </c>
      <c r="C26" s="704" t="s">
        <v>28</v>
      </c>
      <c r="D26" s="308"/>
      <c r="E26" s="302" t="s">
        <v>13</v>
      </c>
      <c r="F26" s="703">
        <v>43556</v>
      </c>
      <c r="G26" s="703">
        <v>43738</v>
      </c>
      <c r="H26" s="701">
        <v>43608</v>
      </c>
      <c r="I26" s="701">
        <v>43763</v>
      </c>
      <c r="J26" s="1110" t="s">
        <v>13</v>
      </c>
      <c r="K26" s="296"/>
    </row>
    <row r="27" spans="1:11" s="297" customFormat="1" ht="85.5" hidden="1" customHeight="1" x14ac:dyDescent="0.3">
      <c r="A27" s="703"/>
      <c r="B27" s="303" t="s">
        <v>593</v>
      </c>
      <c r="C27" s="302" t="s">
        <v>13</v>
      </c>
      <c r="D27" s="309"/>
      <c r="E27" s="301" t="s">
        <v>594</v>
      </c>
      <c r="F27" s="703" t="s">
        <v>13</v>
      </c>
      <c r="G27" s="703">
        <v>43738</v>
      </c>
      <c r="H27" s="701" t="s">
        <v>13</v>
      </c>
      <c r="I27" s="701">
        <v>43763</v>
      </c>
      <c r="J27" s="1112"/>
      <c r="K27" s="296"/>
    </row>
    <row r="28" spans="1:11" s="20" customFormat="1" ht="101.25" hidden="1" customHeight="1" x14ac:dyDescent="0.3">
      <c r="A28" s="703" t="s">
        <v>595</v>
      </c>
      <c r="B28" s="301" t="s">
        <v>596</v>
      </c>
      <c r="C28" s="704" t="s">
        <v>28</v>
      </c>
      <c r="D28" s="308"/>
      <c r="E28" s="302" t="s">
        <v>13</v>
      </c>
      <c r="F28" s="703">
        <v>43922</v>
      </c>
      <c r="G28" s="703">
        <v>44104</v>
      </c>
      <c r="H28" s="701">
        <v>43928</v>
      </c>
      <c r="I28" s="701">
        <v>44135</v>
      </c>
      <c r="J28" s="1110" t="s">
        <v>13</v>
      </c>
      <c r="K28" s="296"/>
    </row>
    <row r="29" spans="1:11" s="297" customFormat="1" ht="98.25" hidden="1" customHeight="1" x14ac:dyDescent="0.3">
      <c r="A29" s="703"/>
      <c r="B29" s="303" t="s">
        <v>597</v>
      </c>
      <c r="C29" s="302" t="s">
        <v>13</v>
      </c>
      <c r="D29" s="309"/>
      <c r="E29" s="301" t="s">
        <v>598</v>
      </c>
      <c r="F29" s="703" t="s">
        <v>13</v>
      </c>
      <c r="G29" s="703">
        <v>44104</v>
      </c>
      <c r="H29" s="701" t="s">
        <v>13</v>
      </c>
      <c r="I29" s="701">
        <v>44135</v>
      </c>
      <c r="J29" s="1112"/>
      <c r="K29" s="296"/>
    </row>
    <row r="30" spans="1:11" s="20" customFormat="1" ht="101.25" hidden="1" customHeight="1" x14ac:dyDescent="0.3">
      <c r="A30" s="703" t="s">
        <v>599</v>
      </c>
      <c r="B30" s="301" t="s">
        <v>600</v>
      </c>
      <c r="C30" s="704" t="s">
        <v>28</v>
      </c>
      <c r="D30" s="308"/>
      <c r="E30" s="302" t="s">
        <v>13</v>
      </c>
      <c r="F30" s="703">
        <v>43922</v>
      </c>
      <c r="G30" s="703">
        <v>44104</v>
      </c>
      <c r="H30" s="701">
        <v>43923</v>
      </c>
      <c r="I30" s="701">
        <v>44135</v>
      </c>
      <c r="J30" s="1110" t="s">
        <v>13</v>
      </c>
      <c r="K30" s="296"/>
    </row>
    <row r="31" spans="1:11" s="297" customFormat="1" ht="99.75" hidden="1" customHeight="1" x14ac:dyDescent="0.3">
      <c r="A31" s="703"/>
      <c r="B31" s="303" t="s">
        <v>601</v>
      </c>
      <c r="C31" s="302" t="s">
        <v>13</v>
      </c>
      <c r="D31" s="310"/>
      <c r="E31" s="301" t="s">
        <v>598</v>
      </c>
      <c r="F31" s="703" t="s">
        <v>13</v>
      </c>
      <c r="G31" s="703">
        <v>44104</v>
      </c>
      <c r="H31" s="701" t="s">
        <v>13</v>
      </c>
      <c r="I31" s="701">
        <v>44135</v>
      </c>
      <c r="J31" s="1112"/>
      <c r="K31" s="296"/>
    </row>
    <row r="32" spans="1:11" s="20" customFormat="1" ht="114.75" hidden="1" customHeight="1" x14ac:dyDescent="0.3">
      <c r="A32" s="703" t="s">
        <v>602</v>
      </c>
      <c r="B32" s="301" t="s">
        <v>603</v>
      </c>
      <c r="C32" s="704" t="s">
        <v>28</v>
      </c>
      <c r="D32" s="302"/>
      <c r="E32" s="302" t="s">
        <v>13</v>
      </c>
      <c r="F32" s="703">
        <v>43922</v>
      </c>
      <c r="G32" s="703">
        <v>44104</v>
      </c>
      <c r="H32" s="701">
        <v>43928</v>
      </c>
      <c r="I32" s="701">
        <v>44135</v>
      </c>
      <c r="J32" s="1110" t="s">
        <v>13</v>
      </c>
      <c r="K32" s="296"/>
    </row>
    <row r="33" spans="1:11" s="297" customFormat="1" ht="66.75" hidden="1" customHeight="1" x14ac:dyDescent="0.3">
      <c r="A33" s="703"/>
      <c r="B33" s="303" t="s">
        <v>604</v>
      </c>
      <c r="C33" s="302" t="s">
        <v>13</v>
      </c>
      <c r="D33" s="308"/>
      <c r="E33" s="301" t="s">
        <v>598</v>
      </c>
      <c r="F33" s="703" t="s">
        <v>13</v>
      </c>
      <c r="G33" s="703">
        <v>44104</v>
      </c>
      <c r="H33" s="701" t="s">
        <v>13</v>
      </c>
      <c r="I33" s="701">
        <v>44135</v>
      </c>
      <c r="J33" s="1112"/>
      <c r="K33" s="296"/>
    </row>
    <row r="34" spans="1:11" s="297" customFormat="1" ht="95.25" hidden="1" customHeight="1" x14ac:dyDescent="0.3">
      <c r="A34" s="703" t="s">
        <v>605</v>
      </c>
      <c r="B34" s="301" t="s">
        <v>606</v>
      </c>
      <c r="C34" s="704" t="s">
        <v>28</v>
      </c>
      <c r="D34" s="309"/>
      <c r="E34" s="302" t="s">
        <v>13</v>
      </c>
      <c r="F34" s="311">
        <v>44046</v>
      </c>
      <c r="G34" s="703">
        <v>44104</v>
      </c>
      <c r="H34" s="312">
        <v>44053</v>
      </c>
      <c r="I34" s="701">
        <v>44159</v>
      </c>
      <c r="J34" s="1110" t="s">
        <v>13</v>
      </c>
      <c r="K34" s="296"/>
    </row>
    <row r="35" spans="1:11" s="297" customFormat="1" ht="33" hidden="1" customHeight="1" x14ac:dyDescent="0.3">
      <c r="A35" s="703"/>
      <c r="B35" s="303" t="s">
        <v>607</v>
      </c>
      <c r="C35" s="302"/>
      <c r="D35" s="308"/>
      <c r="E35" s="301" t="s">
        <v>598</v>
      </c>
      <c r="F35" s="703" t="s">
        <v>13</v>
      </c>
      <c r="G35" s="703">
        <v>44104</v>
      </c>
      <c r="H35" s="701" t="s">
        <v>13</v>
      </c>
      <c r="I35" s="701">
        <v>44159</v>
      </c>
      <c r="J35" s="1112"/>
      <c r="K35" s="296"/>
    </row>
    <row r="36" spans="1:11" s="297" customFormat="1" ht="204" customHeight="1" x14ac:dyDescent="0.3">
      <c r="A36" s="703"/>
      <c r="B36" s="303" t="s">
        <v>608</v>
      </c>
      <c r="C36" s="302" t="s">
        <v>13</v>
      </c>
      <c r="D36" s="313" t="s">
        <v>402</v>
      </c>
      <c r="E36" s="704" t="s">
        <v>609</v>
      </c>
      <c r="F36" s="314" t="s">
        <v>610</v>
      </c>
      <c r="G36" s="703" t="s">
        <v>13</v>
      </c>
      <c r="H36" s="701" t="s">
        <v>13</v>
      </c>
      <c r="I36" s="701" t="s">
        <v>13</v>
      </c>
      <c r="J36" s="315"/>
      <c r="K36" s="296"/>
    </row>
    <row r="37" spans="1:11" s="297" customFormat="1" ht="117.75" customHeight="1" x14ac:dyDescent="0.3">
      <c r="A37" s="700" t="s">
        <v>14</v>
      </c>
      <c r="B37" s="305" t="s">
        <v>611</v>
      </c>
      <c r="C37" s="704" t="s">
        <v>586</v>
      </c>
      <c r="D37" s="703" t="s">
        <v>13</v>
      </c>
      <c r="E37" s="703" t="s">
        <v>13</v>
      </c>
      <c r="F37" s="703" t="s">
        <v>13</v>
      </c>
      <c r="G37" s="703" t="s">
        <v>149</v>
      </c>
      <c r="H37" s="701">
        <v>481.06</v>
      </c>
      <c r="I37" s="306">
        <v>236.357</v>
      </c>
      <c r="J37" s="703" t="s">
        <v>13</v>
      </c>
      <c r="K37" s="296"/>
    </row>
    <row r="38" spans="1:11" s="297" customFormat="1" ht="227.25" customHeight="1" x14ac:dyDescent="0.3">
      <c r="A38" s="703"/>
      <c r="B38" s="303" t="s">
        <v>612</v>
      </c>
      <c r="C38" s="704" t="s">
        <v>13</v>
      </c>
      <c r="D38" s="313" t="s">
        <v>402</v>
      </c>
      <c r="E38" s="704" t="s">
        <v>613</v>
      </c>
      <c r="F38" s="703" t="s">
        <v>614</v>
      </c>
      <c r="G38" s="703" t="s">
        <v>13</v>
      </c>
      <c r="H38" s="701" t="s">
        <v>13</v>
      </c>
      <c r="I38" s="701" t="s">
        <v>13</v>
      </c>
      <c r="J38" s="315"/>
      <c r="K38" s="296"/>
    </row>
    <row r="39" spans="1:11" s="297" customFormat="1" ht="174" customHeight="1" x14ac:dyDescent="0.3">
      <c r="A39" s="703"/>
      <c r="B39" s="303" t="s">
        <v>615</v>
      </c>
      <c r="C39" s="704" t="s">
        <v>13</v>
      </c>
      <c r="D39" s="313" t="s">
        <v>402</v>
      </c>
      <c r="E39" s="704" t="s">
        <v>616</v>
      </c>
      <c r="F39" s="703" t="s">
        <v>617</v>
      </c>
      <c r="G39" s="703" t="s">
        <v>13</v>
      </c>
      <c r="H39" s="701" t="s">
        <v>13</v>
      </c>
      <c r="I39" s="701" t="s">
        <v>13</v>
      </c>
      <c r="J39" s="315"/>
      <c r="K39" s="296"/>
    </row>
    <row r="40" spans="1:11" s="297" customFormat="1" ht="158.25" customHeight="1" x14ac:dyDescent="0.3">
      <c r="A40" s="700" t="s">
        <v>53</v>
      </c>
      <c r="B40" s="305" t="s">
        <v>618</v>
      </c>
      <c r="C40" s="704" t="s">
        <v>619</v>
      </c>
      <c r="D40" s="703" t="s">
        <v>13</v>
      </c>
      <c r="E40" s="703" t="s">
        <v>13</v>
      </c>
      <c r="F40" s="703" t="s">
        <v>13</v>
      </c>
      <c r="G40" s="703" t="s">
        <v>149</v>
      </c>
      <c r="H40" s="701">
        <v>200</v>
      </c>
      <c r="I40" s="306">
        <v>87</v>
      </c>
      <c r="J40" s="703" t="s">
        <v>13</v>
      </c>
      <c r="K40" s="296"/>
    </row>
    <row r="41" spans="1:11" s="297" customFormat="1" ht="149.25" customHeight="1" x14ac:dyDescent="0.3">
      <c r="A41" s="700"/>
      <c r="B41" s="303" t="s">
        <v>620</v>
      </c>
      <c r="C41" s="704" t="s">
        <v>13</v>
      </c>
      <c r="D41" s="313" t="s">
        <v>402</v>
      </c>
      <c r="E41" s="704" t="s">
        <v>621</v>
      </c>
      <c r="F41" s="703" t="s">
        <v>622</v>
      </c>
      <c r="G41" s="703" t="s">
        <v>13</v>
      </c>
      <c r="H41" s="701" t="s">
        <v>13</v>
      </c>
      <c r="I41" s="701" t="s">
        <v>13</v>
      </c>
      <c r="J41" s="703"/>
      <c r="K41" s="296"/>
    </row>
    <row r="42" spans="1:11" s="297" customFormat="1" ht="274.5" customHeight="1" x14ac:dyDescent="0.3">
      <c r="A42" s="700"/>
      <c r="B42" s="303" t="s">
        <v>623</v>
      </c>
      <c r="C42" s="704" t="s">
        <v>13</v>
      </c>
      <c r="D42" s="313" t="s">
        <v>402</v>
      </c>
      <c r="E42" s="704" t="s">
        <v>624</v>
      </c>
      <c r="F42" s="314" t="s">
        <v>625</v>
      </c>
      <c r="G42" s="703" t="s">
        <v>13</v>
      </c>
      <c r="H42" s="701" t="s">
        <v>13</v>
      </c>
      <c r="I42" s="701" t="s">
        <v>13</v>
      </c>
      <c r="J42" s="703"/>
      <c r="K42" s="296"/>
    </row>
    <row r="43" spans="1:11" s="297" customFormat="1" ht="99" customHeight="1" x14ac:dyDescent="0.3">
      <c r="A43" s="700" t="s">
        <v>54</v>
      </c>
      <c r="B43" s="305" t="s">
        <v>626</v>
      </c>
      <c r="C43" s="704" t="s">
        <v>586</v>
      </c>
      <c r="D43" s="703" t="s">
        <v>13</v>
      </c>
      <c r="E43" s="703" t="s">
        <v>13</v>
      </c>
      <c r="F43" s="703" t="s">
        <v>13</v>
      </c>
      <c r="G43" s="703" t="s">
        <v>149</v>
      </c>
      <c r="H43" s="701">
        <v>28853.328000000001</v>
      </c>
      <c r="I43" s="306">
        <v>5720.4780000000001</v>
      </c>
      <c r="J43" s="703" t="s">
        <v>13</v>
      </c>
      <c r="K43" s="296"/>
    </row>
    <row r="44" spans="1:11" s="297" customFormat="1" ht="219.75" customHeight="1" x14ac:dyDescent="0.3">
      <c r="A44" s="700"/>
      <c r="B44" s="303" t="s">
        <v>627</v>
      </c>
      <c r="C44" s="704" t="s">
        <v>13</v>
      </c>
      <c r="D44" s="313" t="s">
        <v>402</v>
      </c>
      <c r="E44" s="704" t="s">
        <v>628</v>
      </c>
      <c r="F44" s="314" t="s">
        <v>629</v>
      </c>
      <c r="G44" s="703" t="s">
        <v>13</v>
      </c>
      <c r="H44" s="701" t="s">
        <v>13</v>
      </c>
      <c r="I44" s="701" t="s">
        <v>13</v>
      </c>
      <c r="J44" s="315"/>
      <c r="K44" s="296"/>
    </row>
    <row r="45" spans="1:11" s="297" customFormat="1" ht="217.5" customHeight="1" x14ac:dyDescent="0.3">
      <c r="A45" s="700"/>
      <c r="B45" s="303" t="s">
        <v>630</v>
      </c>
      <c r="C45" s="704" t="s">
        <v>13</v>
      </c>
      <c r="D45" s="313" t="s">
        <v>402</v>
      </c>
      <c r="E45" s="704" t="s">
        <v>628</v>
      </c>
      <c r="F45" s="314" t="s">
        <v>631</v>
      </c>
      <c r="G45" s="703" t="s">
        <v>13</v>
      </c>
      <c r="H45" s="701" t="s">
        <v>13</v>
      </c>
      <c r="I45" s="701" t="s">
        <v>13</v>
      </c>
      <c r="J45" s="315"/>
      <c r="K45" s="296"/>
    </row>
    <row r="46" spans="1:11" s="297" customFormat="1" ht="103.5" customHeight="1" x14ac:dyDescent="0.3">
      <c r="A46" s="700" t="s">
        <v>55</v>
      </c>
      <c r="B46" s="305" t="s">
        <v>632</v>
      </c>
      <c r="C46" s="704" t="s">
        <v>586</v>
      </c>
      <c r="D46" s="703" t="s">
        <v>13</v>
      </c>
      <c r="E46" s="703" t="s">
        <v>13</v>
      </c>
      <c r="F46" s="703" t="s">
        <v>13</v>
      </c>
      <c r="G46" s="703" t="s">
        <v>149</v>
      </c>
      <c r="H46" s="701">
        <v>6298.8590000000004</v>
      </c>
      <c r="I46" s="306">
        <v>1223.08</v>
      </c>
      <c r="J46" s="703" t="s">
        <v>13</v>
      </c>
      <c r="K46" s="296"/>
    </row>
    <row r="47" spans="1:11" s="297" customFormat="1" ht="228" customHeight="1" x14ac:dyDescent="0.3">
      <c r="A47" s="700"/>
      <c r="B47" s="303" t="s">
        <v>633</v>
      </c>
      <c r="C47" s="704" t="s">
        <v>13</v>
      </c>
      <c r="D47" s="313" t="s">
        <v>402</v>
      </c>
      <c r="E47" s="704" t="s">
        <v>634</v>
      </c>
      <c r="F47" s="314" t="s">
        <v>635</v>
      </c>
      <c r="G47" s="703" t="s">
        <v>13</v>
      </c>
      <c r="H47" s="701" t="s">
        <v>13</v>
      </c>
      <c r="I47" s="701" t="s">
        <v>13</v>
      </c>
      <c r="J47" s="703"/>
      <c r="K47" s="296"/>
    </row>
    <row r="48" spans="1:11" s="297" customFormat="1" ht="130.5" customHeight="1" x14ac:dyDescent="0.3">
      <c r="A48" s="700" t="s">
        <v>56</v>
      </c>
      <c r="B48" s="305" t="s">
        <v>636</v>
      </c>
      <c r="C48" s="704" t="s">
        <v>637</v>
      </c>
      <c r="D48" s="703" t="s">
        <v>13</v>
      </c>
      <c r="E48" s="703" t="s">
        <v>13</v>
      </c>
      <c r="F48" s="703" t="s">
        <v>13</v>
      </c>
      <c r="G48" s="703" t="s">
        <v>149</v>
      </c>
      <c r="H48" s="701">
        <v>5681.43</v>
      </c>
      <c r="I48" s="701">
        <v>807.58799999999997</v>
      </c>
      <c r="J48" s="703" t="s">
        <v>13</v>
      </c>
      <c r="K48" s="296"/>
    </row>
    <row r="49" spans="1:11" s="297" customFormat="1" ht="200.25" customHeight="1" x14ac:dyDescent="0.3">
      <c r="A49" s="700"/>
      <c r="B49" s="316" t="s">
        <v>638</v>
      </c>
      <c r="C49" s="704" t="s">
        <v>13</v>
      </c>
      <c r="D49" s="317" t="s">
        <v>402</v>
      </c>
      <c r="E49" s="302" t="s">
        <v>639</v>
      </c>
      <c r="F49" s="703" t="s">
        <v>640</v>
      </c>
      <c r="G49" s="703" t="s">
        <v>13</v>
      </c>
      <c r="H49" s="703" t="s">
        <v>13</v>
      </c>
      <c r="I49" s="703" t="s">
        <v>13</v>
      </c>
      <c r="J49" s="315"/>
      <c r="K49" s="296"/>
    </row>
    <row r="50" spans="1:11" s="297" customFormat="1" ht="204" customHeight="1" x14ac:dyDescent="0.3">
      <c r="A50" s="700"/>
      <c r="B50" s="316" t="s">
        <v>641</v>
      </c>
      <c r="C50" s="704" t="s">
        <v>13</v>
      </c>
      <c r="D50" s="317" t="s">
        <v>588</v>
      </c>
      <c r="E50" s="302" t="s">
        <v>642</v>
      </c>
      <c r="F50" s="703" t="s">
        <v>642</v>
      </c>
      <c r="G50" s="703" t="s">
        <v>13</v>
      </c>
      <c r="H50" s="703" t="s">
        <v>13</v>
      </c>
      <c r="I50" s="703" t="s">
        <v>13</v>
      </c>
      <c r="J50" s="315"/>
      <c r="K50" s="296"/>
    </row>
    <row r="51" spans="1:11" s="297" customFormat="1" ht="234.75" customHeight="1" x14ac:dyDescent="0.3">
      <c r="A51" s="700"/>
      <c r="B51" s="316" t="s">
        <v>643</v>
      </c>
      <c r="C51" s="704" t="s">
        <v>13</v>
      </c>
      <c r="D51" s="317" t="s">
        <v>644</v>
      </c>
      <c r="E51" s="302" t="s">
        <v>645</v>
      </c>
      <c r="F51" s="703" t="s">
        <v>646</v>
      </c>
      <c r="G51" s="703" t="s">
        <v>13</v>
      </c>
      <c r="H51" s="703" t="s">
        <v>13</v>
      </c>
      <c r="I51" s="703" t="s">
        <v>13</v>
      </c>
      <c r="J51" s="315"/>
      <c r="K51" s="296"/>
    </row>
    <row r="52" spans="1:11" s="297" customFormat="1" ht="63.75" customHeight="1" x14ac:dyDescent="0.3">
      <c r="A52" s="1127" t="s">
        <v>15</v>
      </c>
      <c r="B52" s="1130" t="s">
        <v>647</v>
      </c>
      <c r="C52" s="1136" t="s">
        <v>586</v>
      </c>
      <c r="D52" s="1110" t="s">
        <v>13</v>
      </c>
      <c r="E52" s="1110" t="s">
        <v>13</v>
      </c>
      <c r="F52" s="1110" t="s">
        <v>13</v>
      </c>
      <c r="G52" s="703" t="s">
        <v>148</v>
      </c>
      <c r="H52" s="701">
        <v>396.79199999999997</v>
      </c>
      <c r="I52" s="701">
        <v>0</v>
      </c>
      <c r="J52" s="1110" t="s">
        <v>13</v>
      </c>
      <c r="K52" s="296"/>
    </row>
    <row r="53" spans="1:11" s="297" customFormat="1" ht="63" customHeight="1" x14ac:dyDescent="0.3">
      <c r="A53" s="1129"/>
      <c r="B53" s="1132"/>
      <c r="C53" s="1137"/>
      <c r="D53" s="1112"/>
      <c r="E53" s="1112"/>
      <c r="F53" s="1112"/>
      <c r="G53" s="703" t="s">
        <v>149</v>
      </c>
      <c r="H53" s="701">
        <v>4.008</v>
      </c>
      <c r="I53" s="701">
        <v>0</v>
      </c>
      <c r="J53" s="1112"/>
      <c r="K53" s="296"/>
    </row>
    <row r="54" spans="1:11" s="297" customFormat="1" ht="154.5" customHeight="1" x14ac:dyDescent="0.3">
      <c r="A54" s="700"/>
      <c r="B54" s="316" t="s">
        <v>648</v>
      </c>
      <c r="C54" s="704" t="s">
        <v>13</v>
      </c>
      <c r="D54" s="317" t="s">
        <v>402</v>
      </c>
      <c r="E54" s="302" t="s">
        <v>649</v>
      </c>
      <c r="F54" s="703" t="s">
        <v>650</v>
      </c>
      <c r="G54" s="703" t="s">
        <v>13</v>
      </c>
      <c r="H54" s="703" t="s">
        <v>13</v>
      </c>
      <c r="I54" s="703" t="s">
        <v>13</v>
      </c>
      <c r="J54" s="315"/>
      <c r="K54" s="296"/>
    </row>
    <row r="55" spans="1:11" s="297" customFormat="1" ht="66" customHeight="1" x14ac:dyDescent="0.3">
      <c r="A55" s="1127" t="s">
        <v>651</v>
      </c>
      <c r="B55" s="1130" t="s">
        <v>652</v>
      </c>
      <c r="C55" s="1136" t="s">
        <v>586</v>
      </c>
      <c r="D55" s="1110" t="s">
        <v>13</v>
      </c>
      <c r="E55" s="1110" t="s">
        <v>13</v>
      </c>
      <c r="F55" s="1110" t="s">
        <v>13</v>
      </c>
      <c r="G55" s="703" t="s">
        <v>148</v>
      </c>
      <c r="H55" s="701">
        <v>40.914999999999999</v>
      </c>
      <c r="I55" s="701">
        <v>0</v>
      </c>
      <c r="J55" s="1110" t="s">
        <v>13</v>
      </c>
      <c r="K55" s="296"/>
    </row>
    <row r="56" spans="1:11" s="297" customFormat="1" ht="63.75" customHeight="1" x14ac:dyDescent="0.3">
      <c r="A56" s="1129"/>
      <c r="B56" s="1132"/>
      <c r="C56" s="1137"/>
      <c r="D56" s="1112"/>
      <c r="E56" s="1112"/>
      <c r="F56" s="1112"/>
      <c r="G56" s="703" t="s">
        <v>149</v>
      </c>
      <c r="H56" s="701">
        <v>122.745</v>
      </c>
      <c r="I56" s="701">
        <v>0</v>
      </c>
      <c r="J56" s="1112"/>
      <c r="K56" s="296"/>
    </row>
    <row r="57" spans="1:11" s="297" customFormat="1" ht="181.5" customHeight="1" x14ac:dyDescent="0.3">
      <c r="A57" s="700"/>
      <c r="B57" s="316" t="s">
        <v>653</v>
      </c>
      <c r="C57" s="704" t="s">
        <v>13</v>
      </c>
      <c r="D57" s="317" t="s">
        <v>402</v>
      </c>
      <c r="E57" s="302" t="s">
        <v>654</v>
      </c>
      <c r="F57" s="703" t="s">
        <v>655</v>
      </c>
      <c r="G57" s="703" t="s">
        <v>13</v>
      </c>
      <c r="H57" s="703" t="s">
        <v>13</v>
      </c>
      <c r="I57" s="703" t="s">
        <v>13</v>
      </c>
      <c r="J57" s="315"/>
      <c r="K57" s="296"/>
    </row>
    <row r="58" spans="1:11" s="297" customFormat="1" ht="105" customHeight="1" x14ac:dyDescent="0.3">
      <c r="A58" s="700" t="s">
        <v>656</v>
      </c>
      <c r="B58" s="305" t="s">
        <v>657</v>
      </c>
      <c r="C58" s="704" t="s">
        <v>658</v>
      </c>
      <c r="D58" s="703" t="s">
        <v>13</v>
      </c>
      <c r="E58" s="703" t="s">
        <v>13</v>
      </c>
      <c r="F58" s="703" t="s">
        <v>13</v>
      </c>
      <c r="G58" s="703" t="s">
        <v>149</v>
      </c>
      <c r="H58" s="701">
        <v>14673.504999999999</v>
      </c>
      <c r="I58" s="701">
        <v>0</v>
      </c>
      <c r="J58" s="703" t="s">
        <v>13</v>
      </c>
      <c r="K58" s="296"/>
    </row>
    <row r="59" spans="1:11" s="297" customFormat="1" ht="228" customHeight="1" x14ac:dyDescent="0.3">
      <c r="A59" s="700"/>
      <c r="B59" s="316" t="s">
        <v>659</v>
      </c>
      <c r="C59" s="704" t="s">
        <v>13</v>
      </c>
      <c r="D59" s="317" t="s">
        <v>402</v>
      </c>
      <c r="E59" s="302" t="s">
        <v>660</v>
      </c>
      <c r="F59" s="703" t="s">
        <v>661</v>
      </c>
      <c r="G59" s="703" t="s">
        <v>13</v>
      </c>
      <c r="H59" s="703" t="s">
        <v>13</v>
      </c>
      <c r="I59" s="703" t="s">
        <v>13</v>
      </c>
      <c r="J59" s="315"/>
      <c r="K59" s="296"/>
    </row>
    <row r="60" spans="1:11" s="297" customFormat="1" ht="66.75" customHeight="1" x14ac:dyDescent="0.3">
      <c r="A60" s="1108"/>
      <c r="B60" s="1109" t="s">
        <v>77</v>
      </c>
      <c r="C60" s="1109"/>
      <c r="D60" s="1109"/>
      <c r="E60" s="1109"/>
      <c r="F60" s="1109"/>
      <c r="G60" s="318" t="s">
        <v>662</v>
      </c>
      <c r="H60" s="701">
        <f>H23+H37+H40+H43+H46+H48+H52+H55+H58+H53+H56</f>
        <v>57752.642000000007</v>
      </c>
      <c r="I60" s="701">
        <f>I23+I37+I40+I43+I46+I48+I52+I55+I58+I53+I56</f>
        <v>8074.5729999999994</v>
      </c>
      <c r="J60" s="1140" t="s">
        <v>13</v>
      </c>
      <c r="K60" s="296"/>
    </row>
    <row r="61" spans="1:11" s="297" customFormat="1" ht="54.75" customHeight="1" x14ac:dyDescent="0.3">
      <c r="A61" s="1108"/>
      <c r="B61" s="1109"/>
      <c r="C61" s="1109"/>
      <c r="D61" s="1109"/>
      <c r="E61" s="1109"/>
      <c r="F61" s="1109"/>
      <c r="G61" s="318" t="s">
        <v>663</v>
      </c>
      <c r="H61" s="701">
        <v>0</v>
      </c>
      <c r="I61" s="701">
        <v>0</v>
      </c>
      <c r="J61" s="1140"/>
      <c r="K61" s="296"/>
    </row>
    <row r="62" spans="1:11" s="297" customFormat="1" ht="55.5" customHeight="1" x14ac:dyDescent="0.3">
      <c r="A62" s="1108"/>
      <c r="B62" s="1109"/>
      <c r="C62" s="1109"/>
      <c r="D62" s="1109"/>
      <c r="E62" s="1109"/>
      <c r="F62" s="1109"/>
      <c r="G62" s="318" t="s">
        <v>664</v>
      </c>
      <c r="H62" s="701">
        <f>H52+H55</f>
        <v>437.70699999999999</v>
      </c>
      <c r="I62" s="701">
        <f>I52+I55</f>
        <v>0</v>
      </c>
      <c r="J62" s="1140"/>
      <c r="K62" s="296"/>
    </row>
    <row r="63" spans="1:11" s="297" customFormat="1" ht="33" customHeight="1" x14ac:dyDescent="0.3">
      <c r="A63" s="1108"/>
      <c r="B63" s="1109"/>
      <c r="C63" s="1109"/>
      <c r="D63" s="1109"/>
      <c r="E63" s="1109"/>
      <c r="F63" s="1109"/>
      <c r="G63" s="318" t="s">
        <v>44</v>
      </c>
      <c r="H63" s="701">
        <f>H60-H52-H55-0.01</f>
        <v>57314.925000000003</v>
      </c>
      <c r="I63" s="701">
        <f>I60-I52-I55</f>
        <v>8074.5729999999994</v>
      </c>
      <c r="J63" s="1140"/>
      <c r="K63" s="296"/>
    </row>
    <row r="64" spans="1:11" s="297" customFormat="1" ht="33" customHeight="1" x14ac:dyDescent="0.3">
      <c r="A64" s="1108"/>
      <c r="B64" s="1109"/>
      <c r="C64" s="1109"/>
      <c r="D64" s="1109"/>
      <c r="E64" s="1109"/>
      <c r="F64" s="1109"/>
      <c r="G64" s="318" t="s">
        <v>665</v>
      </c>
      <c r="H64" s="701">
        <v>0</v>
      </c>
      <c r="I64" s="701">
        <v>0</v>
      </c>
      <c r="J64" s="1140"/>
      <c r="K64" s="296"/>
    </row>
    <row r="65" spans="1:11" s="297" customFormat="1" ht="27.75" customHeight="1" x14ac:dyDescent="0.3">
      <c r="A65" s="1114" t="s">
        <v>666</v>
      </c>
      <c r="B65" s="1115"/>
      <c r="C65" s="1115"/>
      <c r="D65" s="1115"/>
      <c r="E65" s="1115"/>
      <c r="F65" s="1115"/>
      <c r="G65" s="1115"/>
      <c r="H65" s="1115"/>
      <c r="I65" s="1115"/>
      <c r="J65" s="1116"/>
      <c r="K65" s="296"/>
    </row>
    <row r="66" spans="1:11" s="297" customFormat="1" ht="110.25" customHeight="1" x14ac:dyDescent="0.3">
      <c r="A66" s="700" t="s">
        <v>667</v>
      </c>
      <c r="B66" s="305" t="s">
        <v>668</v>
      </c>
      <c r="C66" s="704" t="s">
        <v>669</v>
      </c>
      <c r="D66" s="703" t="s">
        <v>13</v>
      </c>
      <c r="E66" s="703" t="s">
        <v>13</v>
      </c>
      <c r="F66" s="302" t="s">
        <v>13</v>
      </c>
      <c r="G66" s="302" t="s">
        <v>13</v>
      </c>
      <c r="H66" s="701" t="s">
        <v>13</v>
      </c>
      <c r="I66" s="319" t="s">
        <v>13</v>
      </c>
      <c r="J66" s="704" t="s">
        <v>13</v>
      </c>
      <c r="K66" s="296"/>
    </row>
    <row r="67" spans="1:11" s="297" customFormat="1" ht="360.75" customHeight="1" x14ac:dyDescent="0.3">
      <c r="A67" s="700"/>
      <c r="B67" s="303" t="s">
        <v>670</v>
      </c>
      <c r="C67" s="704" t="s">
        <v>13</v>
      </c>
      <c r="D67" s="303" t="s">
        <v>644</v>
      </c>
      <c r="E67" s="704" t="s">
        <v>671</v>
      </c>
      <c r="F67" s="302" t="s">
        <v>672</v>
      </c>
      <c r="G67" s="302" t="s">
        <v>13</v>
      </c>
      <c r="H67" s="701" t="s">
        <v>13</v>
      </c>
      <c r="I67" s="701" t="s">
        <v>13</v>
      </c>
      <c r="J67" s="302"/>
      <c r="K67" s="296"/>
    </row>
    <row r="68" spans="1:11" s="297" customFormat="1" ht="86.25" customHeight="1" x14ac:dyDescent="0.3">
      <c r="A68" s="700" t="s">
        <v>673</v>
      </c>
      <c r="B68" s="305" t="s">
        <v>674</v>
      </c>
      <c r="C68" s="704" t="s">
        <v>669</v>
      </c>
      <c r="D68" s="703" t="s">
        <v>13</v>
      </c>
      <c r="E68" s="703" t="s">
        <v>13</v>
      </c>
      <c r="F68" s="302" t="s">
        <v>13</v>
      </c>
      <c r="G68" s="302" t="s">
        <v>13</v>
      </c>
      <c r="H68" s="302" t="s">
        <v>13</v>
      </c>
      <c r="I68" s="302" t="s">
        <v>13</v>
      </c>
      <c r="J68" s="704" t="s">
        <v>13</v>
      </c>
      <c r="K68" s="296"/>
    </row>
    <row r="69" spans="1:11" s="297" customFormat="1" ht="313.5" customHeight="1" x14ac:dyDescent="0.3">
      <c r="A69" s="700"/>
      <c r="B69" s="303" t="s">
        <v>675</v>
      </c>
      <c r="C69" s="704" t="s">
        <v>13</v>
      </c>
      <c r="D69" s="303" t="s">
        <v>644</v>
      </c>
      <c r="E69" s="704" t="s">
        <v>676</v>
      </c>
      <c r="F69" s="302" t="s">
        <v>677</v>
      </c>
      <c r="G69" s="302" t="s">
        <v>13</v>
      </c>
      <c r="H69" s="701" t="s">
        <v>13</v>
      </c>
      <c r="I69" s="701" t="s">
        <v>13</v>
      </c>
      <c r="J69" s="302"/>
      <c r="K69" s="296"/>
    </row>
    <row r="70" spans="1:11" s="297" customFormat="1" ht="167.25" customHeight="1" x14ac:dyDescent="0.3">
      <c r="A70" s="700" t="s">
        <v>678</v>
      </c>
      <c r="B70" s="305" t="s">
        <v>679</v>
      </c>
      <c r="C70" s="704" t="s">
        <v>680</v>
      </c>
      <c r="D70" s="703" t="s">
        <v>13</v>
      </c>
      <c r="E70" s="703" t="s">
        <v>13</v>
      </c>
      <c r="F70" s="302" t="s">
        <v>13</v>
      </c>
      <c r="G70" s="302" t="s">
        <v>149</v>
      </c>
      <c r="H70" s="701">
        <v>106470.15</v>
      </c>
      <c r="I70" s="306">
        <v>17435.243289999999</v>
      </c>
      <c r="J70" s="704" t="s">
        <v>13</v>
      </c>
      <c r="K70" s="296"/>
    </row>
    <row r="71" spans="1:11" s="297" customFormat="1" ht="239.25" customHeight="1" x14ac:dyDescent="0.3">
      <c r="A71" s="700"/>
      <c r="B71" s="303" t="s">
        <v>681</v>
      </c>
      <c r="C71" s="704" t="s">
        <v>13</v>
      </c>
      <c r="D71" s="303" t="s">
        <v>402</v>
      </c>
      <c r="E71" s="704" t="s">
        <v>682</v>
      </c>
      <c r="F71" s="302" t="s">
        <v>683</v>
      </c>
      <c r="G71" s="302" t="s">
        <v>13</v>
      </c>
      <c r="H71" s="701" t="s">
        <v>13</v>
      </c>
      <c r="I71" s="701" t="s">
        <v>13</v>
      </c>
      <c r="J71" s="320"/>
      <c r="K71" s="296"/>
    </row>
    <row r="72" spans="1:11" s="297" customFormat="1" ht="192" customHeight="1" x14ac:dyDescent="0.3">
      <c r="A72" s="700" t="s">
        <v>684</v>
      </c>
      <c r="B72" s="305" t="s">
        <v>685</v>
      </c>
      <c r="C72" s="704" t="s">
        <v>669</v>
      </c>
      <c r="D72" s="703" t="s">
        <v>13</v>
      </c>
      <c r="E72" s="703" t="s">
        <v>13</v>
      </c>
      <c r="F72" s="302" t="s">
        <v>13</v>
      </c>
      <c r="G72" s="302" t="s">
        <v>149</v>
      </c>
      <c r="H72" s="701">
        <v>37201.756999999998</v>
      </c>
      <c r="I72" s="306">
        <v>8542.3014299999995</v>
      </c>
      <c r="J72" s="704" t="s">
        <v>13</v>
      </c>
      <c r="K72" s="296"/>
    </row>
    <row r="73" spans="1:11" s="297" customFormat="1" ht="174" customHeight="1" x14ac:dyDescent="0.3">
      <c r="A73" s="700"/>
      <c r="B73" s="303" t="s">
        <v>686</v>
      </c>
      <c r="C73" s="704" t="s">
        <v>13</v>
      </c>
      <c r="D73" s="313" t="s">
        <v>402</v>
      </c>
      <c r="E73" s="704" t="s">
        <v>687</v>
      </c>
      <c r="F73" s="302" t="s">
        <v>688</v>
      </c>
      <c r="G73" s="302" t="s">
        <v>13</v>
      </c>
      <c r="H73" s="701" t="s">
        <v>13</v>
      </c>
      <c r="I73" s="701" t="s">
        <v>13</v>
      </c>
      <c r="J73" s="320"/>
      <c r="K73" s="296"/>
    </row>
    <row r="74" spans="1:11" s="297" customFormat="1" ht="61.5" customHeight="1" x14ac:dyDescent="0.3">
      <c r="A74" s="1108"/>
      <c r="B74" s="1109" t="s">
        <v>79</v>
      </c>
      <c r="C74" s="1109"/>
      <c r="D74" s="1109"/>
      <c r="E74" s="1109"/>
      <c r="F74" s="1109"/>
      <c r="G74" s="318" t="s">
        <v>662</v>
      </c>
      <c r="H74" s="701">
        <f>H75+H76+H77+H78</f>
        <v>143671.90700000001</v>
      </c>
      <c r="I74" s="701">
        <f>I75+I76+I77+I78</f>
        <v>25977.544719999998</v>
      </c>
      <c r="J74" s="1110" t="s">
        <v>13</v>
      </c>
      <c r="K74" s="296"/>
    </row>
    <row r="75" spans="1:11" s="297" customFormat="1" ht="36" customHeight="1" x14ac:dyDescent="0.3">
      <c r="A75" s="1108"/>
      <c r="B75" s="1109"/>
      <c r="C75" s="1109"/>
      <c r="D75" s="1109"/>
      <c r="E75" s="1109"/>
      <c r="F75" s="1109"/>
      <c r="G75" s="318" t="s">
        <v>663</v>
      </c>
      <c r="H75" s="701">
        <v>0</v>
      </c>
      <c r="I75" s="701">
        <v>0</v>
      </c>
      <c r="J75" s="1111"/>
      <c r="K75" s="296"/>
    </row>
    <row r="76" spans="1:11" s="297" customFormat="1" ht="60" customHeight="1" x14ac:dyDescent="0.3">
      <c r="A76" s="1108"/>
      <c r="B76" s="1109"/>
      <c r="C76" s="1109"/>
      <c r="D76" s="1109"/>
      <c r="E76" s="1109"/>
      <c r="F76" s="1109"/>
      <c r="G76" s="318" t="s">
        <v>664</v>
      </c>
      <c r="H76" s="701">
        <v>0</v>
      </c>
      <c r="I76" s="701">
        <v>0</v>
      </c>
      <c r="J76" s="1111"/>
      <c r="K76" s="296"/>
    </row>
    <row r="77" spans="1:11" s="297" customFormat="1" ht="38.25" customHeight="1" x14ac:dyDescent="0.3">
      <c r="A77" s="1108"/>
      <c r="B77" s="1109"/>
      <c r="C77" s="1109"/>
      <c r="D77" s="1109"/>
      <c r="E77" s="1109"/>
      <c r="F77" s="1109"/>
      <c r="G77" s="318" t="s">
        <v>44</v>
      </c>
      <c r="H77" s="701">
        <f>H72+H70</f>
        <v>143671.90700000001</v>
      </c>
      <c r="I77" s="701">
        <f>I72+I70</f>
        <v>25977.544719999998</v>
      </c>
      <c r="J77" s="1111"/>
      <c r="K77" s="296"/>
    </row>
    <row r="78" spans="1:11" s="297" customFormat="1" ht="37.5" customHeight="1" x14ac:dyDescent="0.3">
      <c r="A78" s="1108"/>
      <c r="B78" s="1109"/>
      <c r="C78" s="1109"/>
      <c r="D78" s="1109"/>
      <c r="E78" s="1109"/>
      <c r="F78" s="1109"/>
      <c r="G78" s="318" t="s">
        <v>665</v>
      </c>
      <c r="H78" s="701">
        <v>0</v>
      </c>
      <c r="I78" s="701">
        <v>0</v>
      </c>
      <c r="J78" s="1112"/>
      <c r="K78" s="296"/>
    </row>
    <row r="79" spans="1:11" s="297" customFormat="1" ht="27.75" customHeight="1" x14ac:dyDescent="0.3">
      <c r="A79" s="1114" t="s">
        <v>689</v>
      </c>
      <c r="B79" s="1115"/>
      <c r="C79" s="1115"/>
      <c r="D79" s="1115"/>
      <c r="E79" s="1115"/>
      <c r="F79" s="1115"/>
      <c r="G79" s="1115"/>
      <c r="H79" s="1115"/>
      <c r="I79" s="1115"/>
      <c r="J79" s="1116"/>
      <c r="K79" s="296"/>
    </row>
    <row r="80" spans="1:11" s="297" customFormat="1" ht="154.5" customHeight="1" x14ac:dyDescent="0.3">
      <c r="A80" s="700" t="s">
        <v>690</v>
      </c>
      <c r="B80" s="305" t="s">
        <v>691</v>
      </c>
      <c r="C80" s="704" t="s">
        <v>692</v>
      </c>
      <c r="D80" s="703" t="s">
        <v>13</v>
      </c>
      <c r="E80" s="703" t="s">
        <v>13</v>
      </c>
      <c r="F80" s="302" t="s">
        <v>13</v>
      </c>
      <c r="G80" s="302" t="s">
        <v>149</v>
      </c>
      <c r="H80" s="701">
        <v>179726.318</v>
      </c>
      <c r="I80" s="306">
        <v>39861.491999999998</v>
      </c>
      <c r="J80" s="704" t="s">
        <v>13</v>
      </c>
      <c r="K80" s="296"/>
    </row>
    <row r="81" spans="1:14" s="297" customFormat="1" ht="380.25" customHeight="1" x14ac:dyDescent="0.3">
      <c r="A81" s="700"/>
      <c r="B81" s="303" t="s">
        <v>693</v>
      </c>
      <c r="C81" s="704" t="s">
        <v>13</v>
      </c>
      <c r="D81" s="313" t="s">
        <v>402</v>
      </c>
      <c r="E81" s="704" t="s">
        <v>694</v>
      </c>
      <c r="F81" s="321" t="s">
        <v>695</v>
      </c>
      <c r="G81" s="302" t="s">
        <v>13</v>
      </c>
      <c r="H81" s="701" t="s">
        <v>13</v>
      </c>
      <c r="I81" s="701" t="s">
        <v>13</v>
      </c>
      <c r="J81" s="320"/>
      <c r="K81" s="296"/>
    </row>
    <row r="82" spans="1:14" s="297" customFormat="1" ht="127.5" customHeight="1" x14ac:dyDescent="0.3">
      <c r="A82" s="1127" t="s">
        <v>696</v>
      </c>
      <c r="B82" s="1130" t="s">
        <v>697</v>
      </c>
      <c r="C82" s="704" t="s">
        <v>698</v>
      </c>
      <c r="D82" s="703" t="s">
        <v>13</v>
      </c>
      <c r="E82" s="703" t="s">
        <v>13</v>
      </c>
      <c r="F82" s="302" t="s">
        <v>13</v>
      </c>
      <c r="G82" s="302" t="s">
        <v>149</v>
      </c>
      <c r="H82" s="701">
        <f>SUM(H83:H88)</f>
        <v>55071.397799999999</v>
      </c>
      <c r="I82" s="322">
        <f>SUM(I83:I88)</f>
        <v>10880.335999999999</v>
      </c>
      <c r="J82" s="704" t="s">
        <v>13</v>
      </c>
      <c r="K82" s="296"/>
    </row>
    <row r="83" spans="1:14" s="297" customFormat="1" ht="27.75" customHeight="1" x14ac:dyDescent="0.3">
      <c r="A83" s="1128"/>
      <c r="B83" s="1131"/>
      <c r="C83" s="704" t="s">
        <v>699</v>
      </c>
      <c r="D83" s="703" t="s">
        <v>13</v>
      </c>
      <c r="E83" s="703" t="s">
        <v>13</v>
      </c>
      <c r="F83" s="302" t="s">
        <v>13</v>
      </c>
      <c r="G83" s="302" t="s">
        <v>149</v>
      </c>
      <c r="H83" s="701">
        <v>10626.6</v>
      </c>
      <c r="I83" s="322">
        <v>2395.634</v>
      </c>
      <c r="J83" s="704" t="s">
        <v>13</v>
      </c>
      <c r="K83" s="296"/>
    </row>
    <row r="84" spans="1:14" s="297" customFormat="1" ht="27.75" customHeight="1" x14ac:dyDescent="0.3">
      <c r="A84" s="1128"/>
      <c r="B84" s="1131"/>
      <c r="C84" s="704" t="s">
        <v>700</v>
      </c>
      <c r="D84" s="703" t="s">
        <v>13</v>
      </c>
      <c r="E84" s="703" t="s">
        <v>13</v>
      </c>
      <c r="F84" s="302" t="s">
        <v>13</v>
      </c>
      <c r="G84" s="302" t="s">
        <v>149</v>
      </c>
      <c r="H84" s="701">
        <v>10936</v>
      </c>
      <c r="I84" s="322">
        <v>1888.829</v>
      </c>
      <c r="J84" s="704" t="s">
        <v>13</v>
      </c>
      <c r="K84" s="296"/>
    </row>
    <row r="85" spans="1:14" s="297" customFormat="1" ht="27.75" customHeight="1" x14ac:dyDescent="0.3">
      <c r="A85" s="1128"/>
      <c r="B85" s="1131"/>
      <c r="C85" s="704" t="s">
        <v>701</v>
      </c>
      <c r="D85" s="703" t="s">
        <v>13</v>
      </c>
      <c r="E85" s="703" t="s">
        <v>13</v>
      </c>
      <c r="F85" s="302" t="s">
        <v>13</v>
      </c>
      <c r="G85" s="302" t="s">
        <v>149</v>
      </c>
      <c r="H85" s="701">
        <v>7510.4930000000004</v>
      </c>
      <c r="I85" s="322">
        <v>1507.106</v>
      </c>
      <c r="J85" s="704" t="s">
        <v>13</v>
      </c>
      <c r="K85" s="296"/>
    </row>
    <row r="86" spans="1:14" s="297" customFormat="1" ht="27.75" customHeight="1" x14ac:dyDescent="0.3">
      <c r="A86" s="1128"/>
      <c r="B86" s="1131"/>
      <c r="C86" s="704" t="s">
        <v>702</v>
      </c>
      <c r="D86" s="703" t="s">
        <v>13</v>
      </c>
      <c r="E86" s="703" t="s">
        <v>13</v>
      </c>
      <c r="F86" s="302" t="s">
        <v>13</v>
      </c>
      <c r="G86" s="302" t="s">
        <v>149</v>
      </c>
      <c r="H86" s="701">
        <v>9471.5148000000008</v>
      </c>
      <c r="I86" s="322">
        <v>2095.3519999999999</v>
      </c>
      <c r="J86" s="704" t="s">
        <v>13</v>
      </c>
      <c r="K86" s="296"/>
    </row>
    <row r="87" spans="1:14" s="297" customFormat="1" ht="27.75" customHeight="1" x14ac:dyDescent="0.3">
      <c r="A87" s="1128"/>
      <c r="B87" s="1131"/>
      <c r="C87" s="704" t="s">
        <v>703</v>
      </c>
      <c r="D87" s="703" t="s">
        <v>13</v>
      </c>
      <c r="E87" s="703" t="s">
        <v>13</v>
      </c>
      <c r="F87" s="302" t="s">
        <v>13</v>
      </c>
      <c r="G87" s="302" t="s">
        <v>149</v>
      </c>
      <c r="H87" s="701">
        <v>6586.15</v>
      </c>
      <c r="I87" s="322">
        <v>1081.02</v>
      </c>
      <c r="J87" s="704" t="s">
        <v>13</v>
      </c>
      <c r="K87" s="296"/>
    </row>
    <row r="88" spans="1:14" s="297" customFormat="1" ht="27.75" customHeight="1" x14ac:dyDescent="0.3">
      <c r="A88" s="1129"/>
      <c r="B88" s="1132"/>
      <c r="C88" s="704" t="s">
        <v>704</v>
      </c>
      <c r="D88" s="703" t="s">
        <v>13</v>
      </c>
      <c r="E88" s="703" t="s">
        <v>13</v>
      </c>
      <c r="F88" s="302" t="s">
        <v>13</v>
      </c>
      <c r="G88" s="302" t="s">
        <v>149</v>
      </c>
      <c r="H88" s="701">
        <v>9940.64</v>
      </c>
      <c r="I88" s="322">
        <v>1912.395</v>
      </c>
      <c r="J88" s="704" t="s">
        <v>13</v>
      </c>
      <c r="K88" s="296"/>
    </row>
    <row r="89" spans="1:14" s="297" customFormat="1" ht="203.25" customHeight="1" x14ac:dyDescent="0.3">
      <c r="A89" s="700"/>
      <c r="B89" s="303" t="s">
        <v>705</v>
      </c>
      <c r="C89" s="704" t="s">
        <v>13</v>
      </c>
      <c r="D89" s="313" t="s">
        <v>402</v>
      </c>
      <c r="E89" s="704" t="s">
        <v>706</v>
      </c>
      <c r="F89" s="302" t="s">
        <v>707</v>
      </c>
      <c r="G89" s="302" t="s">
        <v>13</v>
      </c>
      <c r="H89" s="701" t="s">
        <v>13</v>
      </c>
      <c r="I89" s="701" t="s">
        <v>13</v>
      </c>
      <c r="J89" s="320"/>
      <c r="K89" s="296"/>
    </row>
    <row r="90" spans="1:14" s="297" customFormat="1" ht="95.25" customHeight="1" x14ac:dyDescent="0.3">
      <c r="A90" s="700" t="s">
        <v>708</v>
      </c>
      <c r="B90" s="305" t="s">
        <v>709</v>
      </c>
      <c r="C90" s="704" t="s">
        <v>710</v>
      </c>
      <c r="D90" s="703" t="s">
        <v>13</v>
      </c>
      <c r="E90" s="703" t="s">
        <v>13</v>
      </c>
      <c r="F90" s="302" t="s">
        <v>13</v>
      </c>
      <c r="G90" s="302" t="s">
        <v>149</v>
      </c>
      <c r="H90" s="701">
        <v>23990.204000000002</v>
      </c>
      <c r="I90" s="306">
        <v>6916.9570000000003</v>
      </c>
      <c r="J90" s="704" t="s">
        <v>13</v>
      </c>
      <c r="K90" s="296"/>
    </row>
    <row r="91" spans="1:14" s="297" customFormat="1" ht="151.5" customHeight="1" x14ac:dyDescent="0.4">
      <c r="A91" s="700"/>
      <c r="B91" s="303" t="s">
        <v>711</v>
      </c>
      <c r="C91" s="704" t="s">
        <v>13</v>
      </c>
      <c r="D91" s="313" t="s">
        <v>402</v>
      </c>
      <c r="E91" s="704" t="s">
        <v>712</v>
      </c>
      <c r="F91" s="302" t="s">
        <v>713</v>
      </c>
      <c r="G91" s="302" t="s">
        <v>13</v>
      </c>
      <c r="H91" s="701" t="s">
        <v>13</v>
      </c>
      <c r="I91" s="701" t="s">
        <v>13</v>
      </c>
      <c r="J91" s="320"/>
      <c r="K91" s="296"/>
      <c r="M91" s="1133"/>
      <c r="N91" s="1133"/>
    </row>
    <row r="92" spans="1:14" s="297" customFormat="1" ht="72.75" customHeight="1" x14ac:dyDescent="0.3">
      <c r="A92" s="700" t="s">
        <v>714</v>
      </c>
      <c r="B92" s="305" t="s">
        <v>715</v>
      </c>
      <c r="C92" s="704" t="s">
        <v>658</v>
      </c>
      <c r="D92" s="703" t="s">
        <v>13</v>
      </c>
      <c r="E92" s="703" t="s">
        <v>13</v>
      </c>
      <c r="F92" s="302" t="s">
        <v>13</v>
      </c>
      <c r="G92" s="302" t="s">
        <v>149</v>
      </c>
      <c r="H92" s="701">
        <v>1800.471</v>
      </c>
      <c r="I92" s="306">
        <v>1157.133</v>
      </c>
      <c r="J92" s="704" t="s">
        <v>13</v>
      </c>
      <c r="K92" s="296"/>
    </row>
    <row r="93" spans="1:14" s="297" customFormat="1" ht="118.5" customHeight="1" x14ac:dyDescent="0.3">
      <c r="A93" s="700"/>
      <c r="B93" s="303" t="s">
        <v>716</v>
      </c>
      <c r="C93" s="704" t="s">
        <v>13</v>
      </c>
      <c r="D93" s="313" t="s">
        <v>402</v>
      </c>
      <c r="E93" s="704" t="s">
        <v>717</v>
      </c>
      <c r="F93" s="302" t="s">
        <v>718</v>
      </c>
      <c r="G93" s="302" t="s">
        <v>13</v>
      </c>
      <c r="H93" s="701" t="s">
        <v>13</v>
      </c>
      <c r="I93" s="701" t="s">
        <v>13</v>
      </c>
      <c r="J93" s="320"/>
      <c r="K93" s="296"/>
    </row>
    <row r="94" spans="1:14" s="297" customFormat="1" ht="408.75" customHeight="1" x14ac:dyDescent="0.3">
      <c r="A94" s="1127"/>
      <c r="B94" s="1134" t="s">
        <v>719</v>
      </c>
      <c r="C94" s="1136" t="s">
        <v>13</v>
      </c>
      <c r="D94" s="1138" t="s">
        <v>402</v>
      </c>
      <c r="E94" s="1136" t="s">
        <v>717</v>
      </c>
      <c r="F94" s="1120" t="s">
        <v>720</v>
      </c>
      <c r="G94" s="1120" t="s">
        <v>13</v>
      </c>
      <c r="H94" s="1122" t="s">
        <v>13</v>
      </c>
      <c r="I94" s="1124" t="s">
        <v>13</v>
      </c>
      <c r="J94" s="1125"/>
      <c r="K94" s="296"/>
    </row>
    <row r="95" spans="1:14" s="297" customFormat="1" ht="221.25" customHeight="1" x14ac:dyDescent="0.3">
      <c r="A95" s="1129"/>
      <c r="B95" s="1135"/>
      <c r="C95" s="1137"/>
      <c r="D95" s="1139"/>
      <c r="E95" s="1137"/>
      <c r="F95" s="1121"/>
      <c r="G95" s="1121"/>
      <c r="H95" s="1123"/>
      <c r="I95" s="1124"/>
      <c r="J95" s="1126"/>
      <c r="K95" s="296"/>
    </row>
    <row r="96" spans="1:14" s="297" customFormat="1" ht="107.25" customHeight="1" x14ac:dyDescent="0.3">
      <c r="A96" s="700" t="s">
        <v>721</v>
      </c>
      <c r="B96" s="305" t="s">
        <v>722</v>
      </c>
      <c r="C96" s="704" t="s">
        <v>723</v>
      </c>
      <c r="D96" s="703" t="s">
        <v>13</v>
      </c>
      <c r="E96" s="703" t="s">
        <v>13</v>
      </c>
      <c r="F96" s="302" t="s">
        <v>13</v>
      </c>
      <c r="G96" s="302" t="s">
        <v>149</v>
      </c>
      <c r="H96" s="701">
        <v>6254</v>
      </c>
      <c r="I96" s="322">
        <v>0</v>
      </c>
      <c r="J96" s="704" t="s">
        <v>13</v>
      </c>
      <c r="K96" s="296"/>
    </row>
    <row r="97" spans="1:11" s="297" customFormat="1" ht="163.5" customHeight="1" x14ac:dyDescent="0.3">
      <c r="A97" s="700"/>
      <c r="B97" s="303" t="s">
        <v>724</v>
      </c>
      <c r="C97" s="704" t="s">
        <v>13</v>
      </c>
      <c r="D97" s="313" t="s">
        <v>402</v>
      </c>
      <c r="E97" s="704" t="s">
        <v>725</v>
      </c>
      <c r="F97" s="302" t="s">
        <v>726</v>
      </c>
      <c r="G97" s="302" t="s">
        <v>13</v>
      </c>
      <c r="H97" s="701" t="s">
        <v>13</v>
      </c>
      <c r="I97" s="701" t="s">
        <v>13</v>
      </c>
      <c r="J97" s="320"/>
      <c r="K97" s="296"/>
    </row>
    <row r="98" spans="1:11" s="297" customFormat="1" ht="188.25" customHeight="1" x14ac:dyDescent="0.3">
      <c r="A98" s="700" t="s">
        <v>727</v>
      </c>
      <c r="B98" s="305" t="s">
        <v>728</v>
      </c>
      <c r="C98" s="704" t="s">
        <v>710</v>
      </c>
      <c r="D98" s="703" t="s">
        <v>13</v>
      </c>
      <c r="E98" s="703" t="s">
        <v>13</v>
      </c>
      <c r="F98" s="302" t="s">
        <v>13</v>
      </c>
      <c r="G98" s="302" t="s">
        <v>147</v>
      </c>
      <c r="H98" s="701">
        <v>59.133000000000003</v>
      </c>
      <c r="I98" s="306">
        <v>0</v>
      </c>
      <c r="J98" s="704" t="s">
        <v>13</v>
      </c>
      <c r="K98" s="296"/>
    </row>
    <row r="99" spans="1:11" s="297" customFormat="1" ht="158.25" customHeight="1" x14ac:dyDescent="0.3">
      <c r="A99" s="700"/>
      <c r="B99" s="303" t="s">
        <v>729</v>
      </c>
      <c r="C99" s="704" t="s">
        <v>13</v>
      </c>
      <c r="D99" s="313" t="s">
        <v>402</v>
      </c>
      <c r="E99" s="704" t="s">
        <v>730</v>
      </c>
      <c r="F99" s="302" t="s">
        <v>731</v>
      </c>
      <c r="G99" s="302" t="s">
        <v>13</v>
      </c>
      <c r="H99" s="701" t="s">
        <v>13</v>
      </c>
      <c r="I99" s="701" t="s">
        <v>13</v>
      </c>
      <c r="J99" s="320"/>
      <c r="K99" s="296"/>
    </row>
    <row r="100" spans="1:11" s="297" customFormat="1" ht="220.5" customHeight="1" x14ac:dyDescent="0.3">
      <c r="A100" s="700" t="s">
        <v>732</v>
      </c>
      <c r="B100" s="305" t="s">
        <v>733</v>
      </c>
      <c r="C100" s="704" t="s">
        <v>710</v>
      </c>
      <c r="D100" s="703" t="s">
        <v>13</v>
      </c>
      <c r="E100" s="703" t="s">
        <v>13</v>
      </c>
      <c r="F100" s="302" t="s">
        <v>13</v>
      </c>
      <c r="G100" s="302" t="s">
        <v>148</v>
      </c>
      <c r="H100" s="701">
        <v>694.4</v>
      </c>
      <c r="I100" s="306">
        <v>145.91471000000001</v>
      </c>
      <c r="J100" s="704" t="s">
        <v>13</v>
      </c>
      <c r="K100" s="296"/>
    </row>
    <row r="101" spans="1:11" s="297" customFormat="1" ht="245.25" customHeight="1" x14ac:dyDescent="0.3">
      <c r="A101" s="700"/>
      <c r="B101" s="303" t="s">
        <v>734</v>
      </c>
      <c r="C101" s="704" t="s">
        <v>13</v>
      </c>
      <c r="D101" s="313" t="s">
        <v>402</v>
      </c>
      <c r="E101" s="704" t="s">
        <v>730</v>
      </c>
      <c r="F101" s="302" t="s">
        <v>731</v>
      </c>
      <c r="G101" s="302" t="s">
        <v>13</v>
      </c>
      <c r="H101" s="701" t="s">
        <v>13</v>
      </c>
      <c r="I101" s="701" t="s">
        <v>13</v>
      </c>
      <c r="J101" s="320"/>
      <c r="K101" s="296"/>
    </row>
    <row r="102" spans="1:11" s="297" customFormat="1" ht="212.25" customHeight="1" x14ac:dyDescent="0.3">
      <c r="A102" s="700" t="s">
        <v>735</v>
      </c>
      <c r="B102" s="305" t="s">
        <v>736</v>
      </c>
      <c r="C102" s="704" t="s">
        <v>710</v>
      </c>
      <c r="D102" s="703" t="s">
        <v>13</v>
      </c>
      <c r="E102" s="703" t="s">
        <v>13</v>
      </c>
      <c r="F102" s="302" t="s">
        <v>13</v>
      </c>
      <c r="G102" s="302" t="s">
        <v>148</v>
      </c>
      <c r="H102" s="701">
        <v>6509.4</v>
      </c>
      <c r="I102" s="306">
        <v>1222.21</v>
      </c>
      <c r="J102" s="704" t="s">
        <v>13</v>
      </c>
      <c r="K102" s="296"/>
    </row>
    <row r="103" spans="1:11" s="297" customFormat="1" ht="247.5" customHeight="1" x14ac:dyDescent="0.3">
      <c r="A103" s="700"/>
      <c r="B103" s="303" t="s">
        <v>737</v>
      </c>
      <c r="C103" s="704" t="s">
        <v>13</v>
      </c>
      <c r="D103" s="313" t="s">
        <v>402</v>
      </c>
      <c r="E103" s="704" t="s">
        <v>730</v>
      </c>
      <c r="F103" s="302" t="s">
        <v>731</v>
      </c>
      <c r="G103" s="302" t="s">
        <v>13</v>
      </c>
      <c r="H103" s="701" t="s">
        <v>13</v>
      </c>
      <c r="I103" s="701" t="s">
        <v>13</v>
      </c>
      <c r="J103" s="320"/>
      <c r="K103" s="296"/>
    </row>
    <row r="104" spans="1:11" s="297" customFormat="1" ht="96" customHeight="1" x14ac:dyDescent="0.3">
      <c r="A104" s="700" t="s">
        <v>738</v>
      </c>
      <c r="B104" s="305" t="s">
        <v>739</v>
      </c>
      <c r="C104" s="704" t="s">
        <v>740</v>
      </c>
      <c r="D104" s="703" t="s">
        <v>13</v>
      </c>
      <c r="E104" s="703" t="s">
        <v>13</v>
      </c>
      <c r="F104" s="302" t="s">
        <v>13</v>
      </c>
      <c r="G104" s="302" t="s">
        <v>149</v>
      </c>
      <c r="H104" s="701">
        <v>2454.6550000000002</v>
      </c>
      <c r="I104" s="306">
        <v>321.10995000000003</v>
      </c>
      <c r="J104" s="704" t="s">
        <v>13</v>
      </c>
      <c r="K104" s="296"/>
    </row>
    <row r="105" spans="1:11" s="297" customFormat="1" ht="125.25" customHeight="1" x14ac:dyDescent="0.3">
      <c r="A105" s="700"/>
      <c r="B105" s="303" t="s">
        <v>741</v>
      </c>
      <c r="C105" s="704" t="s">
        <v>13</v>
      </c>
      <c r="D105" s="313" t="s">
        <v>402</v>
      </c>
      <c r="E105" s="704" t="s">
        <v>742</v>
      </c>
      <c r="F105" s="302" t="s">
        <v>743</v>
      </c>
      <c r="G105" s="302" t="s">
        <v>13</v>
      </c>
      <c r="H105" s="701" t="s">
        <v>13</v>
      </c>
      <c r="I105" s="701" t="s">
        <v>13</v>
      </c>
      <c r="J105" s="320"/>
      <c r="K105" s="296"/>
    </row>
    <row r="106" spans="1:11" s="297" customFormat="1" ht="48.75" customHeight="1" x14ac:dyDescent="0.3">
      <c r="A106" s="1108"/>
      <c r="B106" s="1109" t="s">
        <v>744</v>
      </c>
      <c r="C106" s="1109"/>
      <c r="D106" s="1109"/>
      <c r="E106" s="1109"/>
      <c r="F106" s="1109"/>
      <c r="G106" s="318" t="s">
        <v>662</v>
      </c>
      <c r="H106" s="323">
        <f>H107+H108+H109+H110</f>
        <v>276559.96879999997</v>
      </c>
      <c r="I106" s="701">
        <f>I107+I108+I109+I110</f>
        <v>60505.152659999992</v>
      </c>
      <c r="J106" s="1110" t="s">
        <v>13</v>
      </c>
      <c r="K106" s="296"/>
    </row>
    <row r="107" spans="1:11" s="297" customFormat="1" ht="35.25" customHeight="1" x14ac:dyDescent="0.3">
      <c r="A107" s="1108"/>
      <c r="B107" s="1109"/>
      <c r="C107" s="1109"/>
      <c r="D107" s="1109"/>
      <c r="E107" s="1109"/>
      <c r="F107" s="1109"/>
      <c r="G107" s="318" t="s">
        <v>663</v>
      </c>
      <c r="H107" s="323">
        <f>H98-0.01</f>
        <v>59.123000000000005</v>
      </c>
      <c r="I107" s="701">
        <f>I98</f>
        <v>0</v>
      </c>
      <c r="J107" s="1111"/>
      <c r="K107" s="296"/>
    </row>
    <row r="108" spans="1:11" s="297" customFormat="1" ht="51.75" customHeight="1" x14ac:dyDescent="0.3">
      <c r="A108" s="1108"/>
      <c r="B108" s="1109"/>
      <c r="C108" s="1109"/>
      <c r="D108" s="1109"/>
      <c r="E108" s="1109"/>
      <c r="F108" s="1109"/>
      <c r="G108" s="318" t="s">
        <v>664</v>
      </c>
      <c r="H108" s="323">
        <f>H102+H100</f>
        <v>7203.7999999999993</v>
      </c>
      <c r="I108" s="701">
        <f>I102+I100</f>
        <v>1368.1247100000001</v>
      </c>
      <c r="J108" s="1111"/>
      <c r="K108" s="296"/>
    </row>
    <row r="109" spans="1:11" s="297" customFormat="1" ht="39" customHeight="1" x14ac:dyDescent="0.3">
      <c r="A109" s="1108"/>
      <c r="B109" s="1109"/>
      <c r="C109" s="1109"/>
      <c r="D109" s="1109"/>
      <c r="E109" s="1109"/>
      <c r="F109" s="1109"/>
      <c r="G109" s="318" t="s">
        <v>44</v>
      </c>
      <c r="H109" s="323">
        <f>H104+H92+H90+H82+H80+H96</f>
        <v>269297.04579999996</v>
      </c>
      <c r="I109" s="701">
        <f>I104+I92+I90+I82+I80+I96</f>
        <v>59137.027949999996</v>
      </c>
      <c r="J109" s="1111"/>
      <c r="K109" s="296"/>
    </row>
    <row r="110" spans="1:11" s="297" customFormat="1" ht="36.75" customHeight="1" x14ac:dyDescent="0.3">
      <c r="A110" s="1108"/>
      <c r="B110" s="1109"/>
      <c r="C110" s="1109"/>
      <c r="D110" s="1109"/>
      <c r="E110" s="1109"/>
      <c r="F110" s="1109"/>
      <c r="G110" s="318" t="s">
        <v>665</v>
      </c>
      <c r="H110" s="323">
        <v>0</v>
      </c>
      <c r="I110" s="701">
        <v>0</v>
      </c>
      <c r="J110" s="1112"/>
      <c r="K110" s="296"/>
    </row>
    <row r="111" spans="1:11" s="297" customFormat="1" ht="27.75" customHeight="1" x14ac:dyDescent="0.3">
      <c r="A111" s="1114" t="s">
        <v>745</v>
      </c>
      <c r="B111" s="1115"/>
      <c r="C111" s="1115"/>
      <c r="D111" s="1115"/>
      <c r="E111" s="1115"/>
      <c r="F111" s="1115"/>
      <c r="G111" s="1115"/>
      <c r="H111" s="1115"/>
      <c r="I111" s="1115"/>
      <c r="J111" s="1116"/>
      <c r="K111" s="296"/>
    </row>
    <row r="112" spans="1:11" s="297" customFormat="1" ht="99" customHeight="1" x14ac:dyDescent="0.3">
      <c r="A112" s="700" t="s">
        <v>746</v>
      </c>
      <c r="B112" s="305" t="s">
        <v>747</v>
      </c>
      <c r="C112" s="704" t="s">
        <v>748</v>
      </c>
      <c r="D112" s="703" t="s">
        <v>13</v>
      </c>
      <c r="E112" s="703" t="s">
        <v>13</v>
      </c>
      <c r="F112" s="302" t="s">
        <v>13</v>
      </c>
      <c r="G112" s="302" t="s">
        <v>149</v>
      </c>
      <c r="H112" s="701">
        <v>166.8</v>
      </c>
      <c r="I112" s="306">
        <v>0</v>
      </c>
      <c r="J112" s="704" t="s">
        <v>13</v>
      </c>
      <c r="K112" s="296"/>
    </row>
    <row r="113" spans="1:11" s="297" customFormat="1" ht="200.25" customHeight="1" x14ac:dyDescent="0.3">
      <c r="A113" s="700"/>
      <c r="B113" s="303" t="s">
        <v>749</v>
      </c>
      <c r="C113" s="704" t="s">
        <v>13</v>
      </c>
      <c r="D113" s="313" t="s">
        <v>644</v>
      </c>
      <c r="E113" s="704" t="s">
        <v>750</v>
      </c>
      <c r="F113" s="302" t="s">
        <v>751</v>
      </c>
      <c r="G113" s="302" t="s">
        <v>13</v>
      </c>
      <c r="H113" s="701" t="s">
        <v>13</v>
      </c>
      <c r="I113" s="701" t="s">
        <v>13</v>
      </c>
      <c r="J113" s="320"/>
      <c r="K113" s="296"/>
    </row>
    <row r="114" spans="1:11" s="297" customFormat="1" ht="105" customHeight="1" x14ac:dyDescent="0.3">
      <c r="A114" s="700" t="s">
        <v>752</v>
      </c>
      <c r="B114" s="305" t="s">
        <v>753</v>
      </c>
      <c r="C114" s="704" t="s">
        <v>748</v>
      </c>
      <c r="D114" s="703" t="s">
        <v>13</v>
      </c>
      <c r="E114" s="703" t="s">
        <v>13</v>
      </c>
      <c r="F114" s="302" t="s">
        <v>13</v>
      </c>
      <c r="G114" s="302" t="s">
        <v>149</v>
      </c>
      <c r="H114" s="701">
        <v>363</v>
      </c>
      <c r="I114" s="306">
        <v>58.08</v>
      </c>
      <c r="J114" s="704" t="s">
        <v>13</v>
      </c>
      <c r="K114" s="296"/>
    </row>
    <row r="115" spans="1:11" s="297" customFormat="1" ht="167.25" customHeight="1" x14ac:dyDescent="0.3">
      <c r="A115" s="700"/>
      <c r="B115" s="303" t="s">
        <v>754</v>
      </c>
      <c r="C115" s="704" t="s">
        <v>13</v>
      </c>
      <c r="D115" s="313" t="s">
        <v>755</v>
      </c>
      <c r="E115" s="704" t="s">
        <v>756</v>
      </c>
      <c r="F115" s="302" t="s">
        <v>757</v>
      </c>
      <c r="G115" s="302" t="s">
        <v>13</v>
      </c>
      <c r="H115" s="701" t="s">
        <v>13</v>
      </c>
      <c r="I115" s="701" t="s">
        <v>13</v>
      </c>
      <c r="J115" s="302"/>
      <c r="K115" s="296"/>
    </row>
    <row r="116" spans="1:11" s="297" customFormat="1" ht="119.25" customHeight="1" x14ac:dyDescent="0.3">
      <c r="A116" s="700" t="s">
        <v>758</v>
      </c>
      <c r="B116" s="305" t="s">
        <v>759</v>
      </c>
      <c r="C116" s="704" t="s">
        <v>748</v>
      </c>
      <c r="D116" s="703" t="s">
        <v>13</v>
      </c>
      <c r="E116" s="703" t="s">
        <v>13</v>
      </c>
      <c r="F116" s="302" t="s">
        <v>13</v>
      </c>
      <c r="G116" s="302" t="s">
        <v>149</v>
      </c>
      <c r="H116" s="701">
        <v>5106.7</v>
      </c>
      <c r="I116" s="306">
        <v>209.148</v>
      </c>
      <c r="J116" s="704" t="s">
        <v>13</v>
      </c>
      <c r="K116" s="296"/>
    </row>
    <row r="117" spans="1:11" s="297" customFormat="1" ht="304.5" customHeight="1" x14ac:dyDescent="0.3">
      <c r="A117" s="700"/>
      <c r="B117" s="303" t="s">
        <v>760</v>
      </c>
      <c r="C117" s="704" t="s">
        <v>13</v>
      </c>
      <c r="D117" s="313" t="s">
        <v>644</v>
      </c>
      <c r="E117" s="704" t="s">
        <v>761</v>
      </c>
      <c r="F117" s="302" t="s">
        <v>762</v>
      </c>
      <c r="G117" s="302" t="s">
        <v>13</v>
      </c>
      <c r="H117" s="701" t="s">
        <v>13</v>
      </c>
      <c r="I117" s="701" t="s">
        <v>13</v>
      </c>
      <c r="J117" s="302"/>
      <c r="K117" s="296"/>
    </row>
    <row r="118" spans="1:11" s="297" customFormat="1" ht="192.75" customHeight="1" x14ac:dyDescent="0.3">
      <c r="A118" s="700"/>
      <c r="B118" s="303" t="s">
        <v>763</v>
      </c>
      <c r="C118" s="704" t="s">
        <v>13</v>
      </c>
      <c r="D118" s="313" t="s">
        <v>755</v>
      </c>
      <c r="E118" s="704" t="s">
        <v>764</v>
      </c>
      <c r="F118" s="302" t="s">
        <v>765</v>
      </c>
      <c r="G118" s="302" t="s">
        <v>13</v>
      </c>
      <c r="H118" s="701" t="s">
        <v>13</v>
      </c>
      <c r="I118" s="701" t="s">
        <v>13</v>
      </c>
      <c r="J118" s="302"/>
      <c r="K118" s="296"/>
    </row>
    <row r="119" spans="1:11" s="297" customFormat="1" ht="194.25" customHeight="1" x14ac:dyDescent="0.3">
      <c r="A119" s="700"/>
      <c r="B119" s="303" t="s">
        <v>766</v>
      </c>
      <c r="C119" s="704" t="s">
        <v>13</v>
      </c>
      <c r="D119" s="313" t="s">
        <v>755</v>
      </c>
      <c r="E119" s="704" t="s">
        <v>767</v>
      </c>
      <c r="F119" s="302" t="s">
        <v>768</v>
      </c>
      <c r="G119" s="302" t="s">
        <v>13</v>
      </c>
      <c r="H119" s="701" t="s">
        <v>13</v>
      </c>
      <c r="I119" s="701" t="s">
        <v>13</v>
      </c>
      <c r="J119" s="302"/>
      <c r="K119" s="296"/>
    </row>
    <row r="120" spans="1:11" s="297" customFormat="1" ht="143.25" customHeight="1" x14ac:dyDescent="0.3">
      <c r="A120" s="700" t="s">
        <v>769</v>
      </c>
      <c r="B120" s="305" t="s">
        <v>770</v>
      </c>
      <c r="C120" s="704" t="s">
        <v>771</v>
      </c>
      <c r="D120" s="703" t="s">
        <v>13</v>
      </c>
      <c r="E120" s="703" t="s">
        <v>13</v>
      </c>
      <c r="F120" s="302" t="s">
        <v>13</v>
      </c>
      <c r="G120" s="302" t="s">
        <v>149</v>
      </c>
      <c r="H120" s="701">
        <v>6460.1</v>
      </c>
      <c r="I120" s="306">
        <v>1615.0250000000001</v>
      </c>
      <c r="J120" s="704" t="s">
        <v>13</v>
      </c>
      <c r="K120" s="296"/>
    </row>
    <row r="121" spans="1:11" s="297" customFormat="1" ht="198.75" customHeight="1" x14ac:dyDescent="0.3">
      <c r="A121" s="700"/>
      <c r="B121" s="303" t="s">
        <v>772</v>
      </c>
      <c r="C121" s="704" t="s">
        <v>13</v>
      </c>
      <c r="D121" s="313" t="s">
        <v>402</v>
      </c>
      <c r="E121" s="704" t="s">
        <v>773</v>
      </c>
      <c r="F121" s="302" t="s">
        <v>774</v>
      </c>
      <c r="G121" s="302" t="s">
        <v>13</v>
      </c>
      <c r="H121" s="701" t="s">
        <v>13</v>
      </c>
      <c r="I121" s="701" t="s">
        <v>13</v>
      </c>
      <c r="J121" s="320"/>
      <c r="K121" s="296"/>
    </row>
    <row r="122" spans="1:11" s="297" customFormat="1" ht="96.75" customHeight="1" x14ac:dyDescent="0.3">
      <c r="A122" s="700" t="s">
        <v>775</v>
      </c>
      <c r="B122" s="305" t="s">
        <v>776</v>
      </c>
      <c r="C122" s="704" t="s">
        <v>777</v>
      </c>
      <c r="D122" s="703" t="s">
        <v>13</v>
      </c>
      <c r="E122" s="703" t="s">
        <v>13</v>
      </c>
      <c r="F122" s="302" t="s">
        <v>13</v>
      </c>
      <c r="G122" s="302" t="s">
        <v>13</v>
      </c>
      <c r="H122" s="302" t="s">
        <v>13</v>
      </c>
      <c r="I122" s="302" t="s">
        <v>13</v>
      </c>
      <c r="J122" s="704" t="s">
        <v>13</v>
      </c>
      <c r="K122" s="296"/>
    </row>
    <row r="123" spans="1:11" s="297" customFormat="1" ht="151.5" customHeight="1" x14ac:dyDescent="0.3">
      <c r="A123" s="700"/>
      <c r="B123" s="303" t="s">
        <v>778</v>
      </c>
      <c r="C123" s="704" t="s">
        <v>13</v>
      </c>
      <c r="D123" s="313" t="s">
        <v>402</v>
      </c>
      <c r="E123" s="704" t="s">
        <v>779</v>
      </c>
      <c r="F123" s="302" t="s">
        <v>1396</v>
      </c>
      <c r="G123" s="302" t="s">
        <v>13</v>
      </c>
      <c r="H123" s="701" t="s">
        <v>13</v>
      </c>
      <c r="I123" s="701" t="s">
        <v>13</v>
      </c>
      <c r="J123" s="320"/>
      <c r="K123" s="296"/>
    </row>
    <row r="124" spans="1:11" s="297" customFormat="1" ht="101.25" customHeight="1" x14ac:dyDescent="0.3">
      <c r="A124" s="700" t="s">
        <v>780</v>
      </c>
      <c r="B124" s="305" t="s">
        <v>781</v>
      </c>
      <c r="C124" s="704" t="s">
        <v>782</v>
      </c>
      <c r="D124" s="703" t="s">
        <v>13</v>
      </c>
      <c r="E124" s="703" t="s">
        <v>13</v>
      </c>
      <c r="F124" s="302" t="s">
        <v>13</v>
      </c>
      <c r="G124" s="302" t="s">
        <v>13</v>
      </c>
      <c r="H124" s="302" t="s">
        <v>13</v>
      </c>
      <c r="I124" s="302" t="s">
        <v>13</v>
      </c>
      <c r="J124" s="704" t="s">
        <v>13</v>
      </c>
      <c r="K124" s="296"/>
    </row>
    <row r="125" spans="1:11" s="297" customFormat="1" ht="144" customHeight="1" x14ac:dyDescent="0.3">
      <c r="A125" s="700"/>
      <c r="B125" s="303" t="s">
        <v>783</v>
      </c>
      <c r="C125" s="704" t="s">
        <v>13</v>
      </c>
      <c r="D125" s="313" t="s">
        <v>402</v>
      </c>
      <c r="E125" s="704" t="s">
        <v>784</v>
      </c>
      <c r="F125" s="704" t="s">
        <v>785</v>
      </c>
      <c r="G125" s="302" t="s">
        <v>13</v>
      </c>
      <c r="H125" s="701" t="s">
        <v>13</v>
      </c>
      <c r="I125" s="701" t="s">
        <v>13</v>
      </c>
      <c r="J125" s="320"/>
      <c r="K125" s="296"/>
    </row>
    <row r="126" spans="1:11" s="297" customFormat="1" ht="63" hidden="1" customHeight="1" x14ac:dyDescent="0.3">
      <c r="A126" s="1117" t="s">
        <v>786</v>
      </c>
      <c r="B126" s="1118"/>
      <c r="C126" s="1118"/>
      <c r="D126" s="1118"/>
      <c r="E126" s="1118"/>
      <c r="F126" s="1118"/>
      <c r="G126" s="1118"/>
      <c r="H126" s="1118"/>
      <c r="I126" s="1118"/>
      <c r="J126" s="1119"/>
      <c r="K126" s="296"/>
    </row>
    <row r="127" spans="1:11" s="297" customFormat="1" ht="114" hidden="1" customHeight="1" x14ac:dyDescent="0.3">
      <c r="A127" s="324">
        <v>6</v>
      </c>
      <c r="B127" s="325" t="s">
        <v>787</v>
      </c>
      <c r="C127" s="326"/>
      <c r="D127" s="326"/>
      <c r="E127" s="326"/>
      <c r="F127" s="327"/>
      <c r="G127" s="327"/>
      <c r="H127" s="328"/>
      <c r="I127" s="328"/>
      <c r="J127" s="326"/>
      <c r="K127" s="296"/>
    </row>
    <row r="128" spans="1:11" s="297" customFormat="1" ht="144.75" hidden="1" customHeight="1" x14ac:dyDescent="0.3">
      <c r="A128" s="329" t="s">
        <v>788</v>
      </c>
      <c r="B128" s="330" t="s">
        <v>789</v>
      </c>
      <c r="C128" s="326" t="s">
        <v>28</v>
      </c>
      <c r="D128" s="326" t="s">
        <v>790</v>
      </c>
      <c r="E128" s="328" t="s">
        <v>13</v>
      </c>
      <c r="F128" s="328">
        <v>43998</v>
      </c>
      <c r="G128" s="328">
        <v>44196</v>
      </c>
      <c r="H128" s="328">
        <v>44019</v>
      </c>
      <c r="I128" s="328">
        <v>44119</v>
      </c>
      <c r="J128" s="328" t="s">
        <v>13</v>
      </c>
      <c r="K128" s="296"/>
    </row>
    <row r="129" spans="1:11" s="297" customFormat="1" ht="9.75" hidden="1" customHeight="1" x14ac:dyDescent="0.3">
      <c r="A129" s="324"/>
      <c r="B129" s="331" t="s">
        <v>791</v>
      </c>
      <c r="C129" s="328" t="s">
        <v>13</v>
      </c>
      <c r="D129" s="328" t="s">
        <v>13</v>
      </c>
      <c r="E129" s="332" t="s">
        <v>792</v>
      </c>
      <c r="F129" s="328" t="s">
        <v>13</v>
      </c>
      <c r="G129" s="328">
        <v>44196</v>
      </c>
      <c r="H129" s="328" t="s">
        <v>13</v>
      </c>
      <c r="I129" s="328">
        <v>44119</v>
      </c>
      <c r="J129" s="328" t="s">
        <v>13</v>
      </c>
      <c r="K129" s="296"/>
    </row>
    <row r="130" spans="1:11" s="297" customFormat="1" ht="49.5" customHeight="1" x14ac:dyDescent="0.3">
      <c r="A130" s="1108"/>
      <c r="B130" s="1109" t="s">
        <v>793</v>
      </c>
      <c r="C130" s="1109"/>
      <c r="D130" s="1109"/>
      <c r="E130" s="1109"/>
      <c r="F130" s="1109"/>
      <c r="G130" s="318" t="s">
        <v>662</v>
      </c>
      <c r="H130" s="701">
        <f>H131+H132+H133+H134</f>
        <v>12096.599999999999</v>
      </c>
      <c r="I130" s="701">
        <f>I131+I132+I133+I134</f>
        <v>1882.2529999999999</v>
      </c>
      <c r="J130" s="1110" t="s">
        <v>13</v>
      </c>
      <c r="K130" s="296"/>
    </row>
    <row r="131" spans="1:11" s="297" customFormat="1" ht="39" customHeight="1" x14ac:dyDescent="0.3">
      <c r="A131" s="1108"/>
      <c r="B131" s="1109"/>
      <c r="C131" s="1109"/>
      <c r="D131" s="1109"/>
      <c r="E131" s="1109"/>
      <c r="F131" s="1109"/>
      <c r="G131" s="318" t="s">
        <v>663</v>
      </c>
      <c r="H131" s="701">
        <v>0</v>
      </c>
      <c r="I131" s="701">
        <v>0</v>
      </c>
      <c r="J131" s="1111"/>
      <c r="K131" s="296"/>
    </row>
    <row r="132" spans="1:11" s="297" customFormat="1" ht="53.25" customHeight="1" x14ac:dyDescent="0.3">
      <c r="A132" s="1108"/>
      <c r="B132" s="1109"/>
      <c r="C132" s="1109"/>
      <c r="D132" s="1109"/>
      <c r="E132" s="1109"/>
      <c r="F132" s="1109"/>
      <c r="G132" s="318" t="s">
        <v>664</v>
      </c>
      <c r="H132" s="701">
        <v>0</v>
      </c>
      <c r="I132" s="701">
        <v>0</v>
      </c>
      <c r="J132" s="1111"/>
      <c r="K132" s="296"/>
    </row>
    <row r="133" spans="1:11" s="297" customFormat="1" ht="31.5" customHeight="1" x14ac:dyDescent="0.3">
      <c r="A133" s="1108"/>
      <c r="B133" s="1109"/>
      <c r="C133" s="1109"/>
      <c r="D133" s="1109"/>
      <c r="E133" s="1109"/>
      <c r="F133" s="1109"/>
      <c r="G133" s="318" t="s">
        <v>44</v>
      </c>
      <c r="H133" s="701">
        <f>H120+H116+H114+H112</f>
        <v>12096.599999999999</v>
      </c>
      <c r="I133" s="701">
        <f>I120+I116+I114+I112</f>
        <v>1882.2529999999999</v>
      </c>
      <c r="J133" s="1111"/>
      <c r="K133" s="296"/>
    </row>
    <row r="134" spans="1:11" s="297" customFormat="1" ht="33.75" customHeight="1" x14ac:dyDescent="0.3">
      <c r="A134" s="1108"/>
      <c r="B134" s="1109"/>
      <c r="C134" s="1109"/>
      <c r="D134" s="1109"/>
      <c r="E134" s="1109"/>
      <c r="F134" s="1109"/>
      <c r="G134" s="318" t="s">
        <v>665</v>
      </c>
      <c r="H134" s="701">
        <v>0</v>
      </c>
      <c r="I134" s="701">
        <v>0</v>
      </c>
      <c r="J134" s="1112"/>
      <c r="K134" s="296"/>
    </row>
    <row r="135" spans="1:11" s="297" customFormat="1" ht="33.75" customHeight="1" x14ac:dyDescent="0.3">
      <c r="A135" s="1114" t="s">
        <v>794</v>
      </c>
      <c r="B135" s="1115"/>
      <c r="C135" s="1115"/>
      <c r="D135" s="1115"/>
      <c r="E135" s="1115"/>
      <c r="F135" s="1115"/>
      <c r="G135" s="1115"/>
      <c r="H135" s="1115"/>
      <c r="I135" s="1115"/>
      <c r="J135" s="1116"/>
      <c r="K135" s="296"/>
    </row>
    <row r="136" spans="1:11" s="297" customFormat="1" ht="112.5" x14ac:dyDescent="0.3">
      <c r="A136" s="700" t="s">
        <v>795</v>
      </c>
      <c r="B136" s="305" t="s">
        <v>796</v>
      </c>
      <c r="C136" s="704" t="s">
        <v>658</v>
      </c>
      <c r="D136" s="703" t="s">
        <v>13</v>
      </c>
      <c r="E136" s="703" t="s">
        <v>13</v>
      </c>
      <c r="F136" s="302" t="s">
        <v>13</v>
      </c>
      <c r="G136" s="302" t="s">
        <v>149</v>
      </c>
      <c r="H136" s="701">
        <v>141.9</v>
      </c>
      <c r="I136" s="306">
        <v>0</v>
      </c>
      <c r="J136" s="704" t="s">
        <v>13</v>
      </c>
      <c r="K136" s="296"/>
    </row>
    <row r="137" spans="1:11" s="297" customFormat="1" ht="153" customHeight="1" x14ac:dyDescent="0.3">
      <c r="A137" s="700"/>
      <c r="B137" s="303" t="s">
        <v>797</v>
      </c>
      <c r="C137" s="704" t="s">
        <v>13</v>
      </c>
      <c r="D137" s="313" t="s">
        <v>644</v>
      </c>
      <c r="E137" s="704" t="s">
        <v>798</v>
      </c>
      <c r="F137" s="704" t="s">
        <v>799</v>
      </c>
      <c r="G137" s="302" t="s">
        <v>13</v>
      </c>
      <c r="H137" s="701" t="s">
        <v>13</v>
      </c>
      <c r="I137" s="701" t="s">
        <v>13</v>
      </c>
      <c r="J137" s="320"/>
      <c r="K137" s="296"/>
    </row>
    <row r="138" spans="1:11" s="297" customFormat="1" ht="90" x14ac:dyDescent="0.3">
      <c r="A138" s="700" t="s">
        <v>800</v>
      </c>
      <c r="B138" s="305" t="s">
        <v>801</v>
      </c>
      <c r="C138" s="704" t="s">
        <v>658</v>
      </c>
      <c r="D138" s="703" t="s">
        <v>13</v>
      </c>
      <c r="E138" s="703" t="s">
        <v>13</v>
      </c>
      <c r="F138" s="302" t="s">
        <v>13</v>
      </c>
      <c r="G138" s="302" t="s">
        <v>149</v>
      </c>
      <c r="H138" s="701">
        <v>176.5</v>
      </c>
      <c r="I138" s="306">
        <v>0</v>
      </c>
      <c r="J138" s="704" t="s">
        <v>13</v>
      </c>
      <c r="K138" s="296"/>
    </row>
    <row r="139" spans="1:11" s="297" customFormat="1" ht="216.75" customHeight="1" x14ac:dyDescent="0.3">
      <c r="A139" s="700"/>
      <c r="B139" s="303" t="s">
        <v>802</v>
      </c>
      <c r="C139" s="704" t="s">
        <v>13</v>
      </c>
      <c r="D139" s="313" t="s">
        <v>402</v>
      </c>
      <c r="E139" s="704" t="s">
        <v>803</v>
      </c>
      <c r="F139" s="704" t="s">
        <v>804</v>
      </c>
      <c r="G139" s="302" t="s">
        <v>13</v>
      </c>
      <c r="H139" s="701" t="s">
        <v>13</v>
      </c>
      <c r="I139" s="701" t="s">
        <v>13</v>
      </c>
      <c r="J139" s="320"/>
      <c r="K139" s="296"/>
    </row>
    <row r="140" spans="1:11" s="297" customFormat="1" ht="88.5" customHeight="1" x14ac:dyDescent="0.3">
      <c r="A140" s="700" t="s">
        <v>805</v>
      </c>
      <c r="B140" s="305" t="s">
        <v>806</v>
      </c>
      <c r="C140" s="704" t="s">
        <v>658</v>
      </c>
      <c r="D140" s="703" t="s">
        <v>13</v>
      </c>
      <c r="E140" s="703" t="s">
        <v>13</v>
      </c>
      <c r="F140" s="302" t="s">
        <v>13</v>
      </c>
      <c r="G140" s="302" t="s">
        <v>149</v>
      </c>
      <c r="H140" s="701">
        <v>11195.5</v>
      </c>
      <c r="I140" s="306">
        <v>2874.018</v>
      </c>
      <c r="J140" s="704" t="s">
        <v>13</v>
      </c>
      <c r="K140" s="296"/>
    </row>
    <row r="141" spans="1:11" s="297" customFormat="1" ht="135.75" customHeight="1" x14ac:dyDescent="0.3">
      <c r="A141" s="700"/>
      <c r="B141" s="303" t="s">
        <v>807</v>
      </c>
      <c r="C141" s="704" t="s">
        <v>13</v>
      </c>
      <c r="D141" s="313" t="s">
        <v>402</v>
      </c>
      <c r="E141" s="704" t="s">
        <v>808</v>
      </c>
      <c r="F141" s="704" t="s">
        <v>809</v>
      </c>
      <c r="G141" s="302" t="s">
        <v>13</v>
      </c>
      <c r="H141" s="701" t="s">
        <v>13</v>
      </c>
      <c r="I141" s="701" t="s">
        <v>13</v>
      </c>
      <c r="J141" s="320"/>
      <c r="K141" s="296"/>
    </row>
    <row r="142" spans="1:11" s="297" customFormat="1" ht="47.25" customHeight="1" x14ac:dyDescent="0.3">
      <c r="A142" s="1108"/>
      <c r="B142" s="1109" t="s">
        <v>793</v>
      </c>
      <c r="C142" s="1109"/>
      <c r="D142" s="1109"/>
      <c r="E142" s="1109"/>
      <c r="F142" s="1109"/>
      <c r="G142" s="318" t="s">
        <v>662</v>
      </c>
      <c r="H142" s="701">
        <f>H143+H144+H145+H146</f>
        <v>11513.9</v>
      </c>
      <c r="I142" s="701">
        <f>I143+I144+I145+I146</f>
        <v>2874.018</v>
      </c>
      <c r="J142" s="1110" t="s">
        <v>13</v>
      </c>
      <c r="K142" s="296"/>
    </row>
    <row r="143" spans="1:11" s="297" customFormat="1" ht="34.5" customHeight="1" x14ac:dyDescent="0.3">
      <c r="A143" s="1108"/>
      <c r="B143" s="1109"/>
      <c r="C143" s="1109"/>
      <c r="D143" s="1109"/>
      <c r="E143" s="1109"/>
      <c r="F143" s="1109"/>
      <c r="G143" s="318" t="s">
        <v>663</v>
      </c>
      <c r="H143" s="701">
        <v>0</v>
      </c>
      <c r="I143" s="701">
        <v>0</v>
      </c>
      <c r="J143" s="1111"/>
      <c r="K143" s="296"/>
    </row>
    <row r="144" spans="1:11" s="297" customFormat="1" ht="48.75" customHeight="1" x14ac:dyDescent="0.3">
      <c r="A144" s="1108"/>
      <c r="B144" s="1109"/>
      <c r="C144" s="1109"/>
      <c r="D144" s="1109"/>
      <c r="E144" s="1109"/>
      <c r="F144" s="1109"/>
      <c r="G144" s="318" t="s">
        <v>664</v>
      </c>
      <c r="H144" s="701">
        <v>0</v>
      </c>
      <c r="I144" s="701">
        <v>0</v>
      </c>
      <c r="J144" s="1111"/>
      <c r="K144" s="296"/>
    </row>
    <row r="145" spans="1:11" s="297" customFormat="1" ht="31.5" customHeight="1" x14ac:dyDescent="0.3">
      <c r="A145" s="1108"/>
      <c r="B145" s="1109"/>
      <c r="C145" s="1109"/>
      <c r="D145" s="1109"/>
      <c r="E145" s="1109"/>
      <c r="F145" s="1109"/>
      <c r="G145" s="318" t="s">
        <v>44</v>
      </c>
      <c r="H145" s="701">
        <f>H136+H138+H140</f>
        <v>11513.9</v>
      </c>
      <c r="I145" s="701">
        <f>I136+I138+I140</f>
        <v>2874.018</v>
      </c>
      <c r="J145" s="1111"/>
      <c r="K145" s="296"/>
    </row>
    <row r="146" spans="1:11" s="297" customFormat="1" ht="33.75" customHeight="1" x14ac:dyDescent="0.3">
      <c r="A146" s="1108"/>
      <c r="B146" s="1109"/>
      <c r="C146" s="1109"/>
      <c r="D146" s="1109"/>
      <c r="E146" s="1109"/>
      <c r="F146" s="1109"/>
      <c r="G146" s="318" t="s">
        <v>665</v>
      </c>
      <c r="H146" s="701">
        <v>0</v>
      </c>
      <c r="I146" s="701">
        <v>0</v>
      </c>
      <c r="J146" s="1112"/>
      <c r="K146" s="296"/>
    </row>
    <row r="147" spans="1:11" s="297" customFormat="1" ht="48.75" customHeight="1" x14ac:dyDescent="0.3">
      <c r="A147" s="1108"/>
      <c r="B147" s="1113" t="s">
        <v>810</v>
      </c>
      <c r="C147" s="1113"/>
      <c r="D147" s="1113"/>
      <c r="E147" s="1113"/>
      <c r="F147" s="1113"/>
      <c r="G147" s="318" t="s">
        <v>662</v>
      </c>
      <c r="H147" s="701">
        <f>H130+H106+H74+H60+H142</f>
        <v>501595.01779999997</v>
      </c>
      <c r="I147" s="701">
        <f>I130+I106+I74+I60+I142+0.01</f>
        <v>99313.55137999999</v>
      </c>
      <c r="J147" s="1110" t="s">
        <v>13</v>
      </c>
      <c r="K147" s="296"/>
    </row>
    <row r="148" spans="1:11" s="297" customFormat="1" ht="33.75" customHeight="1" x14ac:dyDescent="0.3">
      <c r="A148" s="1108"/>
      <c r="B148" s="1113"/>
      <c r="C148" s="1113"/>
      <c r="D148" s="1113"/>
      <c r="E148" s="1113"/>
      <c r="F148" s="1113"/>
      <c r="G148" s="318" t="s">
        <v>663</v>
      </c>
      <c r="H148" s="701">
        <f>H107</f>
        <v>59.123000000000005</v>
      </c>
      <c r="I148" s="701">
        <f>I131+I107+I75+I61+I143</f>
        <v>0</v>
      </c>
      <c r="J148" s="1111"/>
      <c r="K148" s="296"/>
    </row>
    <row r="149" spans="1:11" s="297" customFormat="1" ht="48.75" customHeight="1" x14ac:dyDescent="0.3">
      <c r="A149" s="1108"/>
      <c r="B149" s="1113"/>
      <c r="C149" s="1113"/>
      <c r="D149" s="1113"/>
      <c r="E149" s="1113"/>
      <c r="F149" s="1113"/>
      <c r="G149" s="318" t="s">
        <v>664</v>
      </c>
      <c r="H149" s="701">
        <f>H62+H76+H108+H132+H144</f>
        <v>7641.5069999999996</v>
      </c>
      <c r="I149" s="701">
        <f>I132+I108+I76+I62+I144</f>
        <v>1368.1247100000001</v>
      </c>
      <c r="J149" s="1111"/>
      <c r="K149" s="296"/>
    </row>
    <row r="150" spans="1:11" s="297" customFormat="1" ht="33.75" customHeight="1" x14ac:dyDescent="0.3">
      <c r="A150" s="1108"/>
      <c r="B150" s="1113"/>
      <c r="C150" s="1113"/>
      <c r="D150" s="1113"/>
      <c r="E150" s="1113"/>
      <c r="F150" s="1113"/>
      <c r="G150" s="318" t="s">
        <v>44</v>
      </c>
      <c r="H150" s="701">
        <f>H133+H109+H77+H63+H145+0.01</f>
        <v>493894.38779999997</v>
      </c>
      <c r="I150" s="701">
        <f>I133+I109+I77+I63+I145+0.01</f>
        <v>97945.426669999986</v>
      </c>
      <c r="J150" s="1111"/>
      <c r="K150" s="296"/>
    </row>
    <row r="151" spans="1:11" s="297" customFormat="1" ht="33.75" customHeight="1" x14ac:dyDescent="0.3">
      <c r="A151" s="1108"/>
      <c r="B151" s="1113"/>
      <c r="C151" s="1113"/>
      <c r="D151" s="1113"/>
      <c r="E151" s="1113"/>
      <c r="F151" s="1113"/>
      <c r="G151" s="318" t="s">
        <v>665</v>
      </c>
      <c r="H151" s="701">
        <f>H134+H110+H78+H64+H146</f>
        <v>0</v>
      </c>
      <c r="I151" s="701">
        <f>I134+I110+I78+I64+I146</f>
        <v>0</v>
      </c>
      <c r="J151" s="1112"/>
      <c r="K151" s="296"/>
    </row>
    <row r="152" spans="1:11" ht="51.75" customHeight="1" x14ac:dyDescent="0.35">
      <c r="A152" s="333"/>
      <c r="B152" s="1103" t="s">
        <v>811</v>
      </c>
      <c r="C152" s="1103"/>
      <c r="D152" s="1103"/>
      <c r="E152" s="1103"/>
      <c r="F152" s="1103"/>
      <c r="G152" s="1103"/>
      <c r="H152" s="1103"/>
      <c r="I152" s="1103"/>
      <c r="J152" s="1104"/>
    </row>
    <row r="153" spans="1:11" ht="20.25" x14ac:dyDescent="0.3">
      <c r="A153" s="294"/>
      <c r="B153" s="20"/>
      <c r="C153" s="20"/>
      <c r="D153" s="296"/>
      <c r="E153" s="20"/>
      <c r="F153" s="20"/>
      <c r="G153" s="20"/>
      <c r="H153" s="20"/>
      <c r="I153" s="20"/>
      <c r="J153" s="20"/>
    </row>
    <row r="154" spans="1:11" ht="18.75" customHeight="1" x14ac:dyDescent="0.3">
      <c r="A154" s="294"/>
      <c r="B154" s="20"/>
      <c r="C154" s="20"/>
      <c r="D154" s="296"/>
      <c r="E154" s="20"/>
      <c r="F154" s="20"/>
      <c r="G154" s="20"/>
      <c r="H154" s="20"/>
      <c r="I154" s="20"/>
      <c r="J154" s="20"/>
    </row>
    <row r="155" spans="1:11" ht="5.25" hidden="1" customHeight="1" x14ac:dyDescent="0.3">
      <c r="A155" s="294"/>
      <c r="B155" s="20"/>
      <c r="C155" s="20"/>
      <c r="D155" s="296"/>
      <c r="E155" s="20"/>
      <c r="F155" s="20"/>
      <c r="G155" s="20"/>
      <c r="H155" s="20"/>
      <c r="I155" s="20"/>
      <c r="J155" s="20"/>
    </row>
    <row r="156" spans="1:11" ht="23.25" x14ac:dyDescent="0.35">
      <c r="A156" s="334"/>
      <c r="B156" s="1105" t="s">
        <v>479</v>
      </c>
      <c r="C156" s="1105"/>
      <c r="D156" s="57"/>
      <c r="E156" s="57"/>
      <c r="F156" s="57"/>
      <c r="G156" s="335"/>
      <c r="H156" s="335"/>
      <c r="I156" s="335"/>
      <c r="J156" s="335"/>
    </row>
    <row r="157" spans="1:11" ht="29.25" customHeight="1" x14ac:dyDescent="0.35">
      <c r="A157" s="334"/>
      <c r="B157" s="1105" t="s">
        <v>812</v>
      </c>
      <c r="C157" s="1105"/>
      <c r="D157" s="336"/>
      <c r="E157" s="1106" t="s">
        <v>813</v>
      </c>
      <c r="F157" s="1106"/>
      <c r="G157" s="335"/>
      <c r="H157" s="335"/>
      <c r="I157" s="335"/>
      <c r="J157" s="335"/>
    </row>
    <row r="158" spans="1:11" ht="23.25" x14ac:dyDescent="0.35">
      <c r="A158" s="334"/>
      <c r="B158" s="337" t="s">
        <v>814</v>
      </c>
      <c r="C158" s="338"/>
      <c r="D158" s="339"/>
      <c r="E158" s="339"/>
      <c r="F158" s="339"/>
      <c r="G158" s="335"/>
      <c r="H158" s="335"/>
      <c r="I158" s="335"/>
      <c r="J158" s="335"/>
    </row>
    <row r="159" spans="1:11" ht="23.25" x14ac:dyDescent="0.35">
      <c r="A159" s="340"/>
      <c r="B159" s="340"/>
      <c r="C159" s="340"/>
      <c r="D159" s="340"/>
      <c r="E159" s="340"/>
      <c r="F159" s="340"/>
      <c r="G159" s="335"/>
      <c r="H159" s="335"/>
      <c r="I159" s="335"/>
      <c r="J159" s="335"/>
    </row>
    <row r="160" spans="1:11" ht="20.25" x14ac:dyDescent="0.3">
      <c r="A160" s="335"/>
      <c r="B160" s="335"/>
      <c r="C160" s="335"/>
      <c r="D160" s="335"/>
      <c r="E160" s="335"/>
      <c r="F160" s="335"/>
      <c r="G160" s="335"/>
      <c r="H160" s="335"/>
      <c r="I160" s="335"/>
      <c r="J160" s="335"/>
    </row>
    <row r="161" spans="1:10" ht="23.25" x14ac:dyDescent="0.35">
      <c r="A161" s="341"/>
      <c r="B161" s="342" t="s">
        <v>815</v>
      </c>
      <c r="C161" s="341"/>
      <c r="D161" s="343"/>
      <c r="E161" s="341"/>
      <c r="F161" s="344"/>
      <c r="H161" s="344"/>
      <c r="J161" s="341"/>
    </row>
    <row r="162" spans="1:10" ht="23.25" x14ac:dyDescent="0.35">
      <c r="A162" s="341"/>
      <c r="B162" s="346" t="s">
        <v>816</v>
      </c>
      <c r="C162" s="341"/>
      <c r="D162" s="343"/>
      <c r="E162" s="341"/>
      <c r="F162" s="344"/>
      <c r="H162" s="344"/>
      <c r="J162" s="341"/>
    </row>
    <row r="163" spans="1:10" ht="20.25" x14ac:dyDescent="0.25">
      <c r="A163" s="1107"/>
      <c r="B163" s="1107"/>
      <c r="C163" s="1107"/>
      <c r="D163" s="1107"/>
      <c r="E163" s="1107"/>
      <c r="F163" s="1107"/>
      <c r="H163" s="57"/>
      <c r="J163" s="128"/>
    </row>
    <row r="164" spans="1:10" ht="21" x14ac:dyDescent="0.35">
      <c r="A164" s="347"/>
      <c r="B164" s="341"/>
      <c r="C164" s="341"/>
      <c r="D164" s="343"/>
      <c r="E164" s="341"/>
      <c r="F164" s="341"/>
      <c r="H164" s="341"/>
      <c r="J164" s="341"/>
    </row>
    <row r="165" spans="1:10" ht="20.25" x14ac:dyDescent="0.25">
      <c r="A165" s="1107"/>
      <c r="B165" s="1107"/>
      <c r="C165" s="1107"/>
      <c r="D165" s="1107"/>
      <c r="E165" s="1107"/>
      <c r="F165" s="1107"/>
      <c r="H165" s="57"/>
      <c r="J165" s="128"/>
    </row>
    <row r="166" spans="1:10" ht="21" x14ac:dyDescent="0.35">
      <c r="A166" s="347"/>
      <c r="B166" s="341"/>
      <c r="C166" s="341"/>
      <c r="D166" s="343"/>
      <c r="E166" s="341"/>
      <c r="F166" s="341"/>
      <c r="H166" s="341"/>
      <c r="J166" s="341"/>
    </row>
    <row r="167" spans="1:10" ht="21" x14ac:dyDescent="0.35">
      <c r="A167" s="347"/>
      <c r="B167" s="341"/>
      <c r="C167" s="341"/>
      <c r="D167" s="343"/>
      <c r="E167" s="341"/>
      <c r="F167" s="341"/>
      <c r="H167" s="341"/>
      <c r="J167" s="341"/>
    </row>
    <row r="168" spans="1:10" x14ac:dyDescent="0.25">
      <c r="A168" s="1102"/>
      <c r="B168" s="1102"/>
      <c r="C168" s="1102"/>
      <c r="D168" s="1102"/>
      <c r="E168" s="1102"/>
      <c r="F168" s="1102"/>
      <c r="H168" s="57"/>
      <c r="J168" s="128"/>
    </row>
    <row r="170" spans="1:10" x14ac:dyDescent="0.25">
      <c r="A170" s="1102"/>
      <c r="B170" s="1102"/>
      <c r="C170" s="1102"/>
      <c r="D170" s="1102"/>
      <c r="E170" s="1102"/>
      <c r="F170" s="1102"/>
      <c r="H170" s="57"/>
      <c r="J170" s="128"/>
    </row>
  </sheetData>
  <mergeCells count="85">
    <mergeCell ref="F1:F4"/>
    <mergeCell ref="A5:J5"/>
    <mergeCell ref="A6:J6"/>
    <mergeCell ref="A7:A10"/>
    <mergeCell ref="B7:B10"/>
    <mergeCell ref="C7:C10"/>
    <mergeCell ref="D7:D10"/>
    <mergeCell ref="E7:F7"/>
    <mergeCell ref="G7:I7"/>
    <mergeCell ref="J7:K10"/>
    <mergeCell ref="J24:J25"/>
    <mergeCell ref="E8:E10"/>
    <mergeCell ref="F8:F10"/>
    <mergeCell ref="G8:G10"/>
    <mergeCell ref="H8:H10"/>
    <mergeCell ref="I8:I10"/>
    <mergeCell ref="J12:J13"/>
    <mergeCell ref="J14:J15"/>
    <mergeCell ref="J16:J17"/>
    <mergeCell ref="J18:J19"/>
    <mergeCell ref="J20:J21"/>
    <mergeCell ref="A22:J22"/>
    <mergeCell ref="J26:J27"/>
    <mergeCell ref="J28:J29"/>
    <mergeCell ref="J30:J31"/>
    <mergeCell ref="J32:J33"/>
    <mergeCell ref="J34:J35"/>
    <mergeCell ref="F52:F53"/>
    <mergeCell ref="J52:J53"/>
    <mergeCell ref="A55:A56"/>
    <mergeCell ref="B55:B56"/>
    <mergeCell ref="C55:C56"/>
    <mergeCell ref="D55:D56"/>
    <mergeCell ref="E55:E56"/>
    <mergeCell ref="F55:F56"/>
    <mergeCell ref="J55:J56"/>
    <mergeCell ref="A52:A53"/>
    <mergeCell ref="B52:B53"/>
    <mergeCell ref="C52:C53"/>
    <mergeCell ref="D52:D53"/>
    <mergeCell ref="E52:E53"/>
    <mergeCell ref="A60:A64"/>
    <mergeCell ref="B60:F64"/>
    <mergeCell ref="J60:J64"/>
    <mergeCell ref="A65:J65"/>
    <mergeCell ref="A74:A78"/>
    <mergeCell ref="B74:F78"/>
    <mergeCell ref="J74:J78"/>
    <mergeCell ref="A79:J79"/>
    <mergeCell ref="A82:A88"/>
    <mergeCell ref="B82:B88"/>
    <mergeCell ref="M91:N91"/>
    <mergeCell ref="A94:A95"/>
    <mergeCell ref="B94:B95"/>
    <mergeCell ref="C94:C95"/>
    <mergeCell ref="D94:D95"/>
    <mergeCell ref="E94:E95"/>
    <mergeCell ref="F94:F95"/>
    <mergeCell ref="A135:J135"/>
    <mergeCell ref="G94:G95"/>
    <mergeCell ref="H94:H95"/>
    <mergeCell ref="I94:I95"/>
    <mergeCell ref="J94:J95"/>
    <mergeCell ref="A106:A110"/>
    <mergeCell ref="B106:F110"/>
    <mergeCell ref="J106:J110"/>
    <mergeCell ref="A111:J111"/>
    <mergeCell ref="A126:J126"/>
    <mergeCell ref="A130:A134"/>
    <mergeCell ref="B130:F134"/>
    <mergeCell ref="J130:J134"/>
    <mergeCell ref="A142:A146"/>
    <mergeCell ref="B142:F146"/>
    <mergeCell ref="J142:J146"/>
    <mergeCell ref="A147:A151"/>
    <mergeCell ref="B147:F151"/>
    <mergeCell ref="J147:J151"/>
    <mergeCell ref="A168:F168"/>
    <mergeCell ref="A170:F170"/>
    <mergeCell ref="B152:J152"/>
    <mergeCell ref="B156:C156"/>
    <mergeCell ref="B157:C157"/>
    <mergeCell ref="E157:F157"/>
    <mergeCell ref="A163:F163"/>
    <mergeCell ref="A165:F165"/>
  </mergeCells>
  <pageMargins left="0.70866141732283472" right="0.70866141732283472" top="0.74803149606299213" bottom="0.74803149606299213" header="0.31496062992125984" footer="0.31496062992125984"/>
  <pageSetup paperSize="9" scale="28" fitToHeight="0" orientation="landscape" r:id="rId1"/>
  <rowBreaks count="1" manualBreakCount="1">
    <brk id="163" max="1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13</vt:i4>
      </vt:variant>
      <vt:variant>
        <vt:lpstr>Именованные диапазоны</vt:lpstr>
      </vt:variant>
      <vt:variant>
        <vt:i4>20</vt:i4>
      </vt:variant>
    </vt:vector>
  </HeadingPairs>
  <TitlesOfParts>
    <vt:vector size="33" baseType="lpstr">
      <vt:lpstr>1. Экономика</vt:lpstr>
      <vt:lpstr>2. Жильё</vt:lpstr>
      <vt:lpstr>3. Транспорт</vt:lpstr>
      <vt:lpstr>4. Устойчивое развитие сельских</vt:lpstr>
      <vt:lpstr>5. Образование</vt:lpstr>
      <vt:lpstr>6. Развитие культуры</vt:lpstr>
      <vt:lpstr>7. Развитие физической культуры</vt:lpstr>
      <vt:lpstr>8. Соцзащита</vt:lpstr>
      <vt:lpstr>9. Мунуправление</vt:lpstr>
      <vt:lpstr>10. ОБЖ</vt:lpstr>
      <vt:lpstr>11. ФКГС</vt:lpstr>
      <vt:lpstr>12. Профилактика правонарушений</vt:lpstr>
      <vt:lpstr>14. Энергосбережение</vt:lpstr>
      <vt:lpstr>'1. Экономика'!Заголовки_для_печати</vt:lpstr>
      <vt:lpstr>'11. ФКГС'!Заголовки_для_печати</vt:lpstr>
      <vt:lpstr>'12. Профилактика правонарушений'!Заголовки_для_печати</vt:lpstr>
      <vt:lpstr>'14. Энергосбережение'!Заголовки_для_печати</vt:lpstr>
      <vt:lpstr>'2. Жильё'!Заголовки_для_печати</vt:lpstr>
      <vt:lpstr>'3. Транспорт'!Заголовки_для_печати</vt:lpstr>
      <vt:lpstr>'5. Образование'!Заголовки_для_печати</vt:lpstr>
      <vt:lpstr>'7. Развитие физической культуры'!Заголовки_для_печати</vt:lpstr>
      <vt:lpstr>'8. Соцзащита'!Заголовки_для_печати</vt:lpstr>
      <vt:lpstr>'9. Мунуправление'!Заголовки_для_печати</vt:lpstr>
      <vt:lpstr>'1. Экономика'!Область_печати</vt:lpstr>
      <vt:lpstr>'11. ФКГС'!Область_печати</vt:lpstr>
      <vt:lpstr>'12. Профилактика правонарушений'!Область_печати</vt:lpstr>
      <vt:lpstr>'14. Энергосбережение'!Область_печати</vt:lpstr>
      <vt:lpstr>'2. Жильё'!Область_печати</vt:lpstr>
      <vt:lpstr>'3. Транспорт'!Область_печати</vt:lpstr>
      <vt:lpstr>'5. Образование'!Область_печати</vt:lpstr>
      <vt:lpstr>'6. Развитие культуры'!Область_печати</vt:lpstr>
      <vt:lpstr>'7. Развитие физической культуры'!Область_печати</vt:lpstr>
      <vt:lpstr>'9. Мунуправление'!Область_печати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2025-04-30T09:52:05Z</dcterms:modified>
</cp:coreProperties>
</file>