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 tabRatio="679" activeTab="5"/>
  </bookViews>
  <sheets>
    <sheet name="индикаторы таб 6 (2)" sheetId="12" r:id="rId1"/>
    <sheet name="сведения о степ. вып-я таб 7" sheetId="4" r:id="rId2"/>
    <sheet name="рес обеспеч таб 8" sheetId="6" r:id="rId3"/>
    <sheet name="достиж знач показат таб 9" sheetId="8" r:id="rId4"/>
    <sheet name="Аналитическая" sheetId="11" r:id="rId5"/>
    <sheet name="Анкета" sheetId="13" r:id="rId6"/>
    <sheet name="Анализ соответствия баллов" sheetId="14" r:id="rId7"/>
  </sheets>
  <externalReferences>
    <externalReference r:id="rId8"/>
    <externalReference r:id="rId9"/>
  </externalReferences>
  <definedNames>
    <definedName name="_xlnm.Print_Titles" localSheetId="0">'индикаторы таб 6 (2)'!$3:$6</definedName>
    <definedName name="_xlnm.Print_Titles" localSheetId="2">'рес обеспеч таб 8'!$4:$5</definedName>
    <definedName name="_xlnm.Print_Titles" localSheetId="1">'сведения о степ. вып-я таб 7'!$4:$5</definedName>
    <definedName name="кп" localSheetId="6">#REF!</definedName>
    <definedName name="кп" localSheetId="5">#REF!</definedName>
    <definedName name="кп" localSheetId="1">#REF!</definedName>
    <definedName name="кп">#REF!</definedName>
    <definedName name="_xlnm.Print_Area" localSheetId="0">'индикаторы таб 6 (2)'!$A$1:$H$26</definedName>
    <definedName name="_xlnm.Print_Area" localSheetId="1">'сведения о степ. вып-я таб 7'!$A$1:$J$26</definedName>
    <definedName name="округлить" localSheetId="6">#REF!</definedName>
    <definedName name="округлить" localSheetId="5">#REF!</definedName>
    <definedName name="округлить" localSheetId="2">#REF!</definedName>
    <definedName name="округлить" localSheetId="1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F27" i="13" l="1"/>
  <c r="G27" i="13" s="1"/>
  <c r="G26" i="13"/>
  <c r="H26" i="13" s="1"/>
  <c r="G25" i="13"/>
  <c r="H25" i="13" s="1"/>
  <c r="H23" i="13"/>
  <c r="G23" i="13"/>
  <c r="H22" i="13"/>
  <c r="G22" i="13"/>
  <c r="H21" i="13"/>
  <c r="G21" i="13"/>
  <c r="H18" i="13"/>
  <c r="G18" i="13"/>
  <c r="H17" i="13"/>
  <c r="G17" i="13"/>
  <c r="H16" i="13"/>
  <c r="G16" i="13"/>
  <c r="H15" i="13"/>
  <c r="G15" i="13"/>
  <c r="H13" i="13"/>
  <c r="G13" i="13"/>
  <c r="H12" i="13"/>
  <c r="G12" i="13"/>
  <c r="H11" i="13"/>
  <c r="H9" i="13" s="1"/>
  <c r="G11" i="13"/>
  <c r="H10" i="13"/>
  <c r="G10" i="13"/>
  <c r="H14" i="13" l="1"/>
  <c r="G14" i="13"/>
  <c r="G9" i="13"/>
  <c r="H20" i="13"/>
  <c r="G20" i="13"/>
  <c r="H27" i="13"/>
  <c r="H24" i="13" s="1"/>
  <c r="H31" i="13" s="1"/>
  <c r="F36" i="13" s="1"/>
  <c r="G24" i="13"/>
  <c r="G31" i="13" l="1"/>
  <c r="D21" i="6"/>
  <c r="D62" i="6"/>
  <c r="D8" i="6" s="1"/>
  <c r="E62" i="6"/>
  <c r="E8" i="6" s="1"/>
  <c r="F62" i="6"/>
  <c r="F8" i="6" s="1"/>
  <c r="D63" i="6"/>
  <c r="E63" i="6"/>
  <c r="F63" i="6"/>
  <c r="D64" i="6"/>
  <c r="E64" i="6"/>
  <c r="F64" i="6"/>
  <c r="D65" i="6"/>
  <c r="E65" i="6"/>
  <c r="F65" i="6"/>
  <c r="D66" i="6"/>
  <c r="E66" i="6"/>
  <c r="F66" i="6"/>
  <c r="D86" i="6"/>
  <c r="E86" i="6"/>
  <c r="F86" i="6"/>
  <c r="D87" i="6"/>
  <c r="E87" i="6"/>
  <c r="F87" i="6"/>
  <c r="D88" i="6"/>
  <c r="E88" i="6"/>
  <c r="F88" i="6"/>
  <c r="D89" i="6"/>
  <c r="E89" i="6"/>
  <c r="F89" i="6"/>
  <c r="D90" i="6"/>
  <c r="E90" i="6"/>
  <c r="F90" i="6"/>
  <c r="D135" i="6"/>
  <c r="E135" i="6"/>
  <c r="F135" i="6"/>
  <c r="D136" i="6"/>
  <c r="E136" i="6"/>
  <c r="F136" i="6"/>
  <c r="D137" i="6"/>
  <c r="E137" i="6"/>
  <c r="F137" i="6"/>
  <c r="D138" i="6"/>
  <c r="E138" i="6"/>
  <c r="F138" i="6"/>
  <c r="D158" i="6"/>
  <c r="E158" i="6"/>
  <c r="F158" i="6"/>
  <c r="D159" i="6"/>
  <c r="E159" i="6"/>
  <c r="F159" i="6"/>
  <c r="D160" i="6"/>
  <c r="E160" i="6"/>
  <c r="F160" i="6"/>
  <c r="D161" i="6"/>
  <c r="E161" i="6"/>
  <c r="F161" i="6"/>
  <c r="D162" i="6"/>
  <c r="E162" i="6"/>
  <c r="F162" i="6"/>
  <c r="D9" i="6" l="1"/>
  <c r="F199" i="6"/>
  <c r="E199" i="6"/>
  <c r="D199" i="6"/>
  <c r="F193" i="6"/>
  <c r="E193" i="6"/>
  <c r="D193" i="6"/>
  <c r="F187" i="6"/>
  <c r="E187" i="6"/>
  <c r="D187" i="6"/>
  <c r="F181" i="6"/>
  <c r="E181" i="6"/>
  <c r="D181" i="6"/>
  <c r="F175" i="6"/>
  <c r="E175" i="6"/>
  <c r="D175" i="6"/>
  <c r="F169" i="6"/>
  <c r="E169" i="6"/>
  <c r="D169" i="6"/>
  <c r="F163" i="6"/>
  <c r="F157" i="6" s="1"/>
  <c r="E163" i="6"/>
  <c r="E157" i="6" s="1"/>
  <c r="D163" i="6"/>
  <c r="D157" i="6" s="1"/>
  <c r="F151" i="6"/>
  <c r="E151" i="6"/>
  <c r="D151" i="6"/>
  <c r="F145" i="6"/>
  <c r="E145" i="6"/>
  <c r="D145" i="6"/>
  <c r="F139" i="6"/>
  <c r="E139" i="6"/>
  <c r="D139" i="6"/>
  <c r="F127" i="6"/>
  <c r="E127" i="6"/>
  <c r="D127" i="6"/>
  <c r="F121" i="6"/>
  <c r="E121" i="6"/>
  <c r="D121" i="6"/>
  <c r="F115" i="6"/>
  <c r="E115" i="6"/>
  <c r="D115" i="6"/>
  <c r="F109" i="6"/>
  <c r="E109" i="6"/>
  <c r="D109" i="6"/>
  <c r="F103" i="6"/>
  <c r="E103" i="6"/>
  <c r="D103" i="6"/>
  <c r="F97" i="6"/>
  <c r="E97" i="6"/>
  <c r="D97" i="6"/>
  <c r="F91" i="6"/>
  <c r="E91" i="6"/>
  <c r="D91" i="6"/>
  <c r="F79" i="6"/>
  <c r="E79" i="6"/>
  <c r="D79" i="6"/>
  <c r="F73" i="6"/>
  <c r="E73" i="6"/>
  <c r="D73" i="6"/>
  <c r="F67" i="6"/>
  <c r="E67" i="6"/>
  <c r="D67" i="6"/>
  <c r="F55" i="6"/>
  <c r="E55" i="6"/>
  <c r="D55" i="6"/>
  <c r="F13" i="6"/>
  <c r="E13" i="6"/>
  <c r="D13" i="6"/>
  <c r="F25" i="6"/>
  <c r="E25" i="6"/>
  <c r="D25" i="6"/>
  <c r="F31" i="6"/>
  <c r="E31" i="6"/>
  <c r="D31" i="6"/>
  <c r="F37" i="6"/>
  <c r="E37" i="6"/>
  <c r="D37" i="6"/>
  <c r="F43" i="6"/>
  <c r="E43" i="6"/>
  <c r="D43" i="6"/>
  <c r="E49" i="6"/>
  <c r="F49" i="6"/>
  <c r="D49" i="6"/>
  <c r="D22" i="6"/>
  <c r="D10" i="6" s="1"/>
  <c r="E22" i="6"/>
  <c r="E10" i="6" s="1"/>
  <c r="E7" i="6" s="1"/>
  <c r="F22" i="6"/>
  <c r="F10" i="6" s="1"/>
  <c r="D23" i="6"/>
  <c r="D11" i="6" s="1"/>
  <c r="E23" i="6"/>
  <c r="E11" i="6" s="1"/>
  <c r="F23" i="6"/>
  <c r="F11" i="6" s="1"/>
  <c r="D24" i="6"/>
  <c r="E24" i="6"/>
  <c r="E12" i="6" s="1"/>
  <c r="F24" i="6"/>
  <c r="F12" i="6" s="1"/>
  <c r="E21" i="6"/>
  <c r="E9" i="6" s="1"/>
  <c r="F21" i="6"/>
  <c r="F9" i="6" s="1"/>
  <c r="D133" i="6" l="1"/>
  <c r="F7" i="6"/>
  <c r="D7" i="6"/>
  <c r="E133" i="6"/>
  <c r="F133" i="6"/>
  <c r="F85" i="6"/>
  <c r="D85" i="6"/>
  <c r="E85" i="6"/>
  <c r="D61" i="6"/>
  <c r="F61" i="6"/>
  <c r="E61" i="6"/>
  <c r="D12" i="6"/>
  <c r="D19" i="6"/>
  <c r="E19" i="6"/>
  <c r="F19" i="6"/>
  <c r="B127" i="6"/>
  <c r="B85" i="6"/>
  <c r="B61" i="6"/>
  <c r="B55" i="6"/>
  <c r="B19" i="6"/>
  <c r="B13" i="6"/>
</calcChain>
</file>

<file path=xl/sharedStrings.xml><?xml version="1.0" encoding="utf-8"?>
<sst xmlns="http://schemas.openxmlformats.org/spreadsheetml/2006/main" count="595" uniqueCount="310">
  <si>
    <t xml:space="preserve">Сведения о достижении значений целевых показателей (индикаторов) </t>
  </si>
  <si>
    <t>№ п/п</t>
  </si>
  <si>
    <t>Ед. измерения</t>
  </si>
  <si>
    <t>%</t>
  </si>
  <si>
    <t>Статус</t>
  </si>
  <si>
    <t>Источник финансирования</t>
  </si>
  <si>
    <t>Муниципальная программа</t>
  </si>
  <si>
    <t>Всего</t>
  </si>
  <si>
    <t xml:space="preserve">Наименование целевого показателя (индикатора) </t>
  </si>
  <si>
    <t>Отчетный год</t>
  </si>
  <si>
    <t>Обоснование отклонений значений целевого показателя (индикаторы) на отчётную дату (при наличии)</t>
  </si>
  <si>
    <t>Результаты</t>
  </si>
  <si>
    <t>Плановый срок</t>
  </si>
  <si>
    <t>Фактический срок</t>
  </si>
  <si>
    <t>Проблемы, возникшие в ходе реализации мероприятия</t>
  </si>
  <si>
    <t>запланированные</t>
  </si>
  <si>
    <t>достигнутые</t>
  </si>
  <si>
    <t>начала реализации</t>
  </si>
  <si>
    <t>окончания реализации</t>
  </si>
  <si>
    <t>Таблица 6</t>
  </si>
  <si>
    <t>в том числе:</t>
  </si>
  <si>
    <t>№п/п</t>
  </si>
  <si>
    <t xml:space="preserve">Обеспеченность спортивными сооружениями  </t>
  </si>
  <si>
    <t xml:space="preserve">Единовременная пропускная способность спортивных сооружений </t>
  </si>
  <si>
    <t>Задача 2. Пропаганда и популяризация физической культуры и спорта среди жителей муниципального образования</t>
  </si>
  <si>
    <t>Количество размещенных в средствах массовой информации  материалов, направленных на  популяризацию здорового образа жизни, физической культуры и спорта среди населения</t>
  </si>
  <si>
    <t>единиц</t>
  </si>
  <si>
    <t>Задача 3. Вовлечение всех категорий населения муниципального образования в массовые физкультурные и спортивные мероприятия
оптимизация имущественного комплекса и осуществление контроля за правомерностью использования и обеспечения.</t>
  </si>
  <si>
    <t xml:space="preserve">Доля населения, систематически занимающегося физической культурой и спортом </t>
  </si>
  <si>
    <t>процент</t>
  </si>
  <si>
    <t>Количество участников массовых физкультурно-спортивных мероприятий среди различных групп и категорий населения</t>
  </si>
  <si>
    <t>человек</t>
  </si>
  <si>
    <t>Доля инвалидов и лиц с ограниченными возможностями здоровья, занимающихся физической культурой и спортом к общей численности данной категории населения</t>
  </si>
  <si>
    <t>Задача 5. Обеспечение реализации муниципальной программы</t>
  </si>
  <si>
    <t>Удельный вес реализованных мероприятий муниципальной программы  «Развитие физической культуры и спорта»</t>
  </si>
  <si>
    <t>Задача 6. Реализация проекта "Народный бюджет" на территории МО ГО "Усинск"</t>
  </si>
  <si>
    <t>Доля реализованных народных проектов</t>
  </si>
  <si>
    <t xml:space="preserve">Задача 7. Создание безопасных условий в учреждениях физкультурно-спортивной направленности </t>
  </si>
  <si>
    <t>Доля муниципальных учреждений, оснащенных системами безопасности, по отношению к общему количеству муниципальных учреждений с массовым пребыванием людей</t>
  </si>
  <si>
    <t>Задача 8. Обустройство и закупка спортивно-технологического оборудования для создания малых спортивных площадок</t>
  </si>
  <si>
    <t>Доля граждан,  выполнивших нормативы Всероссийского физкультурно-спортивного комплекса «Готов к труду и обороне», в общей численности населения, принявшего участие в сдаче нормативов ВФСК «ГТО»</t>
  </si>
  <si>
    <t>Выполнение физкультурно-спортивными учреждениями муниципальных услуг (выполнение работ) в полном объеме</t>
  </si>
  <si>
    <t>Основное мероприятие 2. Укрепление материально-технической базы учреждений физкультурно-спортивной направленности</t>
  </si>
  <si>
    <t>Руководитель Ю.А.Орлов</t>
  </si>
  <si>
    <t>Мероприятие 2.3. Ремонт  в муниципальных учреждениях физкультурно-спортивной направленности</t>
  </si>
  <si>
    <t>Мероприятие 2.5. Содержание и обслуживание освещенных лыжных трасс в д. Захарвань , с. Щельябож, д.Денисовка и с. Мутный Материк</t>
  </si>
  <si>
    <t>Содержание и обслуживание четырех освещенных лыжных трасс</t>
  </si>
  <si>
    <t>Основное мероприятие 3. Пропаганда и популяризация физической культуры и спорта среди жителей муниципального образования</t>
  </si>
  <si>
    <t>Основное мероприятие 4. Организация, проведение официальных физкультурно-оздоровительных и спортивных мероприятий для населения</t>
  </si>
  <si>
    <t>Мероприятие 4.1. 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</si>
  <si>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Организация и проведение городских спортивно-массовых мероприятий</t>
  </si>
  <si>
    <t>Мероприятие 4.2. Организация участия спортсменов города в республиканских и всероссийских соревнованиях различного уровня</t>
  </si>
  <si>
    <t>Организация и проведение массовых и физкультурно-спортивных мероприятий среди учащихся общеобразовательных школ (проведение спартакиады учащихся сельских общеобразовательных учреждений)</t>
  </si>
  <si>
    <t>Мероприятие не реализуется, т.к. средства не запланированы</t>
  </si>
  <si>
    <t>Основное мероприятие 5. Развитие адаптивной физической культуры и адаптивного спорта</t>
  </si>
  <si>
    <t>Мероприятие 5.1. Организация и проведение  физкультурных и спортивных мероприятий среди инвалидов.</t>
  </si>
  <si>
    <t xml:space="preserve"> Организация и проведение  физкультурных и спортивных мероприятий среди инвалидов (грамоты, кубки, медали, и т.д.)</t>
  </si>
  <si>
    <t>Мероприятие 5.2. Участие инвалидов и лиц с ограниченными возможностями в республиканских и всероссийских физкультурных и спортивных мероприятиях</t>
  </si>
  <si>
    <t>Мероприятие 5.3. Обеспечение спортинвентарем и спортивной одеждой спортсменов с ограниченными возможностями здоровья, выезжающих на республиканские и всероссийские соревнования</t>
  </si>
  <si>
    <t xml:space="preserve"> Обеспечение спортинвентарем и спортивной одеждой спортсменов с ограниченными возможностями здоровья, выезжающих на республиканские и всероссийские соревнования</t>
  </si>
  <si>
    <t>Мероприятие 5.4. Организация учебно-тренировочных сборов (АФК)</t>
  </si>
  <si>
    <t>Организация учебно-тренировочных сборов (АФК)</t>
  </si>
  <si>
    <t>Мероприятие не реализуется, так как не заложены средства</t>
  </si>
  <si>
    <t>Мероприятие 5.5. Ремонт тренажерного зала (АФК)</t>
  </si>
  <si>
    <t>Ремонт тренажерного зала АФК</t>
  </si>
  <si>
    <t xml:space="preserve">Содержание аппарата Управления </t>
  </si>
  <si>
    <t>Реализация отдельных мероприятий регионального проекта "Спорт-норма жизни" в части оснащения объектов спортивной инфраструктуры  спортивно-технологическим оборудованием</t>
  </si>
  <si>
    <t xml:space="preserve">Ремонт учебной ванны городского плавательного бассейна </t>
  </si>
  <si>
    <t>Основное мероприятие 1</t>
  </si>
  <si>
    <t>Основное мероприятие 3</t>
  </si>
  <si>
    <t>Основное мероприятие 6</t>
  </si>
  <si>
    <t>Основное мероприятие 7</t>
  </si>
  <si>
    <t>Основное мероприятие 8</t>
  </si>
  <si>
    <t>Основное мероприятие 11</t>
  </si>
  <si>
    <t>Основное мероприятие 14</t>
  </si>
  <si>
    <t>Наименование основного мероприятия муниципальной программы</t>
  </si>
  <si>
    <t>Показатель результата использования субсидии &lt;2&gt;</t>
  </si>
  <si>
    <t>Наименование показателя ед. изм.</t>
  </si>
  <si>
    <t>План</t>
  </si>
  <si>
    <t>Факт</t>
  </si>
  <si>
    <t>Сведения о достижении значений показателей результатов использования субсидий, предоставляемых из республиканского бюджета Республики Коми</t>
  </si>
  <si>
    <t>Наименование субсидии</t>
  </si>
  <si>
    <t>Результат использования субсидии</t>
  </si>
  <si>
    <t>Основное мероприятие 8. Реализация проекта «Народный бюджет» на территории МО ГО  «Усинск»  в сфере физической культуры и спорта</t>
  </si>
  <si>
    <t>Количество реализованных народных проектов в сфере физической культуры и спорта в год</t>
  </si>
  <si>
    <t>Единица</t>
  </si>
  <si>
    <t xml:space="preserve"> Единиц</t>
  </si>
  <si>
    <t>Единиц</t>
  </si>
  <si>
    <t>чел.</t>
  </si>
  <si>
    <t>Направленность</t>
  </si>
  <si>
    <t>Значения целевых показателей (индикаторов) муниципальной программы, подпрограммы муниципальной программы</t>
  </si>
  <si>
    <t>план</t>
  </si>
  <si>
    <t xml:space="preserve">факт </t>
  </si>
  <si>
    <t>­</t>
  </si>
  <si>
    <t>Доля обучающихся, систематически занимающихся физической культурой и спортом, в общей численности обучающихся</t>
  </si>
  <si>
    <t>Таблица 7</t>
  </si>
  <si>
    <t xml:space="preserve">Наименование основного мероприятия,программы </t>
  </si>
  <si>
    <t>Ответственный исполнитель</t>
  </si>
  <si>
    <t xml:space="preserve">Основное мероприятие 1. Оказание муниципальных услуг (выполнение работ) учреждениями физкультурно-спортивной направленности </t>
  </si>
  <si>
    <t>Ремонт  в муниципальных учреждениях физической  культуры и спорта</t>
  </si>
  <si>
    <t>Укрепление материально-технической базы учреждений</t>
  </si>
  <si>
    <t>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</si>
  <si>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 xml:space="preserve">Достигнуты.Содержание аппарата Управления </t>
  </si>
  <si>
    <t>Сводная бюджетная роспись на отчетную дату, тыс.руб.</t>
  </si>
  <si>
    <t>Кассовые расходы, тыс.руб.</t>
  </si>
  <si>
    <t>таблица 9</t>
  </si>
  <si>
    <t>Внебюджетные источники</t>
  </si>
  <si>
    <t>Основное мероприятие 15</t>
  </si>
  <si>
    <t>Основное мероприятие 16</t>
  </si>
  <si>
    <t xml:space="preserve">Иной межбюджетный трансферт на укрепление материально-технической базы организаций физкультурно-спортивной направленности в Республике Коми </t>
  </si>
  <si>
    <t>Количество спортивных объектов, на которых выполнены мероприятия по укреплению материально-технической базы в текущем финансовом году</t>
  </si>
  <si>
    <r>
      <t xml:space="preserve">Основное мероприятие 2. </t>
    </r>
    <r>
      <rPr>
        <sz val="12"/>
        <color rgb="FF000000"/>
        <rFont val="Times New Roman"/>
        <family val="1"/>
        <charset val="204"/>
      </rPr>
      <t>Укрепление материально-технической базы учреждений физкультурно-спортивной направленности</t>
    </r>
  </si>
  <si>
    <t>Субсидия на реализацию народных проектов в сфере физической культуры и спорта, прошедших отбор в рамках проекта «Народный бюджет»</t>
  </si>
  <si>
    <t>нет</t>
  </si>
  <si>
    <t>Достигнуты.Лыжные трассы в д. Захарвань , с. Щельябож, д.Денисовка и с. Мутный Материк обслужены и освещены.</t>
  </si>
  <si>
    <t xml:space="preserve">нет </t>
  </si>
  <si>
    <t>Организация участия спортсменов города в республиканских и всероссийских соревнованиях различного уровня</t>
  </si>
  <si>
    <t>Участие инвалидов и лиц с ограниченными возможностями в республиканских и всероссийских физкультурных и спортивных мероприятиях</t>
  </si>
  <si>
    <t>Достигнуты. Организовано участие инвалидов и лиц с ограниченными возможностями в республиканских и всероссийских физкультурных и спортивных мероприятиях</t>
  </si>
  <si>
    <t>Достигнуты. Организовано  участие спортсменов в республиканских  и всероссийских соревнованиях различного уровня  и УТС.</t>
  </si>
  <si>
    <t>Достигнуты. Предоставлен льготный проезд  и возмещение расходов связанных с переездом работников</t>
  </si>
  <si>
    <t>Обустройство спортивной площадки</t>
  </si>
  <si>
    <t xml:space="preserve">Основное мероприятие 8. Реализация народных проектов в сфере физической культуры и спорта, прошедших отбор в рамках проекта  «Народный бюджет» 
</t>
  </si>
  <si>
    <t xml:space="preserve">Достигнуты. Физкультурно-спортивными учреждениями выполнены муниципальный услуги (работы) в соответствии с муниципальными заданиями. </t>
  </si>
  <si>
    <t xml:space="preserve"> </t>
  </si>
  <si>
    <t xml:space="preserve">Основное мероприятие 7. Обеспечение предоставления гарантий и компенсаций </t>
  </si>
  <si>
    <t>Предоставлен льготный проезд и возмещение расходов связанных с переездом работников</t>
  </si>
  <si>
    <t>Показатель перевыполнен в связи с активной агитацией населения по внедрению комплекса ВФСК ГТО на территории муниципального образования, а также привлечения градообразующих предприятий, общеобразовательных, дошкольных, средних и высших учебных заведений, лиц с ограниченными возможностями здоровья.</t>
  </si>
  <si>
    <t>Показатель перевыполнен в связи с
увеличением количества работающего населения,
привлеченных к занятиям физической культурой и спортом,  и общим уменьшением численности населения.</t>
  </si>
  <si>
    <t>Показатель перевыполнен в связи с введением в эксплуатацию новых объектов спорта  (спортивные площадки), а также с уменьшением численности населения по муниципальному образованию</t>
  </si>
  <si>
    <t>В связи с увеличением количества объектов спорта (спортивные площадки)</t>
  </si>
  <si>
    <t>Показатель перевыполнен связи с
увеличением количества работающего населения,
привлеченных к занятиям физической культурой и спортом,  и общим уменьшением численности населения.</t>
  </si>
  <si>
    <t xml:space="preserve">Задача 4. Развитие инфраструктуры физической культуры и спорта города для лиц с ограниченными возможностями здоровья и инвалидов сохранности муниципальной собственности
</t>
  </si>
  <si>
    <t>Показатель перевыполнен  в связи с активной работой направленной на информирование населения о предстоящих мероприятиях и их итогах, а также дополнительных информационных материалов.</t>
  </si>
  <si>
    <t>Показатель перевыполнен в связи с увеличением колличества занимающихся</t>
  </si>
  <si>
    <t>Таблица 8</t>
  </si>
  <si>
    <t>↓</t>
  </si>
  <si>
    <t>факт 2022 год</t>
  </si>
  <si>
    <t>Федеральный бюджет</t>
  </si>
  <si>
    <t>Республиканский бюджет Республики Коми</t>
  </si>
  <si>
    <t>Местный бюджет</t>
  </si>
  <si>
    <t>Утверждено в бюджете на 1 января 2023 года, тыс.руб.</t>
  </si>
  <si>
    <t>Мероприятие 2.1.</t>
  </si>
  <si>
    <t>Приобретение спортивного оборудования, инвентаря и экипировки для спортивных школ</t>
  </si>
  <si>
    <t>Приобретение спортивного оборудования, инвентаря и экипировки для общеобразова-тельных и дошкольных учреждений</t>
  </si>
  <si>
    <t>Ремонт  в муниципальных учреждениях физкультурно-спортивной направленности</t>
  </si>
  <si>
    <t>Приобретение  оборудования, инвентаря и экипировки для учреждений физической культуры и спорта</t>
  </si>
  <si>
    <t>Содержание и обслуживание освещенных лыжных трасс в д. Захарвань , с. Щельябож, д.Денисовка и с. Мутный Материк</t>
  </si>
  <si>
    <t>Мероприятие 4.1.</t>
  </si>
  <si>
    <t>Организация и проведение городских спортивно-массовых мероприятий (чемпионаты и первенства города по видам спорта, городские этапы всероссийских мероприятий: "Кросс нации", "Лыжня России", "Российский азимут" и проведение праздничного мероприятия ко дню города)</t>
  </si>
  <si>
    <t>Мероприятие 4.2.</t>
  </si>
  <si>
    <t>Мероприятие 4.3.</t>
  </si>
  <si>
    <t>Наименование муниципальной программы, подпрограммы, ВЦП, основного мероприятия</t>
  </si>
  <si>
    <t>« Развитие физической культуры и спорта"</t>
  </si>
  <si>
    <t>Основное мероприятие 2</t>
  </si>
  <si>
    <t>Мероприятие 2.2.</t>
  </si>
  <si>
    <t>Мероприятие 2.3.</t>
  </si>
  <si>
    <t>Мероприятие 2.4.</t>
  </si>
  <si>
    <t>Мероприятие 2.5.</t>
  </si>
  <si>
    <t xml:space="preserve">Основные мероприятия 4
</t>
  </si>
  <si>
    <t xml:space="preserve">Основные мероприятия 5
</t>
  </si>
  <si>
    <t>Мероприятие 5.1.</t>
  </si>
  <si>
    <t>Организация и проведение  физкультурных и спортивных мероприятий среди инвалидов.</t>
  </si>
  <si>
    <t>Мероприятие 5.2.</t>
  </si>
  <si>
    <t>Мероприятие 5.3.</t>
  </si>
  <si>
    <t>Обеспечение спортинвентарем и спортивной одеждой спортсменов с ограниченными возможностями здоровья, выезжающих на республиканские и всероссийские соревнования</t>
  </si>
  <si>
    <t>Мероприятие 5.4.</t>
  </si>
  <si>
    <t>Мероприятие 5.5.</t>
  </si>
  <si>
    <t>Ремонт тренажерного зала (АФК)</t>
  </si>
  <si>
    <t xml:space="preserve">Функционирование  аппарата Управления физической культуры и спорта АМО «Усинск» 
</t>
  </si>
  <si>
    <t xml:space="preserve"> Реализация народных проектов в сфере физической культуры и спорта, прошедших отбор в рамках проекта «Народный бюджет»</t>
  </si>
  <si>
    <t>Мероприятие 8.1.</t>
  </si>
  <si>
    <t>Народный бюджет в сфере физической культуры по ремонту и обустройству плоскостных спортивных сооружений на городском стадионе им. Спиридонова</t>
  </si>
  <si>
    <t>Мероприятие 8.2.</t>
  </si>
  <si>
    <t>Приобретение и установка уличных тренажеров в д.Акись</t>
  </si>
  <si>
    <t>Мероприятие 8.3.</t>
  </si>
  <si>
    <t>Мероприятие 11.1.</t>
  </si>
  <si>
    <t xml:space="preserve">Обустройство и закупка спортивно-технологического оборудования </t>
  </si>
  <si>
    <t>Основное мероприятие 12</t>
  </si>
  <si>
    <t>Реализация отдельных мероприятий регионального проекта "Спорт - норма жизни" в части приобретения спортивного оборудования и инвентаря для приведения организаций спортивной подготовки в нормативное состояние</t>
  </si>
  <si>
    <t>Основное мероприятие 13</t>
  </si>
  <si>
    <t>Создание безопасных условий  в организациях в сфере физической культуры и спорта</t>
  </si>
  <si>
    <t>Реализация отдельных мероприятий регионального проекта «Спорт - норма жизни» в части государственной поддержки организаций, входящих в систему спортивной подготовки</t>
  </si>
  <si>
    <t>Приобретение и установка уличных тренажеров в д. Акись за счет средств гранта</t>
  </si>
  <si>
    <t>Основное мероприятие 17</t>
  </si>
  <si>
    <t>Реализация мероприятий по закупке и монтажу оборудования для создания «умных» спортивных площадок</t>
  </si>
  <si>
    <t>Информация о ресурсном обеспечении реализации муниципальной программы 
"Развитие физической культуры и спорта" за счет всех источников финансирования за 2023 год</t>
  </si>
  <si>
    <t xml:space="preserve">Сведения о степени выполнения основных мероприятий (мероприятий), входящих в состав подпрограмм
муниципальной программы
"Развитие физической культуры и спорта" за 2023 год
</t>
  </si>
  <si>
    <t>Руководитель Новоселов Т.А.</t>
  </si>
  <si>
    <t>Мероприятие 2.1. Приобретение спортивного оборудования, инвентаря и экипировки для спортивных школ</t>
  </si>
  <si>
    <t>Количество публикаций, пропагандирующих здоровый образ жизни в 2023 г -500 ед.</t>
  </si>
  <si>
    <t>Частичный ремонт кровли Ледового дворца</t>
  </si>
  <si>
    <t>Основное мероприятие 15.Реализация отдельных мероприятий регионального проекта «Спорт - норма жизни» в части государственной поддержки организаций, входящих в систему спортивной подготовки</t>
  </si>
  <si>
    <t>Основное мероприятие 17. Реализация мероприятий по закупке и монтажу оборудования для создания «умных» спортивных площадок</t>
  </si>
  <si>
    <t>Количество созданных "умных" спортивных площадок- 1</t>
  </si>
  <si>
    <t>Приобретение спортивного инвентаря для универсального спортивного манежа МБУДО «СШ № 2» г. Усинска, приобретение оборудования для МБУДО "СШ №1" г.Усинска, МБУДО "СШ" г.Усинска</t>
  </si>
  <si>
    <t xml:space="preserve">Приобретение спортивного оборудования и инвентаря для качественной реализации программы спортивной подготовки по виду спорта – лыжные гонки, культивируемый на базе МБУДО «Спортивная школа №2» г. Усинска. </t>
  </si>
  <si>
    <t>Достигнуты. Приобретены 8 пар лыж   для качественной реализации программы спортивной подготовки по виду спорта –лыжи, культивируемый на базе МБУДО «Спортивная школа №2» г. Усинска .</t>
  </si>
  <si>
    <t>Не прошли конкурс</t>
  </si>
  <si>
    <t>Основное мероприятие 6. Функционирование аппарата Управления физической культуры и спорта АМО «Усинск»</t>
  </si>
  <si>
    <t xml:space="preserve">Достигнуты. 
1. В МБУДО "СШ №2 " г.Усинска на основании Постановления Государственного совета Республики Коми «О сводном перечне наказов избирателей, рекомендуемых к выполнению в 2023 году»  приобретены беговые дорожки, силовые тренажеры, мячи, сетки, футбольные манекены. 
2. В соответствии с Постановлением АМО «Усинск»  от 18.12.2023 г. «О распределении расходов за счет гранта» МБУДО "СШ" г.Усинска, МБУДО "СШ №1"г.Усинска выделены средства на приобретение   спортивного оборудования и инвентаря.                                                                                                       
3.В МБУДО "СШ №1" приобретены  раздевалки для хоккеистов с мягким сидением.
</t>
  </si>
  <si>
    <t>Основное мероприятие 15. Реализация отдельных мероприятий регионального проекта «Спорт - норма жизни» в части государственной поддержки организаций, входящих в систему спортивной подготовки</t>
  </si>
  <si>
    <t>Количество организаций, входящих в систему спортивной подготовки, которым оказана государственная поддержка, единиц</t>
  </si>
  <si>
    <t>Субсидия на государственную поддержку организаций, входящих в систему спортивной подготовки</t>
  </si>
  <si>
    <t xml:space="preserve">Достигнуты. 
1. В МБУДО "СШ" г.Усинска: заключен договор на  Проведение работ по обследованию систем отопления и водоснабжения и составление дефектной ведомости. Ремонт трубопровода систем ХВС и ГВС в здании МБУДО "СШ" г. Усинска. Повышение энергоэффективности системы отопления . Работы будут завершены в 2024 году.                                               
2. В МБУДО "СШ №1" г.Усинска заменены окна в фойе бассейна,   подготовлена проектно-сметная документацияпо привидению в нормативное состояние объекта "Картинг-клуб". 
Подготовка проектно-сметной документации по объекту "Реконструкция здания плавательного бассейна". ПСД находится на государственной экспертизе. </t>
  </si>
  <si>
    <t xml:space="preserve">Показатель перевыполнен за счет увеличения количества проводимых мероприятий, а также </t>
  </si>
  <si>
    <t>Показатель не достигнут в связи с естественной миграцией населения</t>
  </si>
  <si>
    <r>
      <t>Достигнуты. Размещено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571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материалов, направленных на популяризацию здорового образа жизни, физической культуры и спорта среди населения.</t>
    </r>
  </si>
  <si>
    <r>
      <t>Лостигнуты. Проведено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150 городских спортивно-массовых мероприятий</t>
    </r>
  </si>
  <si>
    <r>
      <t>Достигнуты.Организовано участие спортсменов 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107 </t>
    </r>
    <r>
      <rPr>
        <sz val="10"/>
        <rFont val="Times New Roman"/>
        <family val="1"/>
        <charset val="204"/>
      </rPr>
      <t xml:space="preserve">республиканских и всероссийских соревнованиях </t>
    </r>
  </si>
  <si>
    <r>
      <t>Достигнуты.Организовано участие спортсменов в</t>
    </r>
    <r>
      <rPr>
        <sz val="10"/>
        <color theme="1"/>
        <rFont val="Times New Roman"/>
        <family val="1"/>
        <charset val="204"/>
      </rPr>
      <t xml:space="preserve"> 4 </t>
    </r>
    <r>
      <rPr>
        <sz val="10"/>
        <rFont val="Times New Roman"/>
        <family val="1"/>
        <charset val="204"/>
      </rPr>
      <t xml:space="preserve">республиканских  соревнованиях </t>
    </r>
  </si>
  <si>
    <t xml:space="preserve">Пояснительная записка
о ходе реализации и оценке эффективности реализации муниципальной программы   «Развитие физической культуры и спорта» за 2023  год.
Основная цель и задачи муниципальной программы «Развитие физической культуры и спорта» (далее  Программа) соответствуют приоритетам, целям и основным направлениям социально-экономического развития в области физической культуры и спорта МО «Усинск» Республики Коми, установленным стратегическими документами на уровне Российской Федерации, Республики Коми, муниципального образования городского округа «Усинск».
Целью Программы является совершенствование системы физической культуры и спорта и развитие спорта высших достижений. Для достижения поставленной цели муниципальной программы в 2023 году реализовывались следующие задачи:
1. Задача 1.«Обеспечение деятельности учреждений, осуществляющих физкультурно-спортивную работу с населением».
В рамках основного мероприятия «Оказание муниципальных услуг (выполнение работ) учреждениями физкультурно-спортивной направленности» в 2023 году физкультурно-спортивными учреждениями оказаны муниципальные услуги (выполнены работы): в спортивных школах МО «Усинск» Республики Коми – 1 908 спортсменам, в соответствии с муниципальными заданиями. Объем выделенных средств на обеспечение мероприятий по оказанию муниципальной услуги в 2023 году составил 193 967,1 тыс. руб., процент освоения средств составляет 100% (расходы включают содержание подведомственных учреждений – заработная плата, коммунальные расходы, и иные затраты, обеспечивающие функционирование учреждений спорта). 
Объем бюджетных ассигнований по основному мероприятию «Укрепление материально-технической базы учреждений физкультурно-спортивной направленности» составляет 15 849,7 тыс. руб.  Освоение -100%.
В рамках реализации отдельных мероприятий регионального проекта «Спорт - норма жизни» в части государственной поддержки организаций, входящих в систему спортивной подготовки приобретено спортивное оборудование и инвентарь для качественной реализации программы спортивной подготовки по виду спорта – лыжи, культивируемый на базе МБУДО «Спортивная школа №2» г. Усинска. Общая стоимость проекта составляет – 297,4 тыс. руб., из них  208,2тыс. руб.- средства республиканского бюджета, 89,2 тыс. руб.- средства местного бюджета.
Процент освоения средств составляет 100%.
2. Задача 2. «Пропаганда и популяризация физической культуры и спорта среди жителей муниципального образования».
 МАУ «ЦСМ г. Усинска» размещен 571 материал, направленный на популяризацию здорового образа жизни, физической культуры и спорта среди населения.
3. Задача 3. «Вовлечение всех категорий населения муниципального образования в массовые физкультурные и спортивные  мероприятия».
В 2023 году было проведено 150 городских спортивно-массовых мероприятий, организовано участие спортсменов в 107 республиканских  соревнованиях. 
Объем бюджетных ассигнований по основному мероприятию «Организация и проведение спортивных мероприятий» муниципальной программы  составляет 3 100,0 тыс. руб. Освоение 100%
4. Задача 4. «Развитие инфраструктуры физической культуры и спорта города для лиц с ограниченными возможностями здоровья и инвалидов».
Управлением физической культуры и спорта АМО «Усинск» Республики Коми реализуются меры по развитию адаптивной физической культуры и спорта лиц с ограниченными возможностями здоровья. В МБУДО «СШ №1» г. Усинска функционируют спортивно – оздоровительные группы по плаванию для детей с ограниченными возможностями здоровья. Также в МБУДО «СШ» г. Усинска и в МБУДО «СШ №1» г. Усинска для лиц с ограниченными возможностями здоровья выделено время для свободных занятий плаванием, в тренажерном зале и игровом зале. 
Объем выделенных средств на развитие адаптивной физической культуры и адаптивного спорта в 2023 году составил 240,0 тыс. руб. Туда вошли расходы на участие инвалидов и лиц с ограниченными возможностями в республиканских физкультурных и спортивных мероприятиях. Освоение 100%.
5. Задача 5. «Обеспечение реализации муниципальной программы».
 В данной задаче заложены средства на содержание аппарата управления, а так же на предоставление льготного проезда  и возмещение расходов связанных с переездом работников.  Освоение 100,0%.
Освоение бюджетных средств по программе «Развитие физической культуры и спорта»  за  2023 год  составляет 100 % .
</t>
  </si>
  <si>
    <t xml:space="preserve">Вопросы для оценки </t>
  </si>
  <si>
    <t>Методика определения ответа</t>
  </si>
  <si>
    <t>Удельный вес вопроса в разделе</t>
  </si>
  <si>
    <t>Ответ (ДА/НЕТ коэффициент исполнения) &lt;***&gt;</t>
  </si>
  <si>
    <t>Балл</t>
  </si>
  <si>
    <t>Итоги оценки</t>
  </si>
  <si>
    <t>Блок 1. Качество формирования</t>
  </si>
  <si>
    <t>Раздел 1. Цели и "конструкция" (структуры) муниципальной программы</t>
  </si>
  <si>
    <t>(20%/4*(нет - 0 или да - 1))</t>
  </si>
  <si>
    <t>Х</t>
  </si>
  <si>
    <t>1.1.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</si>
  <si>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</si>
  <si>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</si>
  <si>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1.2.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</si>
  <si>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</si>
  <si>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</si>
  <si>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да</t>
  </si>
  <si>
    <t>1.3.</t>
  </si>
  <si>
    <t>Имеются ли для каждой задачи муниципальной программы соответствующие ей целевые индикаторы (показатели) программы.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</si>
  <si>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</si>
  <si>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1.4.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</si>
  <si>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</si>
  <si>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</si>
  <si>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Раздел 2. Качество планирования</t>
  </si>
  <si>
    <t>(10%/4*(нет - 0 или да - 1))</t>
  </si>
  <si>
    <t>2.1.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</si>
  <si>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</si>
  <si>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мероприятий), также в рамках каждого основного мероприятия имеется комплекс необходимых мероприятий (не менее двух действующих мероприятий)</t>
  </si>
  <si>
    <t>2.2.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</si>
  <si>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</si>
  <si>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</si>
  <si>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>2.3.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</si>
  <si>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</si>
  <si>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</si>
  <si>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2.4.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</si>
  <si>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</si>
  <si>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</si>
  <si>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Блок 2. Эффективность реализации</t>
  </si>
  <si>
    <t>Раздел 3. Качество управления программой</t>
  </si>
  <si>
    <t>(20%/3*(нет - 0 или да - 1))</t>
  </si>
  <si>
    <t>3.1.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</si>
  <si>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</si>
  <si>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</si>
  <si>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3.2.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</si>
  <si>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</si>
  <si>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</si>
  <si>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3.3.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</si>
  <si>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</si>
  <si>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</si>
  <si>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>Раздел 4. Достигнутые результаты</t>
  </si>
  <si>
    <t>(50%/3)</t>
  </si>
  <si>
    <t>4.1.</t>
  </si>
  <si>
    <t>Какая степень выполнения основных мероприятий .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</si>
  <si>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</t>
  </si>
  <si>
    <t>4.2.</t>
  </si>
  <si>
    <t>Какая степень достижения плановых значений целевых индикаторов (показателей).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</si>
  <si>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</t>
  </si>
  <si>
    <t>4.3.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</si>
  <si>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</si>
  <si>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трансфертов)", "Комплексного плана действий по реализации муниципальной программы на отчетный финансовый год и плановый период" и "Информации о показателях результатов использования субсидий и (или) иных межбюджетных трансфертов, предоставляемых из республиканского бюджета Республики Коми".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</si>
  <si>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</si>
  <si>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X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</si>
  <si>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</si>
  <si>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в) степень достижения плановых значений показателей результативности (результатов) использования субсидий и (или) иных межбюджетных трансфертов, предоставляемых из республиканского бюджета Республики Коми</t>
  </si>
  <si>
    <t>ИТОГО: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</si>
  <si>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</si>
  <si>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</si>
  <si>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</si>
  <si>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Результат оценки эффективности муниципальной программы за отчетный год</t>
  </si>
  <si>
    <t>Таблица №9</t>
  </si>
  <si>
    <t>Соответствие баллов качественной оценке</t>
  </si>
  <si>
    <t>Диапазон баллов</t>
  </si>
  <si>
    <t>Итоговая оценка муниципальной программы</t>
  </si>
  <si>
    <t>Вывод&lt;*&gt;</t>
  </si>
  <si>
    <t>85-100</t>
  </si>
  <si>
    <t>Эффективна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</si>
  <si>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</si>
  <si>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70-84,99</t>
  </si>
  <si>
    <t>Умеренно эффективна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</si>
  <si>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</si>
  <si>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50-69,99</t>
  </si>
  <si>
    <t>Адекватна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</si>
  <si>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</si>
  <si>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0-49,99</t>
  </si>
  <si>
    <t>Неэффективна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</si>
  <si>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</si>
  <si>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Результаты отсутствуют</t>
  </si>
  <si>
    <t>Результаты не проявлены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</si>
  <si>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</si>
  <si>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Эксперт**</t>
  </si>
  <si>
    <t>Таблица № 10</t>
  </si>
  <si>
    <t>Анкета для оценки эффективности муниципальной программы 
«Развитие физической культуры и спорта»
за 2023 год</t>
  </si>
  <si>
    <t>Управление экономического развития, прогнозирования и инвестиционной политики администрации муниципальный округ «Усинск»</t>
  </si>
  <si>
    <t>Финансовое управление администрации муниципальный округ «Усинск»</t>
  </si>
  <si>
    <t xml:space="preserve"> Задача 1. Обеспечение деятельности учреждений, осуществляющих физкультурно-спортивную работу с населением</t>
  </si>
  <si>
    <t>Отклонений нет</t>
  </si>
  <si>
    <r>
      <t>Достигнуты</t>
    </r>
    <r>
      <rPr>
        <sz val="10"/>
        <color rgb="FFFF000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 xml:space="preserve"> </t>
    </r>
  </si>
  <si>
    <t>Не достигнуты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</si>
</sst>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_-* #,##0.00_р_._-;\-* #,##0.0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4" fontId="20" fillId="4" borderId="10">
      <alignment horizontal="right" vertical="top" shrinkToFit="1"/>
    </xf>
    <xf numFmtId="4" fontId="21" fillId="0" borderId="10">
      <alignment horizontal="right" vertical="top" shrinkToFit="1"/>
    </xf>
    <xf numFmtId="0" fontId="1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1" fillId="0" borderId="0" xfId="5" applyFont="1" applyAlignment="1"/>
    <xf numFmtId="0" fontId="11" fillId="3" borderId="0" xfId="5" applyFont="1" applyFill="1" applyAlignment="1"/>
    <xf numFmtId="0" fontId="11" fillId="0" borderId="0" xfId="5" applyFont="1"/>
    <xf numFmtId="0" fontId="11" fillId="0" borderId="0" xfId="5" applyFont="1" applyAlignment="1">
      <alignment horizontal="right"/>
    </xf>
    <xf numFmtId="0" fontId="11" fillId="3" borderId="0" xfId="5" applyFont="1" applyFill="1" applyAlignment="1">
      <alignment horizontal="right"/>
    </xf>
    <xf numFmtId="1" fontId="12" fillId="0" borderId="2" xfId="5" applyNumberFormat="1" applyFont="1" applyBorder="1" applyAlignment="1">
      <alignment horizontal="center" vertical="center" wrapText="1"/>
    </xf>
    <xf numFmtId="164" fontId="11" fillId="0" borderId="2" xfId="5" applyNumberFormat="1" applyFont="1" applyBorder="1" applyAlignment="1">
      <alignment vertical="top" wrapText="1"/>
    </xf>
    <xf numFmtId="0" fontId="13" fillId="0" borderId="0" xfId="5" applyFont="1"/>
    <xf numFmtId="0" fontId="11" fillId="3" borderId="0" xfId="5" applyFont="1" applyFill="1"/>
    <xf numFmtId="0" fontId="15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9" fillId="3" borderId="2" xfId="0" applyFont="1" applyFill="1" applyBorder="1" applyAlignment="1">
      <alignment horizontal="justify" vertical="top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22" fillId="0" borderId="0" xfId="0" applyFont="1" applyAlignment="1">
      <alignment horizontal="right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justify" vertical="center" wrapText="1"/>
    </xf>
    <xf numFmtId="0" fontId="1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3" borderId="2" xfId="6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left" vertical="center" wrapText="1"/>
    </xf>
    <xf numFmtId="0" fontId="18" fillId="0" borderId="3" xfId="6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14" fontId="18" fillId="0" borderId="2" xfId="4" applyNumberFormat="1" applyFont="1" applyBorder="1" applyAlignment="1">
      <alignment horizontal="center" vertical="center" wrapText="1"/>
    </xf>
    <xf numFmtId="0" fontId="5" fillId="3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/>
    </xf>
    <xf numFmtId="164" fontId="11" fillId="3" borderId="2" xfId="1" applyNumberFormat="1" applyFont="1" applyFill="1" applyBorder="1" applyAlignment="1">
      <alignment horizontal="center" vertical="center" wrapText="1"/>
    </xf>
    <xf numFmtId="164" fontId="11" fillId="0" borderId="2" xfId="5" applyNumberFormat="1" applyFont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5" borderId="0" xfId="5" applyFont="1" applyFill="1"/>
    <xf numFmtId="0" fontId="25" fillId="0" borderId="5" xfId="0" applyFont="1" applyBorder="1" applyAlignment="1">
      <alignment horizontal="center" vertical="center"/>
    </xf>
    <xf numFmtId="164" fontId="11" fillId="0" borderId="0" xfId="5" applyNumberFormat="1" applyFont="1"/>
    <xf numFmtId="0" fontId="26" fillId="0" borderId="0" xfId="2" applyFont="1" applyFill="1"/>
    <xf numFmtId="0" fontId="19" fillId="0" borderId="2" xfId="2" applyFont="1" applyFill="1" applyBorder="1" applyAlignment="1">
      <alignment horizontal="center" vertical="center" wrapText="1"/>
    </xf>
    <xf numFmtId="0" fontId="26" fillId="0" borderId="0" xfId="2" applyFont="1"/>
    <xf numFmtId="0" fontId="1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4" fontId="18" fillId="3" borderId="2" xfId="2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vertical="center" wrapText="1"/>
    </xf>
    <xf numFmtId="0" fontId="1" fillId="0" borderId="0" xfId="10" applyAlignment="1">
      <alignment horizontal="center" vertical="center"/>
    </xf>
    <xf numFmtId="0" fontId="1" fillId="0" borderId="0" xfId="10" applyFill="1" applyAlignment="1">
      <alignment horizontal="center" vertical="center"/>
    </xf>
    <xf numFmtId="0" fontId="5" fillId="0" borderId="0" xfId="10" applyFont="1" applyAlignment="1">
      <alignment horizontal="right"/>
    </xf>
    <xf numFmtId="0" fontId="5" fillId="0" borderId="2" xfId="10" applyFont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/>
    </xf>
    <xf numFmtId="0" fontId="7" fillId="0" borderId="2" xfId="10" applyFont="1" applyFill="1" applyBorder="1" applyAlignment="1">
      <alignment horizontal="center" vertical="center"/>
    </xf>
    <xf numFmtId="0" fontId="5" fillId="0" borderId="0" xfId="11" applyFont="1" applyBorder="1" applyAlignment="1">
      <alignment vertical="center" wrapText="1"/>
    </xf>
    <xf numFmtId="0" fontId="16" fillId="0" borderId="0" xfId="10" applyFont="1" applyAlignment="1">
      <alignment horizontal="center" vertical="center"/>
    </xf>
    <xf numFmtId="0" fontId="5" fillId="0" borderId="2" xfId="11" applyFont="1" applyBorder="1" applyAlignment="1">
      <alignment horizontal="center" vertical="center" wrapText="1"/>
    </xf>
    <xf numFmtId="0" fontId="5" fillId="3" borderId="2" xfId="11" applyFont="1" applyFill="1" applyBorder="1" applyAlignment="1">
      <alignment horizontal="left" vertical="center" wrapText="1"/>
    </xf>
    <xf numFmtId="0" fontId="5" fillId="3" borderId="2" xfId="11" applyFont="1" applyFill="1" applyBorder="1" applyAlignment="1">
      <alignment horizontal="left" vertical="top" wrapText="1"/>
    </xf>
    <xf numFmtId="0" fontId="5" fillId="3" borderId="2" xfId="11" applyFont="1" applyFill="1" applyBorder="1" applyAlignment="1">
      <alignment horizontal="center" vertical="center" wrapText="1"/>
    </xf>
    <xf numFmtId="0" fontId="5" fillId="0" borderId="2" xfId="11" applyFont="1" applyBorder="1" applyAlignment="1">
      <alignment horizontal="left" vertical="center" wrapText="1"/>
    </xf>
    <xf numFmtId="0" fontId="5" fillId="3" borderId="0" xfId="11" applyFont="1" applyFill="1" applyBorder="1" applyAlignment="1">
      <alignment vertical="center" wrapText="1"/>
    </xf>
    <xf numFmtId="0" fontId="8" fillId="0" borderId="0" xfId="10" applyFont="1"/>
    <xf numFmtId="0" fontId="8" fillId="0" borderId="2" xfId="10" applyFont="1" applyFill="1" applyBorder="1" applyAlignment="1">
      <alignment horizontal="center" vertical="center"/>
    </xf>
    <xf numFmtId="4" fontId="9" fillId="0" borderId="2" xfId="10" applyNumberFormat="1" applyFont="1" applyFill="1" applyBorder="1" applyAlignment="1">
      <alignment horizontal="center" vertical="center"/>
    </xf>
    <xf numFmtId="4" fontId="9" fillId="2" borderId="3" xfId="10" applyNumberFormat="1" applyFont="1" applyFill="1" applyBorder="1" applyAlignment="1">
      <alignment horizontal="left" vertical="top" wrapText="1" shrinkToFit="1"/>
    </xf>
    <xf numFmtId="0" fontId="8" fillId="3" borderId="2" xfId="10" applyFont="1" applyFill="1" applyBorder="1" applyAlignment="1">
      <alignment vertical="top" wrapText="1"/>
    </xf>
    <xf numFmtId="0" fontId="8" fillId="3" borderId="0" xfId="10" applyFont="1" applyFill="1"/>
    <xf numFmtId="0" fontId="8" fillId="0" borderId="2" xfId="10" applyFont="1" applyFill="1" applyBorder="1" applyAlignment="1">
      <alignment horizontal="center" vertical="center" wrapText="1"/>
    </xf>
    <xf numFmtId="0" fontId="8" fillId="3" borderId="5" xfId="10" applyFont="1" applyFill="1" applyBorder="1" applyAlignment="1">
      <alignment horizontal="left" vertical="center" wrapText="1"/>
    </xf>
    <xf numFmtId="4" fontId="9" fillId="0" borderId="2" xfId="10" applyNumberFormat="1" applyFont="1" applyFill="1" applyBorder="1" applyAlignment="1">
      <alignment horizontal="justify" vertical="top" wrapText="1"/>
    </xf>
    <xf numFmtId="4" fontId="8" fillId="0" borderId="2" xfId="10" applyNumberFormat="1" applyFont="1" applyFill="1" applyBorder="1" applyAlignment="1">
      <alignment horizontal="center" vertical="center" wrapText="1"/>
    </xf>
    <xf numFmtId="0" fontId="5" fillId="0" borderId="0" xfId="10" applyFont="1"/>
    <xf numFmtId="3" fontId="5" fillId="0" borderId="2" xfId="10" applyNumberFormat="1" applyFont="1" applyFill="1" applyBorder="1" applyAlignment="1">
      <alignment horizontal="center" vertical="center"/>
    </xf>
    <xf numFmtId="0" fontId="5" fillId="0" borderId="2" xfId="10" applyFont="1" applyFill="1" applyBorder="1" applyAlignment="1">
      <alignment horizontal="center" vertical="center"/>
    </xf>
    <xf numFmtId="0" fontId="5" fillId="0" borderId="2" xfId="10" applyFont="1" applyFill="1" applyBorder="1" applyAlignment="1">
      <alignment horizontal="left" vertical="top" wrapText="1"/>
    </xf>
    <xf numFmtId="0" fontId="1" fillId="0" borderId="0" xfId="10" applyFont="1" applyAlignment="1">
      <alignment horizontal="center" vertical="center"/>
    </xf>
    <xf numFmtId="0" fontId="8" fillId="3" borderId="2" xfId="10" applyFont="1" applyFill="1" applyBorder="1" applyAlignment="1">
      <alignment horizontal="center" vertical="center" wrapText="1"/>
    </xf>
    <xf numFmtId="0" fontId="28" fillId="0" borderId="0" xfId="9" applyFont="1" applyAlignment="1">
      <alignment horizontal="right" wrapText="1"/>
    </xf>
    <xf numFmtId="0" fontId="28" fillId="0" borderId="0" xfId="9" applyFont="1"/>
    <xf numFmtId="0" fontId="29" fillId="0" borderId="0" xfId="9" applyFont="1" applyAlignment="1">
      <alignment horizontal="right"/>
    </xf>
    <xf numFmtId="0" fontId="29" fillId="0" borderId="0" xfId="9" applyFont="1" applyAlignment="1">
      <alignment horizontal="center" vertical="top"/>
    </xf>
    <xf numFmtId="0" fontId="28" fillId="0" borderId="2" xfId="9" applyFont="1" applyBorder="1" applyAlignment="1">
      <alignment horizontal="center" vertical="center" wrapText="1"/>
    </xf>
    <xf numFmtId="0" fontId="29" fillId="6" borderId="2" xfId="9" applyFont="1" applyFill="1" applyBorder="1" applyAlignment="1">
      <alignment vertical="top" wrapText="1"/>
    </xf>
    <xf numFmtId="165" fontId="29" fillId="6" borderId="2" xfId="9" applyNumberFormat="1" applyFont="1" applyFill="1" applyBorder="1" applyAlignment="1">
      <alignment vertical="top" wrapText="1"/>
    </xf>
    <xf numFmtId="0" fontId="29" fillId="0" borderId="2" xfId="9" applyFont="1" applyBorder="1" applyAlignment="1">
      <alignment vertical="top" wrapText="1"/>
    </xf>
    <xf numFmtId="0" fontId="30" fillId="0" borderId="2" xfId="9" applyFont="1" applyBorder="1" applyAlignment="1">
      <alignment vertical="top" wrapText="1"/>
    </xf>
    <xf numFmtId="1" fontId="30" fillId="0" borderId="2" xfId="9" applyNumberFormat="1" applyFont="1" applyBorder="1" applyAlignment="1">
      <alignment horizontal="center" vertical="top" wrapText="1"/>
    </xf>
    <xf numFmtId="10" fontId="30" fillId="0" borderId="2" xfId="9" applyNumberFormat="1" applyFont="1" applyBorder="1" applyAlignment="1">
      <alignment horizontal="center" vertical="top" wrapText="1"/>
    </xf>
    <xf numFmtId="16" fontId="28" fillId="0" borderId="2" xfId="9" applyNumberFormat="1" applyFont="1" applyBorder="1" applyAlignment="1">
      <alignment horizontal="center" vertical="top" wrapText="1"/>
    </xf>
    <xf numFmtId="0" fontId="28" fillId="0" borderId="2" xfId="9" applyFont="1" applyBorder="1" applyAlignment="1">
      <alignment horizontal="justify" vertical="top" wrapText="1"/>
    </xf>
    <xf numFmtId="9" fontId="28" fillId="0" borderId="2" xfId="9" applyNumberFormat="1" applyFont="1" applyBorder="1" applyAlignment="1">
      <alignment horizontal="center" vertical="top" wrapText="1"/>
    </xf>
    <xf numFmtId="1" fontId="29" fillId="0" borderId="2" xfId="9" applyNumberFormat="1" applyFont="1" applyBorder="1" applyAlignment="1">
      <alignment horizontal="center" vertical="top" wrapText="1"/>
    </xf>
    <xf numFmtId="10" fontId="29" fillId="0" borderId="2" xfId="9" applyNumberFormat="1" applyFont="1" applyBorder="1" applyAlignment="1">
      <alignment horizontal="center" vertical="top"/>
    </xf>
    <xf numFmtId="0" fontId="28" fillId="0" borderId="2" xfId="9" applyFont="1" applyBorder="1" applyAlignment="1">
      <alignment horizontal="center" vertical="top" wrapText="1"/>
    </xf>
    <xf numFmtId="0" fontId="28" fillId="0" borderId="2" xfId="9" applyFont="1" applyFill="1" applyBorder="1" applyAlignment="1">
      <alignment horizontal="justify" vertical="top" wrapText="1"/>
    </xf>
    <xf numFmtId="0" fontId="28" fillId="0" borderId="5" xfId="9" applyFont="1" applyFill="1" applyBorder="1" applyAlignment="1">
      <alignment horizontal="justify" vertical="top" wrapText="1"/>
    </xf>
    <xf numFmtId="9" fontId="28" fillId="0" borderId="5" xfId="9" applyNumberFormat="1" applyFont="1" applyFill="1" applyBorder="1" applyAlignment="1">
      <alignment horizontal="center" vertical="top" wrapText="1"/>
    </xf>
    <xf numFmtId="0" fontId="28" fillId="0" borderId="3" xfId="9" applyFont="1" applyBorder="1" applyAlignment="1">
      <alignment horizontal="center" vertical="top" wrapText="1"/>
    </xf>
    <xf numFmtId="0" fontId="28" fillId="0" borderId="3" xfId="9" applyFont="1" applyBorder="1" applyAlignment="1">
      <alignment horizontal="justify" vertical="top" wrapText="1"/>
    </xf>
    <xf numFmtId="0" fontId="28" fillId="0" borderId="3" xfId="9" applyFont="1" applyFill="1" applyBorder="1" applyAlignment="1">
      <alignment horizontal="justify" vertical="top" wrapText="1"/>
    </xf>
    <xf numFmtId="0" fontId="30" fillId="0" borderId="3" xfId="9" applyFont="1" applyBorder="1" applyAlignment="1">
      <alignment vertical="top" wrapText="1"/>
    </xf>
    <xf numFmtId="9" fontId="28" fillId="0" borderId="2" xfId="9" applyNumberFormat="1" applyFont="1" applyFill="1" applyBorder="1" applyAlignment="1">
      <alignment horizontal="center" vertical="top" wrapText="1"/>
    </xf>
    <xf numFmtId="0" fontId="29" fillId="6" borderId="2" xfId="9" applyFont="1" applyFill="1" applyBorder="1" applyAlignment="1">
      <alignment horizontal="center" vertical="top" wrapText="1"/>
    </xf>
    <xf numFmtId="10" fontId="29" fillId="6" borderId="2" xfId="9" applyNumberFormat="1" applyFont="1" applyFill="1" applyBorder="1" applyAlignment="1">
      <alignment horizontal="center" vertical="top" wrapText="1"/>
    </xf>
    <xf numFmtId="0" fontId="29" fillId="0" borderId="3" xfId="9" applyFont="1" applyBorder="1" applyAlignment="1">
      <alignment vertical="top" wrapText="1"/>
    </xf>
    <xf numFmtId="1" fontId="30" fillId="0" borderId="3" xfId="9" applyNumberFormat="1" applyFont="1" applyBorder="1" applyAlignment="1">
      <alignment horizontal="center" vertical="top" wrapText="1"/>
    </xf>
    <xf numFmtId="10" fontId="30" fillId="0" borderId="3" xfId="9" applyNumberFormat="1" applyFont="1" applyBorder="1" applyAlignment="1">
      <alignment horizontal="center" vertical="top" wrapText="1"/>
    </xf>
    <xf numFmtId="10" fontId="29" fillId="3" borderId="2" xfId="9" applyNumberFormat="1" applyFont="1" applyFill="1" applyBorder="1" applyAlignment="1">
      <alignment horizontal="center" vertical="top"/>
    </xf>
    <xf numFmtId="0" fontId="28" fillId="3" borderId="5" xfId="9" applyFont="1" applyFill="1" applyBorder="1" applyAlignment="1">
      <alignment horizontal="center" vertical="top" wrapText="1"/>
    </xf>
    <xf numFmtId="0" fontId="28" fillId="0" borderId="2" xfId="9" applyFont="1" applyBorder="1" applyAlignment="1">
      <alignment vertical="top" wrapText="1"/>
    </xf>
    <xf numFmtId="0" fontId="30" fillId="0" borderId="2" xfId="9" applyFont="1" applyFill="1" applyBorder="1" applyAlignment="1">
      <alignment vertical="top" wrapText="1"/>
    </xf>
    <xf numFmtId="0" fontId="29" fillId="0" borderId="2" xfId="9" applyFont="1" applyFill="1" applyBorder="1" applyAlignment="1">
      <alignment vertical="top" wrapText="1"/>
    </xf>
    <xf numFmtId="4" fontId="30" fillId="0" borderId="2" xfId="9" applyNumberFormat="1" applyFont="1" applyBorder="1" applyAlignment="1">
      <alignment horizontal="center" vertical="top" wrapText="1"/>
    </xf>
    <xf numFmtId="4" fontId="28" fillId="0" borderId="2" xfId="9" applyNumberFormat="1" applyFont="1" applyBorder="1" applyAlignment="1">
      <alignment horizontal="center" vertical="top" wrapText="1"/>
    </xf>
    <xf numFmtId="10" fontId="28" fillId="0" borderId="2" xfId="9" applyNumberFormat="1" applyFont="1" applyBorder="1" applyAlignment="1">
      <alignment horizontal="center" vertical="top" wrapText="1"/>
    </xf>
    <xf numFmtId="0" fontId="28" fillId="3" borderId="2" xfId="9" applyFont="1" applyFill="1" applyBorder="1" applyAlignment="1">
      <alignment horizontal="justify" vertical="top" wrapText="1"/>
    </xf>
    <xf numFmtId="9" fontId="28" fillId="3" borderId="2" xfId="9" applyNumberFormat="1" applyFont="1" applyFill="1" applyBorder="1" applyAlignment="1">
      <alignment horizontal="center" vertical="top" wrapText="1"/>
    </xf>
    <xf numFmtId="0" fontId="28" fillId="0" borderId="2" xfId="9" applyFont="1" applyBorder="1"/>
    <xf numFmtId="0" fontId="29" fillId="0" borderId="2" xfId="9" applyFont="1" applyBorder="1"/>
    <xf numFmtId="2" fontId="29" fillId="0" borderId="2" xfId="9" applyNumberFormat="1" applyFont="1" applyBorder="1" applyAlignment="1">
      <alignment horizontal="center"/>
    </xf>
    <xf numFmtId="10" fontId="29" fillId="0" borderId="2" xfId="9" applyNumberFormat="1" applyFont="1" applyBorder="1" applyAlignment="1">
      <alignment horizontal="center"/>
    </xf>
    <xf numFmtId="0" fontId="28" fillId="0" borderId="0" xfId="9" applyFont="1" applyBorder="1"/>
    <xf numFmtId="0" fontId="29" fillId="0" borderId="0" xfId="9" applyFont="1" applyBorder="1"/>
    <xf numFmtId="0" fontId="28" fillId="0" borderId="0" xfId="9" applyFont="1" applyBorder="1" applyAlignment="1">
      <alignment horizontal="center"/>
    </xf>
    <xf numFmtId="4" fontId="29" fillId="0" borderId="0" xfId="9" applyNumberFormat="1" applyFont="1" applyBorder="1" applyAlignment="1">
      <alignment horizontal="center"/>
    </xf>
    <xf numFmtId="10" fontId="29" fillId="0" borderId="0" xfId="9" applyNumberFormat="1" applyFont="1" applyBorder="1" applyAlignment="1">
      <alignment horizontal="center"/>
    </xf>
    <xf numFmtId="0" fontId="29" fillId="0" borderId="7" xfId="9" applyFont="1" applyBorder="1" applyAlignment="1">
      <alignment horizontal="left" vertical="top" wrapText="1"/>
    </xf>
    <xf numFmtId="0" fontId="31" fillId="0" borderId="0" xfId="9" applyFont="1"/>
    <xf numFmtId="0" fontId="34" fillId="7" borderId="2" xfId="9" applyFont="1" applyFill="1" applyBorder="1" applyAlignment="1">
      <alignment horizontal="center" vertical="center" wrapText="1"/>
    </xf>
    <xf numFmtId="49" fontId="15" fillId="7" borderId="2" xfId="9" applyNumberFormat="1" applyFont="1" applyFill="1" applyBorder="1" applyAlignment="1">
      <alignment horizontal="center" vertical="center" wrapText="1"/>
    </xf>
    <xf numFmtId="0" fontId="34" fillId="7" borderId="11" xfId="9" applyFont="1" applyFill="1" applyBorder="1" applyAlignment="1">
      <alignment horizontal="center" vertical="top" wrapText="1"/>
    </xf>
    <xf numFmtId="49" fontId="15" fillId="7" borderId="11" xfId="9" applyNumberFormat="1" applyFont="1" applyFill="1" applyBorder="1" applyAlignment="1">
      <alignment horizontal="center" vertical="center" wrapText="1"/>
    </xf>
    <xf numFmtId="0" fontId="15" fillId="0" borderId="11" xfId="9" applyFont="1" applyBorder="1" applyAlignment="1">
      <alignment horizontal="justify" vertical="top" wrapText="1"/>
    </xf>
    <xf numFmtId="0" fontId="35" fillId="0" borderId="0" xfId="9" applyFont="1" applyAlignment="1">
      <alignment horizontal="right"/>
    </xf>
    <xf numFmtId="0" fontId="28" fillId="0" borderId="0" xfId="9" applyFont="1" applyAlignment="1">
      <alignment vertical="top" wrapText="1"/>
    </xf>
    <xf numFmtId="0" fontId="28" fillId="3" borderId="2" xfId="9" applyFont="1" applyFill="1" applyBorder="1" applyAlignment="1">
      <alignment horizontal="center" vertical="center" wrapText="1"/>
    </xf>
    <xf numFmtId="0" fontId="30" fillId="3" borderId="2" xfId="9" applyFont="1" applyFill="1" applyBorder="1" applyAlignment="1">
      <alignment horizontal="center" vertical="top" wrapText="1"/>
    </xf>
    <xf numFmtId="49" fontId="28" fillId="3" borderId="2" xfId="9" applyNumberFormat="1" applyFont="1" applyFill="1" applyBorder="1" applyAlignment="1">
      <alignment horizontal="center" vertical="top" wrapText="1"/>
    </xf>
    <xf numFmtId="0" fontId="28" fillId="3" borderId="2" xfId="9" applyFont="1" applyFill="1" applyBorder="1" applyAlignment="1">
      <alignment horizontal="center" vertical="top" wrapText="1"/>
    </xf>
    <xf numFmtId="0" fontId="28" fillId="3" borderId="3" xfId="9" applyFont="1" applyFill="1" applyBorder="1" applyAlignment="1">
      <alignment horizontal="center" vertical="top" wrapText="1"/>
    </xf>
    <xf numFmtId="0" fontId="30" fillId="3" borderId="3" xfId="9" applyFont="1" applyFill="1" applyBorder="1" applyAlignment="1">
      <alignment horizontal="center" vertical="top" wrapText="1"/>
    </xf>
    <xf numFmtId="4" fontId="28" fillId="3" borderId="2" xfId="9" applyNumberFormat="1" applyFont="1" applyFill="1" applyBorder="1" applyAlignment="1">
      <alignment horizontal="center" vertical="top" wrapText="1"/>
    </xf>
    <xf numFmtId="4" fontId="30" fillId="3" borderId="2" xfId="9" applyNumberFormat="1" applyFont="1" applyFill="1" applyBorder="1" applyAlignment="1">
      <alignment horizontal="center" vertical="top" wrapText="1"/>
    </xf>
    <xf numFmtId="0" fontId="6" fillId="0" borderId="1" xfId="10" applyFont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5" fillId="0" borderId="4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5" fillId="0" borderId="6" xfId="10" applyFont="1" applyBorder="1" applyAlignment="1">
      <alignment horizontal="center" vertical="center" wrapText="1"/>
    </xf>
    <xf numFmtId="0" fontId="5" fillId="0" borderId="9" xfId="10" applyFont="1" applyBorder="1" applyAlignment="1">
      <alignment horizontal="center" vertical="center" wrapText="1"/>
    </xf>
    <xf numFmtId="0" fontId="5" fillId="0" borderId="6" xfId="10" applyFont="1" applyBorder="1" applyAlignment="1">
      <alignment horizontal="center" vertical="top"/>
    </xf>
    <xf numFmtId="0" fontId="5" fillId="0" borderId="7" xfId="10" applyFont="1" applyBorder="1" applyAlignment="1">
      <alignment horizontal="center" vertical="top"/>
    </xf>
    <xf numFmtId="0" fontId="5" fillId="0" borderId="9" xfId="10" applyFont="1" applyBorder="1" applyAlignment="1">
      <alignment horizontal="center" vertical="top"/>
    </xf>
    <xf numFmtId="0" fontId="5" fillId="0" borderId="6" xfId="11" applyFont="1" applyBorder="1" applyAlignment="1">
      <alignment horizontal="center" vertical="center" wrapText="1"/>
    </xf>
    <xf numFmtId="0" fontId="5" fillId="0" borderId="7" xfId="11" applyFont="1" applyBorder="1" applyAlignment="1">
      <alignment horizontal="center" vertical="center" wrapText="1"/>
    </xf>
    <xf numFmtId="0" fontId="5" fillId="0" borderId="9" xfId="11" applyFont="1" applyBorder="1" applyAlignment="1">
      <alignment horizontal="center" vertical="center" wrapText="1"/>
    </xf>
    <xf numFmtId="0" fontId="5" fillId="3" borderId="6" xfId="11" applyFont="1" applyFill="1" applyBorder="1" applyAlignment="1">
      <alignment horizontal="center" vertical="center" wrapText="1"/>
    </xf>
    <xf numFmtId="0" fontId="5" fillId="3" borderId="7" xfId="11" applyFont="1" applyFill="1" applyBorder="1" applyAlignment="1">
      <alignment horizontal="center" vertical="center" wrapText="1"/>
    </xf>
    <xf numFmtId="0" fontId="5" fillId="3" borderId="9" xfId="11" applyFont="1" applyFill="1" applyBorder="1" applyAlignment="1">
      <alignment horizontal="center" vertical="center" wrapText="1"/>
    </xf>
    <xf numFmtId="0" fontId="8" fillId="0" borderId="6" xfId="10" applyFont="1" applyFill="1" applyBorder="1" applyAlignment="1">
      <alignment horizontal="center" vertical="top" wrapText="1"/>
    </xf>
    <xf numFmtId="0" fontId="8" fillId="0" borderId="7" xfId="10" applyFont="1" applyFill="1" applyBorder="1" applyAlignment="1">
      <alignment horizontal="center" vertical="top" wrapText="1"/>
    </xf>
    <xf numFmtId="0" fontId="8" fillId="0" borderId="8" xfId="10" applyFont="1" applyFill="1" applyBorder="1" applyAlignment="1">
      <alignment horizontal="center" vertical="top" wrapText="1"/>
    </xf>
    <xf numFmtId="0" fontId="8" fillId="0" borderId="2" xfId="10" applyFont="1" applyFill="1" applyBorder="1" applyAlignment="1">
      <alignment horizontal="center" vertical="top" wrapText="1"/>
    </xf>
    <xf numFmtId="0" fontId="8" fillId="0" borderId="2" xfId="10" applyFont="1" applyFill="1" applyBorder="1" applyAlignment="1">
      <alignment horizontal="center" vertical="top"/>
    </xf>
    <xf numFmtId="0" fontId="5" fillId="0" borderId="2" xfId="1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8" fillId="3" borderId="3" xfId="6" applyFont="1" applyFill="1" applyBorder="1" applyAlignment="1">
      <alignment horizontal="center" vertical="top" wrapText="1"/>
    </xf>
    <xf numFmtId="0" fontId="18" fillId="3" borderId="4" xfId="6" applyFont="1" applyFill="1" applyBorder="1" applyAlignment="1">
      <alignment horizontal="center" vertical="top" wrapText="1"/>
    </xf>
    <xf numFmtId="0" fontId="18" fillId="3" borderId="5" xfId="6" applyFont="1" applyFill="1" applyBorder="1" applyAlignment="1">
      <alignment horizontal="center" vertical="top" wrapText="1"/>
    </xf>
    <xf numFmtId="0" fontId="19" fillId="3" borderId="3" xfId="2" applyFont="1" applyFill="1" applyBorder="1" applyAlignment="1">
      <alignment horizontal="center" vertical="top" wrapText="1"/>
    </xf>
    <xf numFmtId="0" fontId="19" fillId="3" borderId="4" xfId="2" applyFont="1" applyFill="1" applyBorder="1" applyAlignment="1">
      <alignment horizontal="center" vertical="top" wrapText="1"/>
    </xf>
    <xf numFmtId="0" fontId="19" fillId="3" borderId="5" xfId="2" applyFont="1" applyFill="1" applyBorder="1" applyAlignment="1">
      <alignment horizontal="center" vertical="top" wrapText="1"/>
    </xf>
    <xf numFmtId="0" fontId="18" fillId="3" borderId="2" xfId="6" applyFont="1" applyFill="1" applyBorder="1" applyAlignment="1">
      <alignment horizontal="center" vertical="top" wrapText="1"/>
    </xf>
    <xf numFmtId="0" fontId="19" fillId="3" borderId="2" xfId="2" applyFont="1" applyFill="1" applyBorder="1" applyAlignment="1">
      <alignment horizontal="center" vertical="top" wrapText="1"/>
    </xf>
    <xf numFmtId="0" fontId="10" fillId="0" borderId="1" xfId="5" applyFont="1" applyBorder="1" applyAlignment="1">
      <alignment horizontal="center" vertical="center" wrapText="1"/>
    </xf>
    <xf numFmtId="2" fontId="11" fillId="0" borderId="2" xfId="5" applyNumberFormat="1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8" fillId="0" borderId="1" xfId="9" applyFont="1" applyFill="1" applyBorder="1" applyAlignment="1">
      <alignment horizontal="justify" vertical="top" wrapText="1"/>
    </xf>
    <xf numFmtId="0" fontId="29" fillId="0" borderId="6" xfId="9" applyFont="1" applyBorder="1" applyAlignment="1">
      <alignment horizontal="left" vertical="top" wrapText="1"/>
    </xf>
    <xf numFmtId="0" fontId="29" fillId="0" borderId="7" xfId="9" applyFont="1" applyBorder="1" applyAlignment="1">
      <alignment horizontal="left" vertical="top" wrapText="1"/>
    </xf>
    <xf numFmtId="0" fontId="29" fillId="0" borderId="9" xfId="9" applyFont="1" applyBorder="1" applyAlignment="1">
      <alignment horizontal="left" vertical="top" wrapText="1"/>
    </xf>
    <xf numFmtId="166" fontId="29" fillId="0" borderId="7" xfId="9" applyNumberFormat="1" applyFont="1" applyFill="1" applyBorder="1" applyAlignment="1">
      <alignment horizontal="center" vertical="center"/>
    </xf>
    <xf numFmtId="166" fontId="29" fillId="0" borderId="9" xfId="9" applyNumberFormat="1" applyFont="1" applyFill="1" applyBorder="1" applyAlignment="1">
      <alignment horizontal="center" vertical="center"/>
    </xf>
    <xf numFmtId="0" fontId="29" fillId="0" borderId="0" xfId="9" applyFont="1" applyAlignment="1">
      <alignment horizontal="right"/>
    </xf>
    <xf numFmtId="0" fontId="33" fillId="0" borderId="0" xfId="9" applyFont="1" applyAlignment="1">
      <alignment horizontal="center" vertical="top" wrapText="1"/>
    </xf>
    <xf numFmtId="0" fontId="28" fillId="0" borderId="3" xfId="9" applyFont="1" applyBorder="1" applyAlignment="1">
      <alignment horizontal="center" vertical="top" wrapText="1"/>
    </xf>
    <xf numFmtId="0" fontId="28" fillId="0" borderId="4" xfId="9" applyFont="1" applyBorder="1" applyAlignment="1">
      <alignment horizontal="center" vertical="top" wrapText="1"/>
    </xf>
    <xf numFmtId="0" fontId="28" fillId="0" borderId="5" xfId="9" applyFont="1" applyBorder="1" applyAlignment="1">
      <alignment horizontal="center" vertical="top" wrapText="1"/>
    </xf>
    <xf numFmtId="0" fontId="28" fillId="0" borderId="3" xfId="9" applyFont="1" applyFill="1" applyBorder="1" applyAlignment="1">
      <alignment horizontal="center" vertical="top" wrapText="1"/>
    </xf>
    <xf numFmtId="0" fontId="28" fillId="0" borderId="4" xfId="9" applyFont="1" applyFill="1" applyBorder="1" applyAlignment="1">
      <alignment horizontal="center" vertical="top" wrapText="1"/>
    </xf>
    <xf numFmtId="0" fontId="28" fillId="0" borderId="5" xfId="9" applyFont="1" applyFill="1" applyBorder="1" applyAlignment="1">
      <alignment horizontal="center" vertical="top" wrapText="1"/>
    </xf>
    <xf numFmtId="0" fontId="28" fillId="0" borderId="0" xfId="9" applyFont="1" applyFill="1" applyBorder="1" applyAlignment="1">
      <alignment horizontal="justify" vertical="top" wrapText="1"/>
    </xf>
    <xf numFmtId="0" fontId="15" fillId="0" borderId="2" xfId="9" applyFont="1" applyBorder="1" applyAlignment="1">
      <alignment horizontal="justify" vertical="top" wrapText="1"/>
    </xf>
    <xf numFmtId="0" fontId="32" fillId="0" borderId="0" xfId="9" applyFont="1" applyAlignment="1">
      <alignment horizontal="right"/>
    </xf>
    <xf numFmtId="0" fontId="33" fillId="0" borderId="0" xfId="9" applyFont="1" applyFill="1" applyBorder="1" applyAlignment="1">
      <alignment horizontal="center" vertical="top" wrapText="1"/>
    </xf>
    <xf numFmtId="0" fontId="34" fillId="0" borderId="6" xfId="9" applyFont="1" applyBorder="1" applyAlignment="1">
      <alignment horizontal="center" vertical="center" wrapText="1"/>
    </xf>
    <xf numFmtId="0" fontId="34" fillId="0" borderId="7" xfId="9" applyFont="1" applyBorder="1" applyAlignment="1">
      <alignment horizontal="center" vertical="center" wrapText="1"/>
    </xf>
    <xf numFmtId="0" fontId="34" fillId="0" borderId="9" xfId="9" applyFont="1" applyBorder="1" applyAlignment="1">
      <alignment horizontal="center" vertical="center" wrapText="1"/>
    </xf>
  </cellXfs>
  <cellStyles count="12">
    <cellStyle name="ex71" xfId="7"/>
    <cellStyle name="ex76" xfId="8"/>
    <cellStyle name="Обычный" xfId="0" builtinId="0"/>
    <cellStyle name="Обычный 2" xfId="2"/>
    <cellStyle name="Обычный 2 2" xfId="4"/>
    <cellStyle name="Обычный 2 2 2" xfId="5"/>
    <cellStyle name="Обычный 2 2 3" xfId="11"/>
    <cellStyle name="Обычный 2 3" xfId="10"/>
    <cellStyle name="Обычный 3" xfId="6"/>
    <cellStyle name="Обычный 3 2" xfId="9"/>
    <cellStyle name="Обычный 4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&#1099;/&#1052;&#1091;&#1085;.&#1087;&#1088;&#1086;&#1075;&#1088;&#1072;&#1084;&#1084;&#1072;/2023/&#1048;&#1079;&#1084;&#1077;&#1085;&#1077;&#1085;&#1080;&#1103;%20&#1074;%20&#1087;&#1088;&#1086;&#1075;&#1088;/&#1085;&#1086;&#1103;&#1073;&#1088;&#1100;/&#1087;&#1088;&#1080;&#1083;&#1086;&#1078;%20%20&#1052;&#1055;%20&#1056;&#1060;&#1050;&#1080;&#1057;%20(&#1058;&#1072;&#1073;&#1083;&#1080;&#1094;&#1099;%20&#1089;%202-4)%2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2;&#1059;&#1053;&#1055;&#1056;&#1054;&#1043;&#1056;&#1040;&#1052;&#1052;&#1067;/2021%20&#1075;&#1086;&#1076;/&#1054;&#1058;&#1063;&#1045;&#1058;&#1067;/&#1043;&#1086;&#1076;&#1086;&#1074;&#1086;&#1081;%20&#1086;&#1090;&#1095;&#1077;&#1090;%20&#1056;&#1072;&#1079;&#1074;&#1080;&#1090;&#1080;&#1077;%20&#1092;&#1080;&#1079;&#1080;&#1095;&#1077;&#1089;&#1082;&#1086;&#1081;%20&#1082;&#1091;&#1083;&#1100;&#1090;&#1091;&#1088;&#1099;%20&#1080;%20&#1089;&#1087;&#1086;&#1088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3 обеспеч МБ"/>
      <sheetName val="таблица 4 ресурс обесп вод"/>
      <sheetName val="титул"/>
      <sheetName val="табл 2"/>
      <sheetName val="табл. 1"/>
      <sheetName val="табл 5"/>
    </sheetNames>
    <sheetDataSet>
      <sheetData sheetId="0">
        <row r="13">
          <cell r="B13" t="str">
            <v xml:space="preserve">Оказание муниципальных услуг (выполнение работ) учреждениями физкультурно-спортивной направленности </v>
          </cell>
        </row>
        <row r="14">
          <cell r="B14" t="str">
            <v xml:space="preserve"> Укрепление материально-технической базы учреждений физкультурно-спортивной направленности</v>
          </cell>
        </row>
        <row r="33">
          <cell r="B33" t="str">
            <v>Пропаганда и популяризация физической культуры и спорта среди жителей муниципального образования</v>
          </cell>
        </row>
        <row r="38">
          <cell r="B38" t="str">
            <v>Организация, проведение официальных физкультурно-оздоровительных и спортивных мероприятий для населения</v>
          </cell>
        </row>
        <row r="48">
          <cell r="B48" t="str">
            <v>Развитие адаптивной физической культуры и адаптивного спорта</v>
          </cell>
        </row>
        <row r="57">
          <cell r="B57" t="str">
            <v xml:space="preserve">Обеспечение предоставления гарантий и компенсаций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каторы прил 2"/>
      <sheetName val="сведения о степ. вып-я таб 6"/>
      <sheetName val="рес обеспеч таб 7"/>
      <sheetName val="Анкета для оценки эф-ти"/>
      <sheetName val="Соответствие баллов"/>
    </sheetNames>
    <sheetDataSet>
      <sheetData sheetId="0"/>
      <sheetData sheetId="1"/>
      <sheetData sheetId="2"/>
      <sheetData sheetId="3"/>
      <sheetData sheetId="4">
        <row r="7">
          <cell r="B7" t="str">
            <v>Эффективна</v>
          </cell>
        </row>
        <row r="8">
          <cell r="B8" t="str">
            <v>Умеренно эффективна</v>
          </cell>
        </row>
        <row r="9">
          <cell r="B9" t="str">
            <v>Адекватна</v>
          </cell>
        </row>
        <row r="10">
          <cell r="B10" t="str">
            <v>Неэффективна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6"/>
  <sheetViews>
    <sheetView zoomScale="130" zoomScaleNormal="130" zoomScaleSheetLayoutView="140" workbookViewId="0">
      <pane ySplit="5" topLeftCell="A9" activePane="bottomLeft" state="frozen"/>
      <selection pane="bottomLeft" activeCell="L21" sqref="L21"/>
    </sheetView>
  </sheetViews>
  <sheetFormatPr defaultColWidth="8.85546875" defaultRowHeight="15" x14ac:dyDescent="0.25"/>
  <cols>
    <col min="1" max="1" width="4.42578125" style="72" customWidth="1"/>
    <col min="2" max="2" width="30.140625" style="73" customWidth="1"/>
    <col min="3" max="4" width="10.85546875" style="72" customWidth="1"/>
    <col min="5" max="7" width="9.5703125" style="72" customWidth="1"/>
    <col min="8" max="8" width="44" style="72" customWidth="1"/>
    <col min="9" max="16384" width="8.85546875" style="72"/>
  </cols>
  <sheetData>
    <row r="1" spans="1:11" ht="16.5" customHeight="1" x14ac:dyDescent="0.2">
      <c r="H1" s="74" t="s">
        <v>19</v>
      </c>
    </row>
    <row r="2" spans="1:11" ht="16.5" customHeight="1" x14ac:dyDescent="0.25">
      <c r="A2" s="168" t="s">
        <v>0</v>
      </c>
      <c r="B2" s="168"/>
      <c r="C2" s="168"/>
      <c r="D2" s="168"/>
      <c r="E2" s="168"/>
      <c r="F2" s="168"/>
      <c r="G2" s="168"/>
      <c r="H2" s="168"/>
    </row>
    <row r="3" spans="1:11" ht="45" customHeight="1" x14ac:dyDescent="0.25">
      <c r="A3" s="169" t="s">
        <v>1</v>
      </c>
      <c r="B3" s="170" t="s">
        <v>8</v>
      </c>
      <c r="C3" s="169" t="s">
        <v>2</v>
      </c>
      <c r="D3" s="171" t="s">
        <v>89</v>
      </c>
      <c r="E3" s="169" t="s">
        <v>90</v>
      </c>
      <c r="F3" s="169"/>
      <c r="G3" s="169"/>
      <c r="H3" s="169" t="s">
        <v>10</v>
      </c>
    </row>
    <row r="4" spans="1:11" ht="24" customHeight="1" x14ac:dyDescent="0.25">
      <c r="A4" s="169"/>
      <c r="B4" s="170"/>
      <c r="C4" s="169"/>
      <c r="D4" s="172"/>
      <c r="E4" s="171" t="s">
        <v>137</v>
      </c>
      <c r="F4" s="174" t="s">
        <v>9</v>
      </c>
      <c r="G4" s="175"/>
      <c r="H4" s="169"/>
    </row>
    <row r="5" spans="1:11" ht="43.15" customHeight="1" x14ac:dyDescent="0.25">
      <c r="A5" s="169"/>
      <c r="B5" s="170"/>
      <c r="C5" s="169"/>
      <c r="D5" s="173"/>
      <c r="E5" s="173"/>
      <c r="F5" s="75" t="s">
        <v>91</v>
      </c>
      <c r="G5" s="75" t="s">
        <v>92</v>
      </c>
      <c r="H5" s="169"/>
    </row>
    <row r="6" spans="1:11" ht="10.5" customHeight="1" x14ac:dyDescent="0.25">
      <c r="A6" s="76">
        <v>1</v>
      </c>
      <c r="B6" s="77">
        <v>2</v>
      </c>
      <c r="C6" s="76">
        <v>3</v>
      </c>
      <c r="D6" s="76"/>
      <c r="E6" s="76">
        <v>4</v>
      </c>
      <c r="F6" s="76">
        <v>5</v>
      </c>
      <c r="G6" s="76">
        <v>6</v>
      </c>
      <c r="H6" s="76">
        <v>7</v>
      </c>
    </row>
    <row r="7" spans="1:11" s="79" customFormat="1" ht="12" x14ac:dyDescent="0.25">
      <c r="A7" s="179" t="s">
        <v>306</v>
      </c>
      <c r="B7" s="180"/>
      <c r="C7" s="180"/>
      <c r="D7" s="180"/>
      <c r="E7" s="180"/>
      <c r="F7" s="180"/>
      <c r="G7" s="180"/>
      <c r="H7" s="181"/>
      <c r="I7" s="78"/>
      <c r="J7" s="78"/>
      <c r="K7" s="78"/>
    </row>
    <row r="8" spans="1:11" s="79" customFormat="1" ht="48" x14ac:dyDescent="0.25">
      <c r="A8" s="80">
        <v>1</v>
      </c>
      <c r="B8" s="17" t="s">
        <v>22</v>
      </c>
      <c r="C8" s="80" t="s">
        <v>3</v>
      </c>
      <c r="D8" s="30" t="s">
        <v>93</v>
      </c>
      <c r="E8" s="80">
        <v>49.1</v>
      </c>
      <c r="F8" s="18">
        <v>48.7</v>
      </c>
      <c r="G8" s="79">
        <v>56.3</v>
      </c>
      <c r="H8" s="81" t="s">
        <v>129</v>
      </c>
      <c r="I8" s="78"/>
      <c r="J8" s="78"/>
      <c r="K8" s="78"/>
    </row>
    <row r="9" spans="1:11" s="79" customFormat="1" ht="24" x14ac:dyDescent="0.25">
      <c r="A9" s="80">
        <v>2</v>
      </c>
      <c r="B9" s="82" t="s">
        <v>23</v>
      </c>
      <c r="C9" s="83" t="s">
        <v>88</v>
      </c>
      <c r="D9" s="29" t="s">
        <v>93</v>
      </c>
      <c r="E9" s="80">
        <v>3956</v>
      </c>
      <c r="F9" s="18">
        <v>3900</v>
      </c>
      <c r="G9" s="80">
        <v>3924</v>
      </c>
      <c r="H9" s="84" t="s">
        <v>130</v>
      </c>
      <c r="I9" s="78"/>
      <c r="J9" s="78"/>
      <c r="K9" s="78"/>
    </row>
    <row r="10" spans="1:11" s="86" customFormat="1" ht="12" x14ac:dyDescent="0.2">
      <c r="A10" s="182" t="s">
        <v>24</v>
      </c>
      <c r="B10" s="183"/>
      <c r="C10" s="183"/>
      <c r="D10" s="183"/>
      <c r="E10" s="183"/>
      <c r="F10" s="183"/>
      <c r="G10" s="183"/>
      <c r="H10" s="184"/>
      <c r="I10" s="85"/>
      <c r="J10" s="85"/>
      <c r="K10" s="85"/>
    </row>
    <row r="11" spans="1:11" s="86" customFormat="1" ht="60" x14ac:dyDescent="0.2">
      <c r="A11" s="87">
        <v>3</v>
      </c>
      <c r="B11" s="82" t="s">
        <v>25</v>
      </c>
      <c r="C11" s="18" t="s">
        <v>26</v>
      </c>
      <c r="D11" s="61" t="s">
        <v>136</v>
      </c>
      <c r="E11" s="88">
        <v>573</v>
      </c>
      <c r="F11" s="18">
        <v>500</v>
      </c>
      <c r="G11" s="88">
        <v>571</v>
      </c>
      <c r="H11" s="89" t="s">
        <v>133</v>
      </c>
    </row>
    <row r="12" spans="1:11" s="86" customFormat="1" ht="12" x14ac:dyDescent="0.2">
      <c r="A12" s="185" t="s">
        <v>27</v>
      </c>
      <c r="B12" s="186"/>
      <c r="C12" s="186"/>
      <c r="D12" s="186"/>
      <c r="E12" s="186"/>
      <c r="F12" s="186"/>
      <c r="G12" s="186"/>
      <c r="H12" s="187"/>
    </row>
    <row r="13" spans="1:11" s="86" customFormat="1" ht="48" x14ac:dyDescent="0.2">
      <c r="A13" s="18">
        <v>4</v>
      </c>
      <c r="B13" s="19" t="s">
        <v>28</v>
      </c>
      <c r="C13" s="18" t="s">
        <v>29</v>
      </c>
      <c r="D13" s="29" t="s">
        <v>93</v>
      </c>
      <c r="E13" s="101">
        <v>50.19</v>
      </c>
      <c r="F13" s="18">
        <v>49</v>
      </c>
      <c r="G13" s="80">
        <v>57.7</v>
      </c>
      <c r="H13" s="90" t="s">
        <v>131</v>
      </c>
      <c r="J13" s="91"/>
    </row>
    <row r="14" spans="1:11" s="86" customFormat="1" ht="69" customHeight="1" x14ac:dyDescent="0.2">
      <c r="A14" s="18">
        <v>5</v>
      </c>
      <c r="B14" s="17" t="s">
        <v>30</v>
      </c>
      <c r="C14" s="18" t="s">
        <v>31</v>
      </c>
      <c r="D14" s="61" t="s">
        <v>136</v>
      </c>
      <c r="E14" s="92">
        <v>9250</v>
      </c>
      <c r="F14" s="18">
        <v>7500</v>
      </c>
      <c r="G14" s="92">
        <v>7967</v>
      </c>
      <c r="H14" s="93" t="s">
        <v>205</v>
      </c>
    </row>
    <row r="15" spans="1:11" s="86" customFormat="1" ht="69" customHeight="1" x14ac:dyDescent="0.2">
      <c r="A15" s="18">
        <v>6</v>
      </c>
      <c r="B15" s="31" t="s">
        <v>94</v>
      </c>
      <c r="C15" s="18" t="s">
        <v>29</v>
      </c>
      <c r="D15" s="61" t="s">
        <v>136</v>
      </c>
      <c r="E15" s="101">
        <v>95.6</v>
      </c>
      <c r="F15" s="18">
        <v>98</v>
      </c>
      <c r="G15" s="92">
        <v>95</v>
      </c>
      <c r="H15" s="93" t="s">
        <v>206</v>
      </c>
      <c r="I15" s="91"/>
    </row>
    <row r="16" spans="1:11" s="86" customFormat="1" ht="12" x14ac:dyDescent="0.2">
      <c r="A16" s="188" t="s">
        <v>132</v>
      </c>
      <c r="B16" s="189"/>
      <c r="C16" s="189"/>
      <c r="D16" s="189"/>
      <c r="E16" s="189"/>
      <c r="F16" s="189"/>
      <c r="G16" s="189"/>
      <c r="H16" s="189"/>
    </row>
    <row r="17" spans="1:8" s="86" customFormat="1" ht="72" x14ac:dyDescent="0.2">
      <c r="A17" s="18">
        <v>7</v>
      </c>
      <c r="B17" s="17" t="s">
        <v>32</v>
      </c>
      <c r="C17" s="17" t="s">
        <v>29</v>
      </c>
      <c r="D17" s="61"/>
      <c r="E17" s="88">
        <v>12.6</v>
      </c>
      <c r="F17" s="16">
        <v>12</v>
      </c>
      <c r="G17" s="80">
        <v>12.6</v>
      </c>
      <c r="H17" s="94" t="s">
        <v>134</v>
      </c>
    </row>
    <row r="18" spans="1:8" s="86" customFormat="1" ht="12" x14ac:dyDescent="0.2">
      <c r="A18" s="189" t="s">
        <v>33</v>
      </c>
      <c r="B18" s="189"/>
      <c r="C18" s="189"/>
      <c r="D18" s="189"/>
      <c r="E18" s="189"/>
      <c r="F18" s="189"/>
      <c r="G18" s="189"/>
      <c r="H18" s="189"/>
    </row>
    <row r="19" spans="1:8" s="91" customFormat="1" ht="48" x14ac:dyDescent="0.2">
      <c r="A19" s="18">
        <v>8</v>
      </c>
      <c r="B19" s="17" t="s">
        <v>34</v>
      </c>
      <c r="C19" s="18" t="s">
        <v>29</v>
      </c>
      <c r="D19" s="29"/>
      <c r="E19" s="95">
        <v>100</v>
      </c>
      <c r="F19" s="95">
        <v>100</v>
      </c>
      <c r="G19" s="95">
        <v>100</v>
      </c>
      <c r="H19" s="95" t="s">
        <v>307</v>
      </c>
    </row>
    <row r="20" spans="1:8" s="96" customFormat="1" ht="12" x14ac:dyDescent="0.2">
      <c r="A20" s="190" t="s">
        <v>35</v>
      </c>
      <c r="B20" s="190"/>
      <c r="C20" s="190"/>
      <c r="D20" s="190"/>
      <c r="E20" s="190"/>
      <c r="F20" s="190"/>
      <c r="G20" s="190"/>
      <c r="H20" s="190"/>
    </row>
    <row r="21" spans="1:8" s="96" customFormat="1" ht="24" x14ac:dyDescent="0.2">
      <c r="A21" s="18">
        <v>9</v>
      </c>
      <c r="B21" s="17" t="s">
        <v>36</v>
      </c>
      <c r="C21" s="18" t="s">
        <v>29</v>
      </c>
      <c r="D21" s="29"/>
      <c r="E21" s="97">
        <v>100</v>
      </c>
      <c r="F21" s="18">
        <v>100</v>
      </c>
      <c r="G21" s="97">
        <v>100</v>
      </c>
      <c r="H21" s="95" t="s">
        <v>307</v>
      </c>
    </row>
    <row r="22" spans="1:8" s="96" customFormat="1" ht="12" x14ac:dyDescent="0.2">
      <c r="A22" s="176" t="s">
        <v>37</v>
      </c>
      <c r="B22" s="177"/>
      <c r="C22" s="177"/>
      <c r="D22" s="177"/>
      <c r="E22" s="177"/>
      <c r="F22" s="177"/>
      <c r="G22" s="177"/>
      <c r="H22" s="178"/>
    </row>
    <row r="23" spans="1:8" s="96" customFormat="1" ht="60" x14ac:dyDescent="0.2">
      <c r="A23" s="18">
        <v>10</v>
      </c>
      <c r="B23" s="20" t="s">
        <v>38</v>
      </c>
      <c r="C23" s="18" t="s">
        <v>29</v>
      </c>
      <c r="D23" s="29"/>
      <c r="E23" s="98">
        <v>100</v>
      </c>
      <c r="F23" s="18">
        <v>100</v>
      </c>
      <c r="G23" s="98">
        <v>100</v>
      </c>
      <c r="H23" s="95" t="s">
        <v>307</v>
      </c>
    </row>
    <row r="24" spans="1:8" s="96" customFormat="1" ht="12" x14ac:dyDescent="0.2">
      <c r="A24" s="176" t="s">
        <v>39</v>
      </c>
      <c r="B24" s="177"/>
      <c r="C24" s="177"/>
      <c r="D24" s="177"/>
      <c r="E24" s="177"/>
      <c r="F24" s="177"/>
      <c r="G24" s="177"/>
      <c r="H24" s="178"/>
    </row>
    <row r="25" spans="1:8" s="96" customFormat="1" ht="84" x14ac:dyDescent="0.2">
      <c r="A25" s="18">
        <v>11</v>
      </c>
      <c r="B25" s="17" t="s">
        <v>40</v>
      </c>
      <c r="C25" s="18" t="s">
        <v>29</v>
      </c>
      <c r="D25" s="29" t="s">
        <v>93</v>
      </c>
      <c r="E25" s="98">
        <v>85.4</v>
      </c>
      <c r="F25" s="18">
        <v>80.7</v>
      </c>
      <c r="G25" s="98">
        <v>87.5</v>
      </c>
      <c r="H25" s="99" t="s">
        <v>127</v>
      </c>
    </row>
    <row r="26" spans="1:8" s="96" customFormat="1" ht="50.25" customHeight="1" x14ac:dyDescent="0.2">
      <c r="A26" s="18">
        <v>12</v>
      </c>
      <c r="B26" s="19" t="s">
        <v>28</v>
      </c>
      <c r="C26" s="18" t="s">
        <v>29</v>
      </c>
      <c r="D26" s="61" t="s">
        <v>136</v>
      </c>
      <c r="E26" s="98">
        <v>50.19</v>
      </c>
      <c r="F26" s="18">
        <v>49</v>
      </c>
      <c r="G26" s="98">
        <v>57.7</v>
      </c>
      <c r="H26" s="90" t="s">
        <v>128</v>
      </c>
    </row>
    <row r="36" spans="8:8" x14ac:dyDescent="0.25">
      <c r="H36" s="100" t="s">
        <v>124</v>
      </c>
    </row>
  </sheetData>
  <mergeCells count="17">
    <mergeCell ref="A22:H22"/>
    <mergeCell ref="A24:H24"/>
    <mergeCell ref="A7:H7"/>
    <mergeCell ref="A10:H10"/>
    <mergeCell ref="A12:H12"/>
    <mergeCell ref="A16:H16"/>
    <mergeCell ref="A18:H18"/>
    <mergeCell ref="A20:H20"/>
    <mergeCell ref="A2:H2"/>
    <mergeCell ref="A3:A5"/>
    <mergeCell ref="B3:B5"/>
    <mergeCell ref="C3:C5"/>
    <mergeCell ref="D3:D5"/>
    <mergeCell ref="E3:G3"/>
    <mergeCell ref="H3:H5"/>
    <mergeCell ref="E4:E5"/>
    <mergeCell ref="F4:G4"/>
  </mergeCells>
  <pageMargins left="0.70866141732283472" right="0.11811023622047245" top="0.35433070866141736" bottom="0.55118110236220474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topLeftCell="A22" zoomScale="110" zoomScaleNormal="110" zoomScaleSheetLayoutView="110" workbookViewId="0">
      <selection activeCell="J25" sqref="J25"/>
    </sheetView>
  </sheetViews>
  <sheetFormatPr defaultRowHeight="12" x14ac:dyDescent="0.2"/>
  <cols>
    <col min="1" max="1" width="7.5703125" style="2" customWidth="1"/>
    <col min="2" max="2" width="31.28515625" style="3" customWidth="1"/>
    <col min="3" max="3" width="16.7109375" style="1" customWidth="1"/>
    <col min="4" max="4" width="12.7109375" style="1" customWidth="1"/>
    <col min="5" max="5" width="11.7109375" style="1" customWidth="1"/>
    <col min="6" max="6" width="11.42578125" style="1" customWidth="1"/>
    <col min="7" max="7" width="13.42578125" style="1" customWidth="1"/>
    <col min="8" max="8" width="30.85546875" style="51" customWidth="1"/>
    <col min="9" max="9" width="62.7109375" style="1" customWidth="1"/>
    <col min="10" max="10" width="24.5703125" style="1" customWidth="1"/>
    <col min="11" max="16384" width="9.140625" style="1"/>
  </cols>
  <sheetData>
    <row r="1" spans="1:10" x14ac:dyDescent="0.2">
      <c r="J1" s="4" t="s">
        <v>95</v>
      </c>
    </row>
    <row r="3" spans="1:10" s="6" customFormat="1" ht="52.5" customHeight="1" x14ac:dyDescent="0.2">
      <c r="A3" s="5"/>
      <c r="B3" s="192" t="s">
        <v>187</v>
      </c>
      <c r="C3" s="192"/>
      <c r="D3" s="192"/>
      <c r="E3" s="192"/>
      <c r="F3" s="192"/>
      <c r="G3" s="192"/>
      <c r="H3" s="192"/>
      <c r="I3" s="192"/>
      <c r="J3" s="192"/>
    </row>
    <row r="4" spans="1:10" s="33" customFormat="1" ht="34.5" customHeight="1" x14ac:dyDescent="0.2">
      <c r="A4" s="193" t="s">
        <v>21</v>
      </c>
      <c r="B4" s="191" t="s">
        <v>96</v>
      </c>
      <c r="C4" s="191" t="s">
        <v>97</v>
      </c>
      <c r="D4" s="191" t="s">
        <v>12</v>
      </c>
      <c r="E4" s="191"/>
      <c r="F4" s="191" t="s">
        <v>13</v>
      </c>
      <c r="G4" s="191"/>
      <c r="H4" s="191" t="s">
        <v>11</v>
      </c>
      <c r="I4" s="191"/>
      <c r="J4" s="195" t="s">
        <v>14</v>
      </c>
    </row>
    <row r="5" spans="1:10" s="33" customFormat="1" ht="25.5" x14ac:dyDescent="0.2">
      <c r="A5" s="194"/>
      <c r="B5" s="191"/>
      <c r="C5" s="191"/>
      <c r="D5" s="35" t="s">
        <v>17</v>
      </c>
      <c r="E5" s="35" t="s">
        <v>18</v>
      </c>
      <c r="F5" s="35" t="s">
        <v>17</v>
      </c>
      <c r="G5" s="35" t="s">
        <v>18</v>
      </c>
      <c r="H5" s="46" t="s">
        <v>15</v>
      </c>
      <c r="I5" s="35" t="s">
        <v>16</v>
      </c>
      <c r="J5" s="196"/>
    </row>
    <row r="6" spans="1:10" s="37" customFormat="1" ht="12.75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52">
        <v>8</v>
      </c>
      <c r="I6" s="36">
        <v>9</v>
      </c>
      <c r="J6" s="36">
        <v>10</v>
      </c>
    </row>
    <row r="7" spans="1:10" ht="57" customHeight="1" x14ac:dyDescent="0.2">
      <c r="A7" s="36">
        <v>1</v>
      </c>
      <c r="B7" s="42" t="s">
        <v>98</v>
      </c>
      <c r="C7" s="66" t="s">
        <v>188</v>
      </c>
      <c r="D7" s="43">
        <v>44927</v>
      </c>
      <c r="E7" s="43">
        <v>45291</v>
      </c>
      <c r="F7" s="43">
        <v>44927</v>
      </c>
      <c r="G7" s="43">
        <v>45291</v>
      </c>
      <c r="H7" s="46" t="s">
        <v>41</v>
      </c>
      <c r="I7" s="35" t="s">
        <v>123</v>
      </c>
      <c r="J7" s="36" t="s">
        <v>113</v>
      </c>
    </row>
    <row r="8" spans="1:10" ht="68.25" customHeight="1" x14ac:dyDescent="0.2">
      <c r="A8" s="36">
        <v>2</v>
      </c>
      <c r="B8" s="42" t="s">
        <v>42</v>
      </c>
      <c r="C8" s="66" t="s">
        <v>188</v>
      </c>
      <c r="D8" s="43">
        <v>44927</v>
      </c>
      <c r="E8" s="58">
        <v>45291</v>
      </c>
      <c r="F8" s="58">
        <v>44927</v>
      </c>
      <c r="G8" s="58">
        <v>45291</v>
      </c>
      <c r="H8" s="53" t="s">
        <v>100</v>
      </c>
      <c r="I8" s="69" t="s">
        <v>308</v>
      </c>
      <c r="J8" s="35" t="s">
        <v>113</v>
      </c>
    </row>
    <row r="9" spans="1:10" ht="173.25" customHeight="1" x14ac:dyDescent="0.2">
      <c r="A9" s="36">
        <v>3</v>
      </c>
      <c r="B9" s="42" t="s">
        <v>189</v>
      </c>
      <c r="C9" s="66" t="s">
        <v>188</v>
      </c>
      <c r="D9" s="43">
        <v>44927</v>
      </c>
      <c r="E9" s="58">
        <v>45291</v>
      </c>
      <c r="F9" s="58">
        <v>44927</v>
      </c>
      <c r="G9" s="58">
        <v>45291</v>
      </c>
      <c r="H9" s="53" t="s">
        <v>195</v>
      </c>
      <c r="I9" s="70" t="s">
        <v>200</v>
      </c>
      <c r="J9" s="36" t="s">
        <v>113</v>
      </c>
    </row>
    <row r="10" spans="1:10" ht="164.25" customHeight="1" x14ac:dyDescent="0.2">
      <c r="A10" s="36">
        <v>3</v>
      </c>
      <c r="B10" s="42" t="s">
        <v>44</v>
      </c>
      <c r="C10" s="66" t="s">
        <v>188</v>
      </c>
      <c r="D10" s="43">
        <v>44927</v>
      </c>
      <c r="E10" s="58">
        <v>45291</v>
      </c>
      <c r="F10" s="58">
        <v>44927</v>
      </c>
      <c r="G10" s="58">
        <v>45291</v>
      </c>
      <c r="H10" s="46" t="s">
        <v>99</v>
      </c>
      <c r="I10" s="70" t="s">
        <v>204</v>
      </c>
      <c r="J10" s="36" t="s">
        <v>113</v>
      </c>
    </row>
    <row r="11" spans="1:10" ht="62.25" customHeight="1" x14ac:dyDescent="0.2">
      <c r="A11" s="36">
        <v>4</v>
      </c>
      <c r="B11" s="45" t="s">
        <v>45</v>
      </c>
      <c r="C11" s="46" t="s">
        <v>43</v>
      </c>
      <c r="D11" s="43">
        <v>44927</v>
      </c>
      <c r="E11" s="43">
        <v>45291</v>
      </c>
      <c r="F11" s="43">
        <v>44927</v>
      </c>
      <c r="G11" s="43">
        <v>45291</v>
      </c>
      <c r="H11" s="46" t="s">
        <v>46</v>
      </c>
      <c r="I11" s="35" t="s">
        <v>114</v>
      </c>
      <c r="J11" s="34" t="s">
        <v>113</v>
      </c>
    </row>
    <row r="12" spans="1:10" ht="75" customHeight="1" x14ac:dyDescent="0.2">
      <c r="A12" s="36">
        <v>5</v>
      </c>
      <c r="B12" s="47" t="s">
        <v>47</v>
      </c>
      <c r="C12" s="66" t="s">
        <v>188</v>
      </c>
      <c r="D12" s="43">
        <v>44927</v>
      </c>
      <c r="E12" s="43">
        <v>45291</v>
      </c>
      <c r="F12" s="43">
        <v>44927</v>
      </c>
      <c r="G12" s="43">
        <v>45291</v>
      </c>
      <c r="H12" s="46" t="s">
        <v>190</v>
      </c>
      <c r="I12" s="71" t="s">
        <v>207</v>
      </c>
      <c r="J12" s="35" t="s">
        <v>115</v>
      </c>
    </row>
    <row r="13" spans="1:10" ht="66" customHeight="1" x14ac:dyDescent="0.2">
      <c r="A13" s="36">
        <v>6</v>
      </c>
      <c r="B13" s="48" t="s">
        <v>48</v>
      </c>
      <c r="C13" s="66" t="s">
        <v>188</v>
      </c>
      <c r="D13" s="43">
        <v>44927</v>
      </c>
      <c r="E13" s="43">
        <v>45291</v>
      </c>
      <c r="F13" s="43">
        <v>44927</v>
      </c>
      <c r="G13" s="43">
        <v>45291</v>
      </c>
      <c r="H13" s="53" t="s">
        <v>116</v>
      </c>
      <c r="I13" s="49" t="s">
        <v>119</v>
      </c>
      <c r="J13" s="36" t="s">
        <v>113</v>
      </c>
    </row>
    <row r="14" spans="1:10" ht="111" customHeight="1" x14ac:dyDescent="0.2">
      <c r="A14" s="36">
        <v>7</v>
      </c>
      <c r="B14" s="47" t="s">
        <v>49</v>
      </c>
      <c r="C14" s="66" t="s">
        <v>188</v>
      </c>
      <c r="D14" s="43">
        <v>44927</v>
      </c>
      <c r="E14" s="43">
        <v>45291</v>
      </c>
      <c r="F14" s="43">
        <v>44927</v>
      </c>
      <c r="G14" s="43">
        <v>45291</v>
      </c>
      <c r="H14" s="46" t="s">
        <v>50</v>
      </c>
      <c r="I14" s="46" t="s">
        <v>208</v>
      </c>
      <c r="J14" s="36" t="s">
        <v>113</v>
      </c>
    </row>
    <row r="15" spans="1:10" ht="51" x14ac:dyDescent="0.2">
      <c r="A15" s="36">
        <v>7</v>
      </c>
      <c r="B15" s="45" t="s">
        <v>51</v>
      </c>
      <c r="C15" s="66" t="s">
        <v>188</v>
      </c>
      <c r="D15" s="43">
        <v>44927</v>
      </c>
      <c r="E15" s="43">
        <v>45291</v>
      </c>
      <c r="F15" s="43">
        <v>44927</v>
      </c>
      <c r="G15" s="43">
        <v>45291</v>
      </c>
      <c r="H15" s="44" t="s">
        <v>116</v>
      </c>
      <c r="I15" s="71" t="s">
        <v>209</v>
      </c>
      <c r="J15" s="36" t="s">
        <v>113</v>
      </c>
    </row>
    <row r="16" spans="1:10" ht="63.75" x14ac:dyDescent="0.2">
      <c r="A16" s="36">
        <v>9</v>
      </c>
      <c r="B16" s="47" t="s">
        <v>54</v>
      </c>
      <c r="C16" s="66" t="s">
        <v>188</v>
      </c>
      <c r="D16" s="43">
        <v>44927</v>
      </c>
      <c r="E16" s="43">
        <v>45291</v>
      </c>
      <c r="F16" s="43">
        <v>44927</v>
      </c>
      <c r="G16" s="43">
        <v>45291</v>
      </c>
      <c r="H16" s="38" t="s">
        <v>117</v>
      </c>
      <c r="I16" s="50" t="s">
        <v>118</v>
      </c>
      <c r="J16" s="36" t="s">
        <v>113</v>
      </c>
    </row>
    <row r="17" spans="1:10" ht="51.75" hidden="1" customHeight="1" x14ac:dyDescent="0.2">
      <c r="A17" s="36">
        <v>13</v>
      </c>
      <c r="B17" s="47" t="s">
        <v>55</v>
      </c>
      <c r="C17" s="66" t="s">
        <v>188</v>
      </c>
      <c r="D17" s="43">
        <v>44927</v>
      </c>
      <c r="E17" s="43">
        <v>45291</v>
      </c>
      <c r="F17" s="43">
        <v>44927</v>
      </c>
      <c r="G17" s="43">
        <v>45291</v>
      </c>
      <c r="H17" s="46" t="s">
        <v>56</v>
      </c>
      <c r="I17" s="35" t="s">
        <v>53</v>
      </c>
      <c r="J17" s="36"/>
    </row>
    <row r="18" spans="1:10" ht="76.5" customHeight="1" x14ac:dyDescent="0.2">
      <c r="A18" s="36">
        <v>10</v>
      </c>
      <c r="B18" s="47" t="s">
        <v>57</v>
      </c>
      <c r="C18" s="66" t="s">
        <v>188</v>
      </c>
      <c r="D18" s="43">
        <v>44927</v>
      </c>
      <c r="E18" s="43">
        <v>45291</v>
      </c>
      <c r="F18" s="58">
        <v>44927</v>
      </c>
      <c r="G18" s="58">
        <v>45291</v>
      </c>
      <c r="H18" s="46" t="s">
        <v>101</v>
      </c>
      <c r="I18" s="45" t="s">
        <v>210</v>
      </c>
      <c r="J18" s="36" t="s">
        <v>113</v>
      </c>
    </row>
    <row r="19" spans="1:10" ht="89.25" hidden="1" x14ac:dyDescent="0.2">
      <c r="A19" s="36">
        <v>15</v>
      </c>
      <c r="B19" s="47" t="s">
        <v>58</v>
      </c>
      <c r="C19" s="66" t="s">
        <v>188</v>
      </c>
      <c r="D19" s="43">
        <v>44927</v>
      </c>
      <c r="E19" s="43">
        <v>45291</v>
      </c>
      <c r="F19" s="43">
        <v>44927</v>
      </c>
      <c r="G19" s="43">
        <v>45291</v>
      </c>
      <c r="H19" s="46" t="s">
        <v>59</v>
      </c>
      <c r="I19" s="35" t="s">
        <v>53</v>
      </c>
      <c r="J19" s="36"/>
    </row>
    <row r="20" spans="1:10" ht="38.25" hidden="1" x14ac:dyDescent="0.2">
      <c r="A20" s="36">
        <v>16</v>
      </c>
      <c r="B20" s="47" t="s">
        <v>60</v>
      </c>
      <c r="C20" s="66" t="s">
        <v>188</v>
      </c>
      <c r="D20" s="43">
        <v>44927</v>
      </c>
      <c r="E20" s="43">
        <v>45291</v>
      </c>
      <c r="F20" s="43">
        <v>44927</v>
      </c>
      <c r="G20" s="43">
        <v>45291</v>
      </c>
      <c r="H20" s="46" t="s">
        <v>61</v>
      </c>
      <c r="I20" s="35" t="s">
        <v>62</v>
      </c>
      <c r="J20" s="35"/>
    </row>
    <row r="21" spans="1:10" ht="25.5" hidden="1" x14ac:dyDescent="0.2">
      <c r="A21" s="36">
        <v>17</v>
      </c>
      <c r="B21" s="47" t="s">
        <v>63</v>
      </c>
      <c r="C21" s="66" t="s">
        <v>188</v>
      </c>
      <c r="D21" s="43">
        <v>44927</v>
      </c>
      <c r="E21" s="43">
        <v>45291</v>
      </c>
      <c r="F21" s="43">
        <v>44927</v>
      </c>
      <c r="G21" s="43">
        <v>45291</v>
      </c>
      <c r="H21" s="46" t="s">
        <v>64</v>
      </c>
      <c r="I21" s="35" t="s">
        <v>62</v>
      </c>
      <c r="J21" s="32"/>
    </row>
    <row r="22" spans="1:10" ht="94.5" customHeight="1" x14ac:dyDescent="0.2">
      <c r="A22" s="36">
        <v>11</v>
      </c>
      <c r="B22" s="47" t="s">
        <v>199</v>
      </c>
      <c r="C22" s="66" t="s">
        <v>188</v>
      </c>
      <c r="D22" s="43">
        <v>44927</v>
      </c>
      <c r="E22" s="43">
        <v>45291</v>
      </c>
      <c r="F22" s="43">
        <v>44927</v>
      </c>
      <c r="G22" s="43">
        <v>45291</v>
      </c>
      <c r="H22" s="46" t="s">
        <v>65</v>
      </c>
      <c r="I22" s="68" t="s">
        <v>102</v>
      </c>
      <c r="J22" s="36" t="s">
        <v>113</v>
      </c>
    </row>
    <row r="23" spans="1:10" ht="54.75" customHeight="1" x14ac:dyDescent="0.2">
      <c r="A23" s="36">
        <v>12</v>
      </c>
      <c r="B23" s="47" t="s">
        <v>125</v>
      </c>
      <c r="C23" s="66" t="s">
        <v>188</v>
      </c>
      <c r="D23" s="43">
        <v>44927</v>
      </c>
      <c r="E23" s="43">
        <v>45291</v>
      </c>
      <c r="F23" s="43">
        <v>44927</v>
      </c>
      <c r="G23" s="43">
        <v>45291</v>
      </c>
      <c r="H23" s="54" t="s">
        <v>126</v>
      </c>
      <c r="I23" s="46" t="s">
        <v>120</v>
      </c>
      <c r="J23" s="36" t="s">
        <v>113</v>
      </c>
    </row>
    <row r="24" spans="1:10" ht="76.5" x14ac:dyDescent="0.2">
      <c r="A24" s="36">
        <v>13</v>
      </c>
      <c r="B24" s="48" t="s">
        <v>122</v>
      </c>
      <c r="C24" s="66" t="s">
        <v>188</v>
      </c>
      <c r="D24" s="43">
        <v>44927</v>
      </c>
      <c r="E24" s="43">
        <v>45291</v>
      </c>
      <c r="F24" s="58">
        <v>44927</v>
      </c>
      <c r="G24" s="58">
        <v>45107</v>
      </c>
      <c r="H24" s="54" t="s">
        <v>191</v>
      </c>
      <c r="I24" s="46" t="s">
        <v>309</v>
      </c>
      <c r="J24" s="46" t="s">
        <v>198</v>
      </c>
    </row>
    <row r="25" spans="1:10" ht="150" customHeight="1" x14ac:dyDescent="0.2">
      <c r="A25" s="36">
        <v>15</v>
      </c>
      <c r="B25" s="45" t="s">
        <v>192</v>
      </c>
      <c r="C25" s="66" t="s">
        <v>188</v>
      </c>
      <c r="D25" s="43">
        <v>44927</v>
      </c>
      <c r="E25" s="43">
        <v>45291</v>
      </c>
      <c r="F25" s="43">
        <v>44927</v>
      </c>
      <c r="G25" s="43">
        <v>45291</v>
      </c>
      <c r="H25" s="46" t="s">
        <v>196</v>
      </c>
      <c r="I25" s="35" t="s">
        <v>197</v>
      </c>
      <c r="J25" s="35" t="s">
        <v>113</v>
      </c>
    </row>
    <row r="26" spans="1:10" ht="87" customHeight="1" x14ac:dyDescent="0.2">
      <c r="A26" s="36">
        <v>16</v>
      </c>
      <c r="B26" s="45" t="s">
        <v>193</v>
      </c>
      <c r="C26" s="66" t="s">
        <v>188</v>
      </c>
      <c r="D26" s="43">
        <v>44927</v>
      </c>
      <c r="E26" s="43">
        <v>45291</v>
      </c>
      <c r="F26" s="58">
        <v>44927</v>
      </c>
      <c r="G26" s="58">
        <v>45107</v>
      </c>
      <c r="H26" s="46" t="s">
        <v>194</v>
      </c>
      <c r="I26" s="46" t="s">
        <v>309</v>
      </c>
      <c r="J26" s="46" t="s">
        <v>198</v>
      </c>
    </row>
    <row r="27" spans="1:10" ht="104.25" customHeight="1" x14ac:dyDescent="0.2"/>
  </sheetData>
  <mergeCells count="8">
    <mergeCell ref="H4:I4"/>
    <mergeCell ref="B3:J3"/>
    <mergeCell ref="A4:A5"/>
    <mergeCell ref="B4:B5"/>
    <mergeCell ref="C4:C5"/>
    <mergeCell ref="D4:E4"/>
    <mergeCell ref="F4:G4"/>
    <mergeCell ref="J4:J5"/>
  </mergeCells>
  <pageMargins left="0.31496062992125984" right="0.15748031496062992" top="0.35433070866141736" bottom="0.15748031496062992" header="0.31496062992125984" footer="0.11811023622047245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04"/>
  <sheetViews>
    <sheetView view="pageBreakPreview" topLeftCell="A127" zoomScale="120" zoomScaleNormal="100" zoomScaleSheetLayoutView="120" workbookViewId="0">
      <selection activeCell="I141" sqref="I141"/>
    </sheetView>
  </sheetViews>
  <sheetFormatPr defaultColWidth="8.85546875" defaultRowHeight="12.75" x14ac:dyDescent="0.2"/>
  <cols>
    <col min="1" max="1" width="15.28515625" style="65" customWidth="1"/>
    <col min="2" max="2" width="27.28515625" style="65" customWidth="1"/>
    <col min="3" max="4" width="16.5703125" style="14" customWidth="1"/>
    <col min="5" max="5" width="14.85546875" style="15" customWidth="1"/>
    <col min="6" max="6" width="12" style="15" customWidth="1"/>
    <col min="7" max="7" width="8.85546875" style="9" hidden="1" customWidth="1"/>
    <col min="8" max="16384" width="8.85546875" style="9"/>
  </cols>
  <sheetData>
    <row r="1" spans="1:9" ht="18" customHeight="1" x14ac:dyDescent="0.2">
      <c r="A1" s="63"/>
      <c r="B1" s="63"/>
      <c r="C1" s="7"/>
      <c r="D1" s="7"/>
      <c r="E1" s="8"/>
      <c r="F1" s="8" t="s">
        <v>135</v>
      </c>
    </row>
    <row r="2" spans="1:9" x14ac:dyDescent="0.2">
      <c r="A2" s="63"/>
      <c r="B2" s="63"/>
      <c r="C2" s="10"/>
      <c r="D2" s="10"/>
      <c r="E2" s="11"/>
      <c r="F2" s="11"/>
    </row>
    <row r="3" spans="1:9" ht="36" customHeight="1" x14ac:dyDescent="0.2">
      <c r="A3" s="205" t="s">
        <v>186</v>
      </c>
      <c r="B3" s="205"/>
      <c r="C3" s="205"/>
      <c r="D3" s="205"/>
      <c r="E3" s="205"/>
      <c r="F3" s="205"/>
    </row>
    <row r="4" spans="1:9" s="55" customFormat="1" ht="63.75" customHeight="1" x14ac:dyDescent="0.2">
      <c r="A4" s="209" t="s">
        <v>4</v>
      </c>
      <c r="B4" s="209" t="s">
        <v>152</v>
      </c>
      <c r="C4" s="206" t="s">
        <v>5</v>
      </c>
      <c r="D4" s="206" t="s">
        <v>141</v>
      </c>
      <c r="E4" s="207" t="s">
        <v>103</v>
      </c>
      <c r="F4" s="208" t="s">
        <v>104</v>
      </c>
    </row>
    <row r="5" spans="1:9" x14ac:dyDescent="0.2">
      <c r="A5" s="209"/>
      <c r="B5" s="209"/>
      <c r="C5" s="206"/>
      <c r="D5" s="206"/>
      <c r="E5" s="207"/>
      <c r="F5" s="208"/>
    </row>
    <row r="6" spans="1:9" ht="12.75" customHeight="1" x14ac:dyDescent="0.2">
      <c r="A6" s="64">
        <v>1</v>
      </c>
      <c r="B6" s="64">
        <v>2</v>
      </c>
      <c r="C6" s="12">
        <v>3</v>
      </c>
      <c r="D6" s="12">
        <v>4</v>
      </c>
      <c r="E6" s="12">
        <v>5</v>
      </c>
      <c r="F6" s="12">
        <v>6</v>
      </c>
      <c r="G6" s="60"/>
      <c r="I6" s="62"/>
    </row>
    <row r="7" spans="1:9" ht="12.75" customHeight="1" x14ac:dyDescent="0.2">
      <c r="A7" s="200" t="s">
        <v>6</v>
      </c>
      <c r="B7" s="200" t="s">
        <v>153</v>
      </c>
      <c r="C7" s="13" t="s">
        <v>7</v>
      </c>
      <c r="D7" s="56">
        <f>D10+D11</f>
        <v>188098.60000000003</v>
      </c>
      <c r="E7" s="56">
        <f>E10+E11</f>
        <v>230431.92075000002</v>
      </c>
      <c r="F7" s="56">
        <f>F10+F11</f>
        <v>230431.54716000002</v>
      </c>
    </row>
    <row r="8" spans="1:9" x14ac:dyDescent="0.2">
      <c r="A8" s="201"/>
      <c r="B8" s="201"/>
      <c r="C8" s="13" t="s">
        <v>20</v>
      </c>
      <c r="D8" s="56">
        <f t="shared" ref="D8:F8" si="0">D14+D20+D56+D62+D86+D122+D128+D134+D158+D170+D176+D182+D188+D194+D200</f>
        <v>0</v>
      </c>
      <c r="E8" s="56">
        <f t="shared" si="0"/>
        <v>0</v>
      </c>
      <c r="F8" s="56">
        <f t="shared" si="0"/>
        <v>0</v>
      </c>
    </row>
    <row r="9" spans="1:9" ht="27" customHeight="1" x14ac:dyDescent="0.2">
      <c r="A9" s="201"/>
      <c r="B9" s="201"/>
      <c r="C9" s="13" t="s">
        <v>138</v>
      </c>
      <c r="D9" s="56">
        <f t="shared" ref="D9:F9" si="1">D15+D21+D57+D63+D87+D123+D129+D135+D159+D171+D177+D183+D189+D195+D201</f>
        <v>0</v>
      </c>
      <c r="E9" s="56">
        <f t="shared" si="1"/>
        <v>0</v>
      </c>
      <c r="F9" s="56">
        <f t="shared" si="1"/>
        <v>0</v>
      </c>
    </row>
    <row r="10" spans="1:9" ht="39.75" customHeight="1" x14ac:dyDescent="0.2">
      <c r="A10" s="201"/>
      <c r="B10" s="201"/>
      <c r="C10" s="13" t="s">
        <v>139</v>
      </c>
      <c r="D10" s="56">
        <f t="shared" ref="D10" si="2">D16+D22+D58+D64+D88+D124+D130+D136+D160+D172+D178+D184+D190+D196+D202</f>
        <v>0</v>
      </c>
      <c r="E10" s="56">
        <f>E16+E22+E58+E64+E88+E124+E130+E136+E160+E172+E178+E184+E190+E196+E202+0.1</f>
        <v>3125.6471499999998</v>
      </c>
      <c r="F10" s="56">
        <f>F16+F22+F58+F64+F88+F124+F130+F136+F160+F172+F178+F184+F190+F196+F202+0.1</f>
        <v>3125.6471499999998</v>
      </c>
    </row>
    <row r="11" spans="1:9" ht="17.25" customHeight="1" x14ac:dyDescent="0.2">
      <c r="A11" s="201"/>
      <c r="B11" s="201"/>
      <c r="C11" s="13" t="s">
        <v>140</v>
      </c>
      <c r="D11" s="56">
        <f>D17+D23+D59+D65+D89+D125+D131+D137+D161+D173+D179+D185+D191+D197+D203+0.1</f>
        <v>188098.60000000003</v>
      </c>
      <c r="E11" s="56">
        <f t="shared" ref="E11:F11" si="3">E17+E23+E59+E65+E89+E125+E131+E137+E161+E173+E179+E185+E191+E197+E203</f>
        <v>227306.27360000001</v>
      </c>
      <c r="F11" s="56">
        <f t="shared" si="3"/>
        <v>227305.90001000001</v>
      </c>
    </row>
    <row r="12" spans="1:9" ht="30.75" customHeight="1" x14ac:dyDescent="0.2">
      <c r="A12" s="202"/>
      <c r="B12" s="202"/>
      <c r="C12" s="13" t="s">
        <v>106</v>
      </c>
      <c r="D12" s="56">
        <f t="shared" ref="D12:F12" si="4">D18+D24+D60+D66+D90+D126+D132+D138+D162+D174+D180+D186+D192+D198+D204</f>
        <v>0</v>
      </c>
      <c r="E12" s="56">
        <f t="shared" si="4"/>
        <v>0</v>
      </c>
      <c r="F12" s="56">
        <f t="shared" si="4"/>
        <v>0</v>
      </c>
    </row>
    <row r="13" spans="1:9" ht="15" customHeight="1" x14ac:dyDescent="0.2">
      <c r="A13" s="197" t="s">
        <v>68</v>
      </c>
      <c r="B13" s="200" t="str">
        <f>'[1]таблица 3 обеспеч МБ'!B13</f>
        <v xml:space="preserve">Оказание муниципальных услуг (выполнение работ) учреждениями физкультурно-спортивной направленности </v>
      </c>
      <c r="C13" s="13" t="s">
        <v>7</v>
      </c>
      <c r="D13" s="56">
        <f>D15+D16+D17+D18</f>
        <v>158861.6</v>
      </c>
      <c r="E13" s="56">
        <f t="shared" ref="E13:F13" si="5">E15+E16+E17+E18</f>
        <v>193967.0883</v>
      </c>
      <c r="F13" s="56">
        <f t="shared" si="5"/>
        <v>193967.0883</v>
      </c>
    </row>
    <row r="14" spans="1:9" ht="25.5" customHeight="1" x14ac:dyDescent="0.2">
      <c r="A14" s="198"/>
      <c r="B14" s="201"/>
      <c r="C14" s="13" t="s">
        <v>20</v>
      </c>
      <c r="D14" s="57"/>
      <c r="E14" s="57"/>
      <c r="F14" s="57"/>
    </row>
    <row r="15" spans="1:9" ht="25.5" x14ac:dyDescent="0.2">
      <c r="A15" s="198"/>
      <c r="B15" s="201"/>
      <c r="C15" s="13" t="s">
        <v>138</v>
      </c>
      <c r="D15" s="57">
        <v>0</v>
      </c>
      <c r="E15" s="57">
        <v>0</v>
      </c>
      <c r="F15" s="57">
        <v>0</v>
      </c>
    </row>
    <row r="16" spans="1:9" ht="38.25" x14ac:dyDescent="0.2">
      <c r="A16" s="198"/>
      <c r="B16" s="201"/>
      <c r="C16" s="13" t="s">
        <v>139</v>
      </c>
      <c r="D16" s="57">
        <v>0</v>
      </c>
      <c r="E16" s="57">
        <v>301.88387999999998</v>
      </c>
      <c r="F16" s="57">
        <v>301.88387999999998</v>
      </c>
    </row>
    <row r="17" spans="1:6" x14ac:dyDescent="0.2">
      <c r="A17" s="198"/>
      <c r="B17" s="201"/>
      <c r="C17" s="13" t="s">
        <v>140</v>
      </c>
      <c r="D17" s="57">
        <v>158861.6</v>
      </c>
      <c r="E17" s="57">
        <v>193665.20441999999</v>
      </c>
      <c r="F17" s="57">
        <v>193665.20441999999</v>
      </c>
    </row>
    <row r="18" spans="1:6" ht="29.25" customHeight="1" x14ac:dyDescent="0.2">
      <c r="A18" s="199"/>
      <c r="B18" s="202"/>
      <c r="C18" s="13" t="s">
        <v>106</v>
      </c>
      <c r="D18" s="57">
        <v>0</v>
      </c>
      <c r="E18" s="57">
        <v>0</v>
      </c>
      <c r="F18" s="57">
        <v>0</v>
      </c>
    </row>
    <row r="19" spans="1:6" ht="12.75" customHeight="1" x14ac:dyDescent="0.2">
      <c r="A19" s="197" t="s">
        <v>154</v>
      </c>
      <c r="B19" s="200" t="str">
        <f>'[1]таблица 3 обеспеч МБ'!B14</f>
        <v xml:space="preserve"> Укрепление материально-технической базы учреждений физкультурно-спортивной направленности</v>
      </c>
      <c r="C19" s="13" t="s">
        <v>7</v>
      </c>
      <c r="D19" s="56">
        <f>D21+D22+D23+D24</f>
        <v>9773.2000000000007</v>
      </c>
      <c r="E19" s="56">
        <f t="shared" ref="E19:F19" si="6">E21+E22+E23+E24</f>
        <v>15849.7</v>
      </c>
      <c r="F19" s="56">
        <f t="shared" si="6"/>
        <v>15849.7</v>
      </c>
    </row>
    <row r="20" spans="1:6" x14ac:dyDescent="0.2">
      <c r="A20" s="198"/>
      <c r="B20" s="201"/>
      <c r="C20" s="13" t="s">
        <v>20</v>
      </c>
      <c r="D20" s="57"/>
      <c r="E20" s="56"/>
      <c r="F20" s="56"/>
    </row>
    <row r="21" spans="1:6" ht="25.5" x14ac:dyDescent="0.2">
      <c r="A21" s="198"/>
      <c r="B21" s="201"/>
      <c r="C21" s="13" t="s">
        <v>138</v>
      </c>
      <c r="D21" s="57">
        <f>D27+D33+D39+D45+D51</f>
        <v>0</v>
      </c>
      <c r="E21" s="57">
        <f t="shared" ref="E21:F21" si="7">E27+E33+E39+E45+E51</f>
        <v>0</v>
      </c>
      <c r="F21" s="57">
        <f t="shared" si="7"/>
        <v>0</v>
      </c>
    </row>
    <row r="22" spans="1:6" ht="12.75" customHeight="1" x14ac:dyDescent="0.2">
      <c r="A22" s="198"/>
      <c r="B22" s="201"/>
      <c r="C22" s="13" t="s">
        <v>139</v>
      </c>
      <c r="D22" s="57">
        <f t="shared" ref="D22:F22" si="8">D28+D34+D40+D46+D52</f>
        <v>0</v>
      </c>
      <c r="E22" s="57">
        <f t="shared" si="8"/>
        <v>2615.5</v>
      </c>
      <c r="F22" s="57">
        <f t="shared" si="8"/>
        <v>2615.5</v>
      </c>
    </row>
    <row r="23" spans="1:6" x14ac:dyDescent="0.2">
      <c r="A23" s="198"/>
      <c r="B23" s="201"/>
      <c r="C23" s="13" t="s">
        <v>140</v>
      </c>
      <c r="D23" s="57">
        <f t="shared" ref="D23:F23" si="9">D29+D35+D41+D47+D53</f>
        <v>9773.2000000000007</v>
      </c>
      <c r="E23" s="57">
        <f t="shared" si="9"/>
        <v>13234.2</v>
      </c>
      <c r="F23" s="57">
        <f t="shared" si="9"/>
        <v>13234.2</v>
      </c>
    </row>
    <row r="24" spans="1:6" ht="25.5" customHeight="1" x14ac:dyDescent="0.2">
      <c r="A24" s="199"/>
      <c r="B24" s="202"/>
      <c r="C24" s="13" t="s">
        <v>106</v>
      </c>
      <c r="D24" s="57">
        <f t="shared" ref="D24:F24" si="10">D30+D36+D42+D48+D54</f>
        <v>0</v>
      </c>
      <c r="E24" s="57">
        <f t="shared" si="10"/>
        <v>0</v>
      </c>
      <c r="F24" s="57">
        <f t="shared" si="10"/>
        <v>0</v>
      </c>
    </row>
    <row r="25" spans="1:6" ht="12.75" customHeight="1" x14ac:dyDescent="0.2">
      <c r="A25" s="203" t="s">
        <v>142</v>
      </c>
      <c r="B25" s="204" t="s">
        <v>143</v>
      </c>
      <c r="C25" s="13" t="s">
        <v>7</v>
      </c>
      <c r="D25" s="56">
        <f>D27+D28+D29+D30</f>
        <v>0</v>
      </c>
      <c r="E25" s="56">
        <f t="shared" ref="E25:F25" si="11">E27+E28+E29+E30</f>
        <v>3073.1</v>
      </c>
      <c r="F25" s="56">
        <f t="shared" si="11"/>
        <v>3073.1</v>
      </c>
    </row>
    <row r="26" spans="1:6" x14ac:dyDescent="0.2">
      <c r="A26" s="203"/>
      <c r="B26" s="204"/>
      <c r="C26" s="13" t="s">
        <v>20</v>
      </c>
      <c r="D26" s="57"/>
      <c r="E26" s="57"/>
      <c r="F26" s="57"/>
    </row>
    <row r="27" spans="1:6" ht="25.5" x14ac:dyDescent="0.2">
      <c r="A27" s="203"/>
      <c r="B27" s="204"/>
      <c r="C27" s="13" t="s">
        <v>138</v>
      </c>
      <c r="D27" s="57">
        <v>0</v>
      </c>
      <c r="E27" s="57">
        <v>0</v>
      </c>
      <c r="F27" s="57">
        <v>0</v>
      </c>
    </row>
    <row r="28" spans="1:6" ht="42" customHeight="1" x14ac:dyDescent="0.2">
      <c r="A28" s="203"/>
      <c r="B28" s="204"/>
      <c r="C28" s="13" t="s">
        <v>139</v>
      </c>
      <c r="D28" s="57"/>
      <c r="E28" s="57">
        <v>2615.5</v>
      </c>
      <c r="F28" s="57">
        <v>2615.5</v>
      </c>
    </row>
    <row r="29" spans="1:6" x14ac:dyDescent="0.2">
      <c r="A29" s="203"/>
      <c r="B29" s="204"/>
      <c r="C29" s="13" t="s">
        <v>140</v>
      </c>
      <c r="D29" s="57"/>
      <c r="E29" s="57">
        <v>457.6</v>
      </c>
      <c r="F29" s="57">
        <v>457.6</v>
      </c>
    </row>
    <row r="30" spans="1:6" ht="23.25" customHeight="1" x14ac:dyDescent="0.2">
      <c r="A30" s="203"/>
      <c r="B30" s="204"/>
      <c r="C30" s="13" t="s">
        <v>106</v>
      </c>
      <c r="D30" s="57">
        <v>0</v>
      </c>
      <c r="E30" s="57">
        <v>0</v>
      </c>
      <c r="F30" s="57">
        <v>0</v>
      </c>
    </row>
    <row r="31" spans="1:6" ht="12.75" customHeight="1" x14ac:dyDescent="0.2">
      <c r="A31" s="203" t="s">
        <v>155</v>
      </c>
      <c r="B31" s="204" t="s">
        <v>144</v>
      </c>
      <c r="C31" s="13" t="s">
        <v>7</v>
      </c>
      <c r="D31" s="56">
        <f>D33+D34+D35+D36</f>
        <v>0</v>
      </c>
      <c r="E31" s="56">
        <f t="shared" ref="E31:F31" si="12">E33+E34+E35+E36</f>
        <v>0</v>
      </c>
      <c r="F31" s="56">
        <f t="shared" si="12"/>
        <v>0</v>
      </c>
    </row>
    <row r="32" spans="1:6" x14ac:dyDescent="0.2">
      <c r="A32" s="203"/>
      <c r="B32" s="204"/>
      <c r="C32" s="13" t="s">
        <v>20</v>
      </c>
      <c r="D32" s="57"/>
      <c r="E32" s="57"/>
      <c r="F32" s="57"/>
    </row>
    <row r="33" spans="1:6" ht="25.5" x14ac:dyDescent="0.2">
      <c r="A33" s="203"/>
      <c r="B33" s="204"/>
      <c r="C33" s="13" t="s">
        <v>138</v>
      </c>
      <c r="D33" s="57">
        <v>0</v>
      </c>
      <c r="E33" s="57">
        <v>0</v>
      </c>
      <c r="F33" s="57">
        <v>0</v>
      </c>
    </row>
    <row r="34" spans="1:6" ht="38.25" x14ac:dyDescent="0.2">
      <c r="A34" s="203"/>
      <c r="B34" s="204"/>
      <c r="C34" s="13" t="s">
        <v>139</v>
      </c>
      <c r="D34" s="57">
        <v>0</v>
      </c>
      <c r="E34" s="57">
        <v>0</v>
      </c>
      <c r="F34" s="57">
        <v>0</v>
      </c>
    </row>
    <row r="35" spans="1:6" ht="20.25" customHeight="1" x14ac:dyDescent="0.2">
      <c r="A35" s="203"/>
      <c r="B35" s="204"/>
      <c r="C35" s="13" t="s">
        <v>140</v>
      </c>
      <c r="D35" s="57">
        <v>0</v>
      </c>
      <c r="E35" s="57">
        <v>0</v>
      </c>
      <c r="F35" s="57">
        <v>0</v>
      </c>
    </row>
    <row r="36" spans="1:6" ht="24.75" customHeight="1" x14ac:dyDescent="0.2">
      <c r="A36" s="203"/>
      <c r="B36" s="204"/>
      <c r="C36" s="13" t="s">
        <v>106</v>
      </c>
      <c r="D36" s="57">
        <v>0</v>
      </c>
      <c r="E36" s="57">
        <v>0</v>
      </c>
      <c r="F36" s="57">
        <v>0</v>
      </c>
    </row>
    <row r="37" spans="1:6" ht="12.75" customHeight="1" x14ac:dyDescent="0.2">
      <c r="A37" s="203" t="s">
        <v>156</v>
      </c>
      <c r="B37" s="204" t="s">
        <v>145</v>
      </c>
      <c r="C37" s="13" t="s">
        <v>7</v>
      </c>
      <c r="D37" s="56">
        <f>D39+D40+D41+D42</f>
        <v>9552.7000000000007</v>
      </c>
      <c r="E37" s="56">
        <f t="shared" ref="E37:F37" si="13">E39+E40+E41+E42</f>
        <v>12556.1</v>
      </c>
      <c r="F37" s="56">
        <f t="shared" si="13"/>
        <v>12556.1</v>
      </c>
    </row>
    <row r="38" spans="1:6" x14ac:dyDescent="0.2">
      <c r="A38" s="203"/>
      <c r="B38" s="204"/>
      <c r="C38" s="13" t="s">
        <v>20</v>
      </c>
      <c r="D38" s="57"/>
      <c r="E38" s="57"/>
      <c r="F38" s="57"/>
    </row>
    <row r="39" spans="1:6" ht="25.5" x14ac:dyDescent="0.2">
      <c r="A39" s="203"/>
      <c r="B39" s="204"/>
      <c r="C39" s="13" t="s">
        <v>138</v>
      </c>
      <c r="D39" s="57">
        <v>0</v>
      </c>
      <c r="E39" s="57">
        <v>0</v>
      </c>
      <c r="F39" s="57">
        <v>0</v>
      </c>
    </row>
    <row r="40" spans="1:6" ht="38.25" x14ac:dyDescent="0.2">
      <c r="A40" s="203"/>
      <c r="B40" s="204"/>
      <c r="C40" s="13" t="s">
        <v>139</v>
      </c>
      <c r="D40" s="57">
        <v>0</v>
      </c>
      <c r="E40" s="57">
        <v>0</v>
      </c>
      <c r="F40" s="57">
        <v>0</v>
      </c>
    </row>
    <row r="41" spans="1:6" ht="12.75" customHeight="1" x14ac:dyDescent="0.2">
      <c r="A41" s="203"/>
      <c r="B41" s="204"/>
      <c r="C41" s="13" t="s">
        <v>140</v>
      </c>
      <c r="D41" s="57">
        <v>9552.7000000000007</v>
      </c>
      <c r="E41" s="57">
        <v>12556.1</v>
      </c>
      <c r="F41" s="57">
        <v>12556.1</v>
      </c>
    </row>
    <row r="42" spans="1:6" ht="27" customHeight="1" x14ac:dyDescent="0.2">
      <c r="A42" s="203"/>
      <c r="B42" s="204"/>
      <c r="C42" s="13" t="s">
        <v>106</v>
      </c>
      <c r="D42" s="57">
        <v>0</v>
      </c>
      <c r="E42" s="57">
        <v>0</v>
      </c>
      <c r="F42" s="57">
        <v>0</v>
      </c>
    </row>
    <row r="43" spans="1:6" ht="12.75" customHeight="1" x14ac:dyDescent="0.2">
      <c r="A43" s="203" t="s">
        <v>157</v>
      </c>
      <c r="B43" s="204" t="s">
        <v>146</v>
      </c>
      <c r="C43" s="13" t="s">
        <v>7</v>
      </c>
      <c r="D43" s="56">
        <f>D45+D46+D47+D48</f>
        <v>0</v>
      </c>
      <c r="E43" s="56">
        <f t="shared" ref="E43:F43" si="14">E45+E46+E47+E48</f>
        <v>0</v>
      </c>
      <c r="F43" s="56">
        <f t="shared" si="14"/>
        <v>0</v>
      </c>
    </row>
    <row r="44" spans="1:6" x14ac:dyDescent="0.2">
      <c r="A44" s="203"/>
      <c r="B44" s="204"/>
      <c r="C44" s="13" t="s">
        <v>20</v>
      </c>
      <c r="D44" s="57"/>
      <c r="E44" s="57"/>
      <c r="F44" s="57"/>
    </row>
    <row r="45" spans="1:6" ht="25.5" x14ac:dyDescent="0.2">
      <c r="A45" s="203"/>
      <c r="B45" s="204"/>
      <c r="C45" s="13" t="s">
        <v>138</v>
      </c>
      <c r="D45" s="57">
        <v>0</v>
      </c>
      <c r="E45" s="57">
        <v>0</v>
      </c>
      <c r="F45" s="57">
        <v>0</v>
      </c>
    </row>
    <row r="46" spans="1:6" ht="38.25" x14ac:dyDescent="0.2">
      <c r="A46" s="203"/>
      <c r="B46" s="204"/>
      <c r="C46" s="13" t="s">
        <v>139</v>
      </c>
      <c r="D46" s="57">
        <v>0</v>
      </c>
      <c r="E46" s="57">
        <v>0</v>
      </c>
      <c r="F46" s="57">
        <v>0</v>
      </c>
    </row>
    <row r="47" spans="1:6" x14ac:dyDescent="0.2">
      <c r="A47" s="203"/>
      <c r="B47" s="204"/>
      <c r="C47" s="13" t="s">
        <v>140</v>
      </c>
      <c r="D47" s="57">
        <v>0</v>
      </c>
      <c r="E47" s="57">
        <v>0</v>
      </c>
      <c r="F47" s="57">
        <v>0</v>
      </c>
    </row>
    <row r="48" spans="1:6" ht="31.5" customHeight="1" x14ac:dyDescent="0.2">
      <c r="A48" s="203"/>
      <c r="B48" s="204"/>
      <c r="C48" s="13" t="s">
        <v>106</v>
      </c>
      <c r="D48" s="57">
        <v>0</v>
      </c>
      <c r="E48" s="57">
        <v>0</v>
      </c>
      <c r="F48" s="57">
        <v>0</v>
      </c>
    </row>
    <row r="49" spans="1:12" ht="12.75" customHeight="1" x14ac:dyDescent="0.2">
      <c r="A49" s="197" t="s">
        <v>158</v>
      </c>
      <c r="B49" s="200" t="s">
        <v>147</v>
      </c>
      <c r="C49" s="13" t="s">
        <v>7</v>
      </c>
      <c r="D49" s="56">
        <f>D51+D52+D53+D54</f>
        <v>220.5</v>
      </c>
      <c r="E49" s="56">
        <f t="shared" ref="E49:F49" si="15">E51+E52+E53+E54</f>
        <v>220.5</v>
      </c>
      <c r="F49" s="56">
        <f t="shared" si="15"/>
        <v>220.5</v>
      </c>
    </row>
    <row r="50" spans="1:12" x14ac:dyDescent="0.2">
      <c r="A50" s="198"/>
      <c r="B50" s="201"/>
      <c r="C50" s="13" t="s">
        <v>20</v>
      </c>
      <c r="D50" s="57"/>
      <c r="E50" s="57"/>
      <c r="F50" s="57"/>
    </row>
    <row r="51" spans="1:12" ht="25.5" x14ac:dyDescent="0.2">
      <c r="A51" s="198"/>
      <c r="B51" s="201"/>
      <c r="C51" s="13" t="s">
        <v>138</v>
      </c>
      <c r="D51" s="57">
        <v>0</v>
      </c>
      <c r="E51" s="57">
        <v>0</v>
      </c>
      <c r="F51" s="57">
        <v>0</v>
      </c>
    </row>
    <row r="52" spans="1:12" ht="38.25" x14ac:dyDescent="0.2">
      <c r="A52" s="198"/>
      <c r="B52" s="201"/>
      <c r="C52" s="13" t="s">
        <v>139</v>
      </c>
      <c r="D52" s="57">
        <v>0</v>
      </c>
      <c r="E52" s="57">
        <v>0</v>
      </c>
      <c r="F52" s="57">
        <v>0</v>
      </c>
    </row>
    <row r="53" spans="1:12" x14ac:dyDescent="0.2">
      <c r="A53" s="198"/>
      <c r="B53" s="201"/>
      <c r="C53" s="13" t="s">
        <v>140</v>
      </c>
      <c r="D53" s="57">
        <v>220.5</v>
      </c>
      <c r="E53" s="57">
        <v>220.5</v>
      </c>
      <c r="F53" s="57">
        <v>220.5</v>
      </c>
    </row>
    <row r="54" spans="1:12" ht="33" customHeight="1" x14ac:dyDescent="0.2">
      <c r="A54" s="199"/>
      <c r="B54" s="202"/>
      <c r="C54" s="13" t="s">
        <v>106</v>
      </c>
      <c r="D54" s="57">
        <v>0</v>
      </c>
      <c r="E54" s="57">
        <v>0</v>
      </c>
      <c r="F54" s="57">
        <v>0</v>
      </c>
    </row>
    <row r="55" spans="1:12" ht="15" customHeight="1" x14ac:dyDescent="0.2">
      <c r="A55" s="203" t="s">
        <v>69</v>
      </c>
      <c r="B55" s="204" t="str">
        <f>'[1]таблица 3 обеспеч МБ'!B33</f>
        <v>Пропаганда и популяризация физической культуры и спорта среди жителей муниципального образования</v>
      </c>
      <c r="C55" s="13" t="s">
        <v>7</v>
      </c>
      <c r="D55" s="56">
        <f>D57+D58+D59+D60</f>
        <v>0</v>
      </c>
      <c r="E55" s="56">
        <f t="shared" ref="E55:F55" si="16">E57+E58+E59+E60</f>
        <v>0</v>
      </c>
      <c r="F55" s="56">
        <f t="shared" si="16"/>
        <v>0</v>
      </c>
    </row>
    <row r="56" spans="1:12" ht="25.5" customHeight="1" x14ac:dyDescent="0.2">
      <c r="A56" s="203"/>
      <c r="B56" s="204"/>
      <c r="C56" s="13" t="s">
        <v>20</v>
      </c>
      <c r="D56" s="57"/>
      <c r="E56" s="57"/>
      <c r="F56" s="57"/>
    </row>
    <row r="57" spans="1:12" ht="25.5" x14ac:dyDescent="0.2">
      <c r="A57" s="203"/>
      <c r="B57" s="204"/>
      <c r="C57" s="13" t="s">
        <v>138</v>
      </c>
      <c r="D57" s="57">
        <v>0</v>
      </c>
      <c r="E57" s="57">
        <v>0</v>
      </c>
      <c r="F57" s="57">
        <v>0</v>
      </c>
    </row>
    <row r="58" spans="1:12" ht="38.25" x14ac:dyDescent="0.2">
      <c r="A58" s="203"/>
      <c r="B58" s="204"/>
      <c r="C58" s="13" t="s">
        <v>139</v>
      </c>
      <c r="D58" s="57">
        <v>0</v>
      </c>
      <c r="E58" s="57">
        <v>0</v>
      </c>
      <c r="F58" s="57">
        <v>0</v>
      </c>
    </row>
    <row r="59" spans="1:12" x14ac:dyDescent="0.2">
      <c r="A59" s="203"/>
      <c r="B59" s="204"/>
      <c r="C59" s="13" t="s">
        <v>140</v>
      </c>
      <c r="D59" s="57">
        <v>0</v>
      </c>
      <c r="E59" s="57">
        <v>0</v>
      </c>
      <c r="F59" s="57">
        <v>0</v>
      </c>
    </row>
    <row r="60" spans="1:12" ht="27.75" customHeight="1" x14ac:dyDescent="0.2">
      <c r="A60" s="203"/>
      <c r="B60" s="204"/>
      <c r="C60" s="13" t="s">
        <v>106</v>
      </c>
      <c r="D60" s="57">
        <v>0</v>
      </c>
      <c r="E60" s="57">
        <v>0</v>
      </c>
      <c r="F60" s="57">
        <v>0</v>
      </c>
      <c r="L60" s="9" t="s">
        <v>124</v>
      </c>
    </row>
    <row r="61" spans="1:12" ht="15" customHeight="1" x14ac:dyDescent="0.2">
      <c r="A61" s="204" t="s">
        <v>159</v>
      </c>
      <c r="B61" s="204" t="str">
        <f>'[1]таблица 3 обеспеч МБ'!B38</f>
        <v>Организация, проведение официальных физкультурно-оздоровительных и спортивных мероприятий для населения</v>
      </c>
      <c r="C61" s="13" t="s">
        <v>7</v>
      </c>
      <c r="D61" s="56">
        <f>D67+D73+D79</f>
        <v>2900</v>
      </c>
      <c r="E61" s="56">
        <f t="shared" ref="E61:F61" si="17">E67+E73+E79</f>
        <v>3100</v>
      </c>
      <c r="F61" s="56">
        <f t="shared" si="17"/>
        <v>3100</v>
      </c>
    </row>
    <row r="62" spans="1:12" ht="25.5" customHeight="1" x14ac:dyDescent="0.2">
      <c r="A62" s="204"/>
      <c r="B62" s="204"/>
      <c r="C62" s="13" t="s">
        <v>20</v>
      </c>
      <c r="D62" s="56">
        <f t="shared" ref="D62:F62" si="18">D68+D74+D80</f>
        <v>0</v>
      </c>
      <c r="E62" s="56">
        <f t="shared" si="18"/>
        <v>0</v>
      </c>
      <c r="F62" s="56">
        <f t="shared" si="18"/>
        <v>0</v>
      </c>
    </row>
    <row r="63" spans="1:12" ht="25.5" x14ac:dyDescent="0.2">
      <c r="A63" s="204"/>
      <c r="B63" s="204"/>
      <c r="C63" s="13" t="s">
        <v>138</v>
      </c>
      <c r="D63" s="56">
        <f t="shared" ref="D63:F63" si="19">D69+D75+D81</f>
        <v>0</v>
      </c>
      <c r="E63" s="56">
        <f t="shared" si="19"/>
        <v>0</v>
      </c>
      <c r="F63" s="56">
        <f t="shared" si="19"/>
        <v>0</v>
      </c>
    </row>
    <row r="64" spans="1:12" ht="38.25" x14ac:dyDescent="0.2">
      <c r="A64" s="204"/>
      <c r="B64" s="204"/>
      <c r="C64" s="13" t="s">
        <v>139</v>
      </c>
      <c r="D64" s="56">
        <f t="shared" ref="D64:F64" si="20">D70+D76+D82</f>
        <v>0</v>
      </c>
      <c r="E64" s="56">
        <f t="shared" si="20"/>
        <v>0</v>
      </c>
      <c r="F64" s="56">
        <f t="shared" si="20"/>
        <v>0</v>
      </c>
    </row>
    <row r="65" spans="1:6" x14ac:dyDescent="0.2">
      <c r="A65" s="204"/>
      <c r="B65" s="204"/>
      <c r="C65" s="13" t="s">
        <v>140</v>
      </c>
      <c r="D65" s="56">
        <f t="shared" ref="D65:F65" si="21">D71+D77+D83</f>
        <v>2900</v>
      </c>
      <c r="E65" s="56">
        <f t="shared" si="21"/>
        <v>3100</v>
      </c>
      <c r="F65" s="56">
        <f t="shared" si="21"/>
        <v>3100</v>
      </c>
    </row>
    <row r="66" spans="1:6" ht="26.25" customHeight="1" x14ac:dyDescent="0.2">
      <c r="A66" s="204"/>
      <c r="B66" s="204"/>
      <c r="C66" s="13" t="s">
        <v>106</v>
      </c>
      <c r="D66" s="56">
        <f t="shared" ref="D66:F66" si="22">D72+D78+D84</f>
        <v>0</v>
      </c>
      <c r="E66" s="56">
        <f t="shared" si="22"/>
        <v>0</v>
      </c>
      <c r="F66" s="56">
        <f t="shared" si="22"/>
        <v>0</v>
      </c>
    </row>
    <row r="67" spans="1:6" ht="26.25" customHeight="1" x14ac:dyDescent="0.2">
      <c r="A67" s="203" t="s">
        <v>148</v>
      </c>
      <c r="B67" s="204" t="s">
        <v>149</v>
      </c>
      <c r="C67" s="13" t="s">
        <v>7</v>
      </c>
      <c r="D67" s="56">
        <f>D69+D70+D71+D72</f>
        <v>600</v>
      </c>
      <c r="E67" s="56">
        <f t="shared" ref="E67:F67" si="23">E69+E70+E71+E72</f>
        <v>600</v>
      </c>
      <c r="F67" s="56">
        <f t="shared" si="23"/>
        <v>600</v>
      </c>
    </row>
    <row r="68" spans="1:6" x14ac:dyDescent="0.2">
      <c r="A68" s="203"/>
      <c r="B68" s="204"/>
      <c r="C68" s="13" t="s">
        <v>20</v>
      </c>
      <c r="D68" s="57"/>
      <c r="E68" s="57"/>
      <c r="F68" s="57"/>
    </row>
    <row r="69" spans="1:6" ht="25.5" x14ac:dyDescent="0.2">
      <c r="A69" s="203"/>
      <c r="B69" s="204"/>
      <c r="C69" s="13" t="s">
        <v>138</v>
      </c>
      <c r="D69" s="57">
        <v>0</v>
      </c>
      <c r="E69" s="57">
        <v>0</v>
      </c>
      <c r="F69" s="57">
        <v>0</v>
      </c>
    </row>
    <row r="70" spans="1:6" ht="12.75" customHeight="1" x14ac:dyDescent="0.2">
      <c r="A70" s="203"/>
      <c r="B70" s="204"/>
      <c r="C70" s="13" t="s">
        <v>139</v>
      </c>
      <c r="D70" s="57">
        <v>0</v>
      </c>
      <c r="E70" s="57">
        <v>0</v>
      </c>
      <c r="F70" s="57">
        <v>0</v>
      </c>
    </row>
    <row r="71" spans="1:6" x14ac:dyDescent="0.2">
      <c r="A71" s="203"/>
      <c r="B71" s="204"/>
      <c r="C71" s="13" t="s">
        <v>140</v>
      </c>
      <c r="D71" s="57">
        <v>600</v>
      </c>
      <c r="E71" s="57">
        <v>600</v>
      </c>
      <c r="F71" s="57">
        <v>600</v>
      </c>
    </row>
    <row r="72" spans="1:6" ht="32.25" customHeight="1" x14ac:dyDescent="0.2">
      <c r="A72" s="203"/>
      <c r="B72" s="204"/>
      <c r="C72" s="13" t="s">
        <v>106</v>
      </c>
      <c r="D72" s="57">
        <v>0</v>
      </c>
      <c r="E72" s="57">
        <v>0</v>
      </c>
      <c r="F72" s="57">
        <v>0</v>
      </c>
    </row>
    <row r="73" spans="1:6" ht="15" customHeight="1" x14ac:dyDescent="0.2">
      <c r="A73" s="203" t="s">
        <v>150</v>
      </c>
      <c r="B73" s="204" t="s">
        <v>116</v>
      </c>
      <c r="C73" s="13" t="s">
        <v>7</v>
      </c>
      <c r="D73" s="56">
        <f>D75+D76+D77+D78</f>
        <v>2300</v>
      </c>
      <c r="E73" s="56">
        <f t="shared" ref="E73:F73" si="24">E75+E76+E77+E78</f>
        <v>2500</v>
      </c>
      <c r="F73" s="56">
        <f t="shared" si="24"/>
        <v>2500</v>
      </c>
    </row>
    <row r="74" spans="1:6" x14ac:dyDescent="0.2">
      <c r="A74" s="203"/>
      <c r="B74" s="204"/>
      <c r="C74" s="13" t="s">
        <v>20</v>
      </c>
      <c r="D74" s="57"/>
      <c r="E74" s="57"/>
      <c r="F74" s="57"/>
    </row>
    <row r="75" spans="1:6" ht="25.5" x14ac:dyDescent="0.2">
      <c r="A75" s="203"/>
      <c r="B75" s="204"/>
      <c r="C75" s="13" t="s">
        <v>138</v>
      </c>
      <c r="D75" s="57">
        <v>0</v>
      </c>
      <c r="E75" s="57">
        <v>0</v>
      </c>
      <c r="F75" s="57">
        <v>0</v>
      </c>
    </row>
    <row r="76" spans="1:6" ht="38.25" x14ac:dyDescent="0.2">
      <c r="A76" s="203"/>
      <c r="B76" s="204"/>
      <c r="C76" s="13" t="s">
        <v>139</v>
      </c>
      <c r="D76" s="57">
        <v>0</v>
      </c>
      <c r="E76" s="57">
        <v>0</v>
      </c>
      <c r="F76" s="57">
        <v>0</v>
      </c>
    </row>
    <row r="77" spans="1:6" ht="17.25" customHeight="1" x14ac:dyDescent="0.2">
      <c r="A77" s="203"/>
      <c r="B77" s="204"/>
      <c r="C77" s="13" t="s">
        <v>140</v>
      </c>
      <c r="D77" s="57">
        <v>2300</v>
      </c>
      <c r="E77" s="57">
        <v>2500</v>
      </c>
      <c r="F77" s="57">
        <v>2500</v>
      </c>
    </row>
    <row r="78" spans="1:6" ht="26.25" customHeight="1" x14ac:dyDescent="0.2">
      <c r="A78" s="203"/>
      <c r="B78" s="204"/>
      <c r="C78" s="13" t="s">
        <v>106</v>
      </c>
      <c r="D78" s="57">
        <v>0</v>
      </c>
      <c r="E78" s="57">
        <v>0</v>
      </c>
      <c r="F78" s="57">
        <v>0</v>
      </c>
    </row>
    <row r="79" spans="1:6" ht="15" customHeight="1" x14ac:dyDescent="0.2">
      <c r="A79" s="203" t="s">
        <v>151</v>
      </c>
      <c r="B79" s="204" t="s">
        <v>52</v>
      </c>
      <c r="C79" s="13" t="s">
        <v>7</v>
      </c>
      <c r="D79" s="56">
        <f>D81+D82+D83+D84</f>
        <v>0</v>
      </c>
      <c r="E79" s="56">
        <f t="shared" ref="E79:F79" si="25">E81+E82+E83+E84</f>
        <v>0</v>
      </c>
      <c r="F79" s="56">
        <f t="shared" si="25"/>
        <v>0</v>
      </c>
    </row>
    <row r="80" spans="1:6" x14ac:dyDescent="0.2">
      <c r="A80" s="203"/>
      <c r="B80" s="204"/>
      <c r="C80" s="13" t="s">
        <v>20</v>
      </c>
      <c r="D80" s="57"/>
      <c r="E80" s="57"/>
      <c r="F80" s="57"/>
    </row>
    <row r="81" spans="1:6" ht="25.5" x14ac:dyDescent="0.2">
      <c r="A81" s="203"/>
      <c r="B81" s="204"/>
      <c r="C81" s="13" t="s">
        <v>138</v>
      </c>
      <c r="D81" s="57"/>
      <c r="E81" s="57"/>
      <c r="F81" s="57"/>
    </row>
    <row r="82" spans="1:6" ht="38.25" x14ac:dyDescent="0.2">
      <c r="A82" s="203"/>
      <c r="B82" s="204"/>
      <c r="C82" s="13" t="s">
        <v>139</v>
      </c>
      <c r="D82" s="57">
        <v>0</v>
      </c>
      <c r="E82" s="57">
        <v>0</v>
      </c>
      <c r="F82" s="57">
        <v>0</v>
      </c>
    </row>
    <row r="83" spans="1:6" x14ac:dyDescent="0.2">
      <c r="A83" s="203"/>
      <c r="B83" s="204"/>
      <c r="C83" s="13" t="s">
        <v>140</v>
      </c>
      <c r="D83" s="57">
        <v>0</v>
      </c>
      <c r="E83" s="57">
        <v>0</v>
      </c>
      <c r="F83" s="57">
        <v>0</v>
      </c>
    </row>
    <row r="84" spans="1:6" ht="26.25" customHeight="1" x14ac:dyDescent="0.2">
      <c r="A84" s="203"/>
      <c r="B84" s="204"/>
      <c r="C84" s="13" t="s">
        <v>106</v>
      </c>
      <c r="D84" s="57">
        <v>0</v>
      </c>
      <c r="E84" s="57">
        <v>0</v>
      </c>
      <c r="F84" s="57">
        <v>0</v>
      </c>
    </row>
    <row r="85" spans="1:6" ht="12.75" customHeight="1" x14ac:dyDescent="0.2">
      <c r="A85" s="200" t="s">
        <v>160</v>
      </c>
      <c r="B85" s="200" t="str">
        <f>'[1]таблица 3 обеспеч МБ'!B48</f>
        <v>Развитие адаптивной физической культуры и адаптивного спорта</v>
      </c>
      <c r="C85" s="13" t="s">
        <v>7</v>
      </c>
      <c r="D85" s="56">
        <f>D91+D97+D103+D109+D115</f>
        <v>240</v>
      </c>
      <c r="E85" s="56">
        <f t="shared" ref="E85:F85" si="26">E91+E97+E103+E109+E115</f>
        <v>240</v>
      </c>
      <c r="F85" s="56">
        <f t="shared" si="26"/>
        <v>240</v>
      </c>
    </row>
    <row r="86" spans="1:6" x14ac:dyDescent="0.2">
      <c r="A86" s="201"/>
      <c r="B86" s="201"/>
      <c r="C86" s="13" t="s">
        <v>20</v>
      </c>
      <c r="D86" s="56">
        <f t="shared" ref="D86:F86" si="27">D92+D98+D104+D110+D116</f>
        <v>0</v>
      </c>
      <c r="E86" s="56">
        <f t="shared" si="27"/>
        <v>0</v>
      </c>
      <c r="F86" s="56">
        <f t="shared" si="27"/>
        <v>0</v>
      </c>
    </row>
    <row r="87" spans="1:6" ht="25.5" x14ac:dyDescent="0.2">
      <c r="A87" s="201"/>
      <c r="B87" s="201"/>
      <c r="C87" s="13" t="s">
        <v>138</v>
      </c>
      <c r="D87" s="56">
        <f t="shared" ref="D87:F87" si="28">D93+D99+D105+D111+D117</f>
        <v>0</v>
      </c>
      <c r="E87" s="56">
        <f t="shared" si="28"/>
        <v>0</v>
      </c>
      <c r="F87" s="56">
        <f t="shared" si="28"/>
        <v>0</v>
      </c>
    </row>
    <row r="88" spans="1:6" ht="38.25" x14ac:dyDescent="0.2">
      <c r="A88" s="201"/>
      <c r="B88" s="201"/>
      <c r="C88" s="13" t="s">
        <v>139</v>
      </c>
      <c r="D88" s="56">
        <f t="shared" ref="D88:F88" si="29">D94+D100+D106+D112+D118</f>
        <v>0</v>
      </c>
      <c r="E88" s="56">
        <f t="shared" si="29"/>
        <v>0</v>
      </c>
      <c r="F88" s="56">
        <f t="shared" si="29"/>
        <v>0</v>
      </c>
    </row>
    <row r="89" spans="1:6" x14ac:dyDescent="0.2">
      <c r="A89" s="201"/>
      <c r="B89" s="201"/>
      <c r="C89" s="13" t="s">
        <v>140</v>
      </c>
      <c r="D89" s="56">
        <f t="shared" ref="D89:F89" si="30">D95+D101+D107+D113+D119</f>
        <v>240</v>
      </c>
      <c r="E89" s="56">
        <f t="shared" si="30"/>
        <v>240</v>
      </c>
      <c r="F89" s="56">
        <f t="shared" si="30"/>
        <v>240</v>
      </c>
    </row>
    <row r="90" spans="1:6" ht="25.5" x14ac:dyDescent="0.2">
      <c r="A90" s="202"/>
      <c r="B90" s="202"/>
      <c r="C90" s="13" t="s">
        <v>106</v>
      </c>
      <c r="D90" s="56">
        <f t="shared" ref="D90:F90" si="31">D96+D102+D108+D114+D120</f>
        <v>0</v>
      </c>
      <c r="E90" s="56">
        <f t="shared" si="31"/>
        <v>0</v>
      </c>
      <c r="F90" s="56">
        <f t="shared" si="31"/>
        <v>0</v>
      </c>
    </row>
    <row r="91" spans="1:6" ht="12.75" customHeight="1" x14ac:dyDescent="0.2">
      <c r="A91" s="197" t="s">
        <v>161</v>
      </c>
      <c r="B91" s="200" t="s">
        <v>162</v>
      </c>
      <c r="C91" s="13" t="s">
        <v>7</v>
      </c>
      <c r="D91" s="56">
        <f>D93+D94+D95+D96</f>
        <v>0</v>
      </c>
      <c r="E91" s="56">
        <f t="shared" ref="E91:F91" si="32">E93+E94+E95+E96</f>
        <v>0</v>
      </c>
      <c r="F91" s="56">
        <f t="shared" si="32"/>
        <v>0</v>
      </c>
    </row>
    <row r="92" spans="1:6" x14ac:dyDescent="0.2">
      <c r="A92" s="198"/>
      <c r="B92" s="201"/>
      <c r="C92" s="13" t="s">
        <v>20</v>
      </c>
      <c r="D92" s="57"/>
      <c r="E92" s="57"/>
      <c r="F92" s="57"/>
    </row>
    <row r="93" spans="1:6" ht="25.5" x14ac:dyDescent="0.2">
      <c r="A93" s="198"/>
      <c r="B93" s="201"/>
      <c r="C93" s="13" t="s">
        <v>138</v>
      </c>
      <c r="D93" s="57">
        <v>0</v>
      </c>
      <c r="E93" s="57">
        <v>0</v>
      </c>
      <c r="F93" s="57">
        <v>0</v>
      </c>
    </row>
    <row r="94" spans="1:6" ht="38.25" x14ac:dyDescent="0.2">
      <c r="A94" s="198"/>
      <c r="B94" s="201"/>
      <c r="C94" s="13" t="s">
        <v>139</v>
      </c>
      <c r="D94" s="57">
        <v>0</v>
      </c>
      <c r="E94" s="57">
        <v>0</v>
      </c>
      <c r="F94" s="57">
        <v>0</v>
      </c>
    </row>
    <row r="95" spans="1:6" x14ac:dyDescent="0.2">
      <c r="A95" s="198"/>
      <c r="B95" s="201"/>
      <c r="C95" s="13" t="s">
        <v>140</v>
      </c>
      <c r="D95" s="57">
        <v>0</v>
      </c>
      <c r="E95" s="57">
        <v>0</v>
      </c>
      <c r="F95" s="57">
        <v>0</v>
      </c>
    </row>
    <row r="96" spans="1:6" ht="25.5" x14ac:dyDescent="0.2">
      <c r="A96" s="198"/>
      <c r="B96" s="201"/>
      <c r="C96" s="13" t="s">
        <v>106</v>
      </c>
      <c r="D96" s="57">
        <v>0</v>
      </c>
      <c r="E96" s="57">
        <v>0</v>
      </c>
      <c r="F96" s="57">
        <v>0</v>
      </c>
    </row>
    <row r="97" spans="1:6" ht="12.75" customHeight="1" x14ac:dyDescent="0.2">
      <c r="A97" s="197" t="s">
        <v>163</v>
      </c>
      <c r="B97" s="200" t="s">
        <v>117</v>
      </c>
      <c r="C97" s="13" t="s">
        <v>7</v>
      </c>
      <c r="D97" s="56">
        <f>D99+D100+D101+D102</f>
        <v>240</v>
      </c>
      <c r="E97" s="56">
        <f t="shared" ref="E97:F97" si="33">E99+E100+E101+E102</f>
        <v>240</v>
      </c>
      <c r="F97" s="56">
        <f t="shared" si="33"/>
        <v>240</v>
      </c>
    </row>
    <row r="98" spans="1:6" x14ac:dyDescent="0.2">
      <c r="A98" s="198"/>
      <c r="B98" s="201"/>
      <c r="C98" s="13" t="s">
        <v>20</v>
      </c>
      <c r="D98" s="57"/>
      <c r="E98" s="57"/>
      <c r="F98" s="57"/>
    </row>
    <row r="99" spans="1:6" ht="25.5" x14ac:dyDescent="0.2">
      <c r="A99" s="198"/>
      <c r="B99" s="201"/>
      <c r="C99" s="13" t="s">
        <v>138</v>
      </c>
      <c r="D99" s="57">
        <v>0</v>
      </c>
      <c r="E99" s="57">
        <v>0</v>
      </c>
      <c r="F99" s="57">
        <v>0</v>
      </c>
    </row>
    <row r="100" spans="1:6" ht="38.25" x14ac:dyDescent="0.2">
      <c r="A100" s="198"/>
      <c r="B100" s="201"/>
      <c r="C100" s="13" t="s">
        <v>139</v>
      </c>
      <c r="D100" s="57">
        <v>0</v>
      </c>
      <c r="E100" s="57">
        <v>0</v>
      </c>
      <c r="F100" s="57">
        <v>0</v>
      </c>
    </row>
    <row r="101" spans="1:6" x14ac:dyDescent="0.2">
      <c r="A101" s="198"/>
      <c r="B101" s="201"/>
      <c r="C101" s="13" t="s">
        <v>140</v>
      </c>
      <c r="D101" s="57">
        <v>240</v>
      </c>
      <c r="E101" s="57">
        <v>240</v>
      </c>
      <c r="F101" s="57">
        <v>240</v>
      </c>
    </row>
    <row r="102" spans="1:6" ht="25.5" x14ac:dyDescent="0.2">
      <c r="A102" s="199"/>
      <c r="B102" s="202"/>
      <c r="C102" s="13" t="s">
        <v>106</v>
      </c>
      <c r="D102" s="57">
        <v>0</v>
      </c>
      <c r="E102" s="57">
        <v>0</v>
      </c>
      <c r="F102" s="57">
        <v>0</v>
      </c>
    </row>
    <row r="103" spans="1:6" ht="12.75" customHeight="1" x14ac:dyDescent="0.2">
      <c r="A103" s="197" t="s">
        <v>164</v>
      </c>
      <c r="B103" s="200" t="s">
        <v>165</v>
      </c>
      <c r="C103" s="13" t="s">
        <v>7</v>
      </c>
      <c r="D103" s="56">
        <f>D105+D106+D107+D108</f>
        <v>0</v>
      </c>
      <c r="E103" s="56">
        <f t="shared" ref="E103:F103" si="34">E105+E106+E107+E108</f>
        <v>0</v>
      </c>
      <c r="F103" s="56">
        <f t="shared" si="34"/>
        <v>0</v>
      </c>
    </row>
    <row r="104" spans="1:6" x14ac:dyDescent="0.2">
      <c r="A104" s="198"/>
      <c r="B104" s="201"/>
      <c r="C104" s="13" t="s">
        <v>20</v>
      </c>
      <c r="D104" s="57"/>
      <c r="E104" s="57"/>
      <c r="F104" s="57"/>
    </row>
    <row r="105" spans="1:6" ht="25.5" x14ac:dyDescent="0.2">
      <c r="A105" s="198"/>
      <c r="B105" s="201"/>
      <c r="C105" s="13" t="s">
        <v>138</v>
      </c>
      <c r="D105" s="57">
        <v>0</v>
      </c>
      <c r="E105" s="57">
        <v>0</v>
      </c>
      <c r="F105" s="57">
        <v>0</v>
      </c>
    </row>
    <row r="106" spans="1:6" ht="38.25" x14ac:dyDescent="0.2">
      <c r="A106" s="198"/>
      <c r="B106" s="201"/>
      <c r="C106" s="13" t="s">
        <v>139</v>
      </c>
      <c r="D106" s="57">
        <v>0</v>
      </c>
      <c r="E106" s="57">
        <v>0</v>
      </c>
      <c r="F106" s="57">
        <v>0</v>
      </c>
    </row>
    <row r="107" spans="1:6" x14ac:dyDescent="0.2">
      <c r="A107" s="198"/>
      <c r="B107" s="201"/>
      <c r="C107" s="13" t="s">
        <v>140</v>
      </c>
      <c r="D107" s="57">
        <v>0</v>
      </c>
      <c r="E107" s="57">
        <v>0</v>
      </c>
      <c r="F107" s="57">
        <v>0</v>
      </c>
    </row>
    <row r="108" spans="1:6" ht="25.5" x14ac:dyDescent="0.2">
      <c r="A108" s="199"/>
      <c r="B108" s="202"/>
      <c r="C108" s="13" t="s">
        <v>106</v>
      </c>
      <c r="D108" s="57">
        <v>0</v>
      </c>
      <c r="E108" s="57">
        <v>0</v>
      </c>
      <c r="F108" s="57">
        <v>0</v>
      </c>
    </row>
    <row r="109" spans="1:6" ht="12.75" customHeight="1" x14ac:dyDescent="0.2">
      <c r="A109" s="197" t="s">
        <v>166</v>
      </c>
      <c r="B109" s="200" t="s">
        <v>61</v>
      </c>
      <c r="C109" s="13" t="s">
        <v>7</v>
      </c>
      <c r="D109" s="56">
        <f>D111+D112+D113+D114</f>
        <v>0</v>
      </c>
      <c r="E109" s="56">
        <f t="shared" ref="E109:F109" si="35">E111+E112+E113+E114</f>
        <v>0</v>
      </c>
      <c r="F109" s="56">
        <f t="shared" si="35"/>
        <v>0</v>
      </c>
    </row>
    <row r="110" spans="1:6" x14ac:dyDescent="0.2">
      <c r="A110" s="198"/>
      <c r="B110" s="201"/>
      <c r="C110" s="13" t="s">
        <v>20</v>
      </c>
      <c r="D110" s="57"/>
      <c r="E110" s="57"/>
      <c r="F110" s="57"/>
    </row>
    <row r="111" spans="1:6" ht="25.5" x14ac:dyDescent="0.2">
      <c r="A111" s="198"/>
      <c r="B111" s="201"/>
      <c r="C111" s="13" t="s">
        <v>138</v>
      </c>
      <c r="D111" s="57">
        <v>0</v>
      </c>
      <c r="E111" s="57">
        <v>0</v>
      </c>
      <c r="F111" s="57">
        <v>0</v>
      </c>
    </row>
    <row r="112" spans="1:6" ht="38.25" x14ac:dyDescent="0.2">
      <c r="A112" s="198"/>
      <c r="B112" s="201"/>
      <c r="C112" s="13" t="s">
        <v>139</v>
      </c>
      <c r="D112" s="57">
        <v>0</v>
      </c>
      <c r="E112" s="57">
        <v>0</v>
      </c>
      <c r="F112" s="57">
        <v>0</v>
      </c>
    </row>
    <row r="113" spans="1:6" x14ac:dyDescent="0.2">
      <c r="A113" s="198"/>
      <c r="B113" s="201"/>
      <c r="C113" s="13" t="s">
        <v>140</v>
      </c>
      <c r="D113" s="57">
        <v>0</v>
      </c>
      <c r="E113" s="57">
        <v>0</v>
      </c>
      <c r="F113" s="57">
        <v>0</v>
      </c>
    </row>
    <row r="114" spans="1:6" ht="25.5" x14ac:dyDescent="0.2">
      <c r="A114" s="199"/>
      <c r="B114" s="202"/>
      <c r="C114" s="13" t="s">
        <v>106</v>
      </c>
      <c r="D114" s="57">
        <v>0</v>
      </c>
      <c r="E114" s="57">
        <v>0</v>
      </c>
      <c r="F114" s="57">
        <v>0</v>
      </c>
    </row>
    <row r="115" spans="1:6" ht="12.75" customHeight="1" x14ac:dyDescent="0.2">
      <c r="A115" s="197" t="s">
        <v>167</v>
      </c>
      <c r="B115" s="200" t="s">
        <v>168</v>
      </c>
      <c r="C115" s="13" t="s">
        <v>7</v>
      </c>
      <c r="D115" s="56">
        <f>D117+D118+D119+D120</f>
        <v>0</v>
      </c>
      <c r="E115" s="56">
        <f t="shared" ref="E115:F115" si="36">E117+E118+E119+E120</f>
        <v>0</v>
      </c>
      <c r="F115" s="56">
        <f t="shared" si="36"/>
        <v>0</v>
      </c>
    </row>
    <row r="116" spans="1:6" x14ac:dyDescent="0.2">
      <c r="A116" s="198"/>
      <c r="B116" s="201"/>
      <c r="C116" s="13" t="s">
        <v>20</v>
      </c>
      <c r="D116" s="57"/>
      <c r="E116" s="57"/>
      <c r="F116" s="57"/>
    </row>
    <row r="117" spans="1:6" ht="25.5" x14ac:dyDescent="0.2">
      <c r="A117" s="198"/>
      <c r="B117" s="201"/>
      <c r="C117" s="13" t="s">
        <v>138</v>
      </c>
      <c r="D117" s="57">
        <v>0</v>
      </c>
      <c r="E117" s="57">
        <v>0</v>
      </c>
      <c r="F117" s="57">
        <v>0</v>
      </c>
    </row>
    <row r="118" spans="1:6" ht="38.25" x14ac:dyDescent="0.2">
      <c r="A118" s="198"/>
      <c r="B118" s="201"/>
      <c r="C118" s="13" t="s">
        <v>139</v>
      </c>
      <c r="D118" s="57">
        <v>0</v>
      </c>
      <c r="E118" s="57">
        <v>0</v>
      </c>
      <c r="F118" s="57">
        <v>0</v>
      </c>
    </row>
    <row r="119" spans="1:6" x14ac:dyDescent="0.2">
      <c r="A119" s="198"/>
      <c r="B119" s="201"/>
      <c r="C119" s="13" t="s">
        <v>140</v>
      </c>
      <c r="D119" s="57">
        <v>0</v>
      </c>
      <c r="E119" s="57">
        <v>0</v>
      </c>
      <c r="F119" s="57">
        <v>0</v>
      </c>
    </row>
    <row r="120" spans="1:6" ht="25.5" x14ac:dyDescent="0.2">
      <c r="A120" s="199"/>
      <c r="B120" s="202"/>
      <c r="C120" s="13" t="s">
        <v>106</v>
      </c>
      <c r="D120" s="57">
        <v>0</v>
      </c>
      <c r="E120" s="57">
        <v>0</v>
      </c>
      <c r="F120" s="57">
        <v>0</v>
      </c>
    </row>
    <row r="121" spans="1:6" ht="12.75" customHeight="1" x14ac:dyDescent="0.2">
      <c r="A121" s="197" t="s">
        <v>70</v>
      </c>
      <c r="B121" s="200" t="s">
        <v>169</v>
      </c>
      <c r="C121" s="13" t="s">
        <v>7</v>
      </c>
      <c r="D121" s="56">
        <f>D123+D124+D125+D126</f>
        <v>14262.7</v>
      </c>
      <c r="E121" s="56">
        <f t="shared" ref="E121:F121" si="37">E123+E124+E125+E126</f>
        <v>14450.82</v>
      </c>
      <c r="F121" s="56">
        <f t="shared" si="37"/>
        <v>14450.44641</v>
      </c>
    </row>
    <row r="122" spans="1:6" x14ac:dyDescent="0.2">
      <c r="A122" s="198"/>
      <c r="B122" s="201"/>
      <c r="C122" s="13" t="s">
        <v>20</v>
      </c>
      <c r="D122" s="57"/>
      <c r="E122" s="57"/>
      <c r="F122" s="57"/>
    </row>
    <row r="123" spans="1:6" ht="25.5" x14ac:dyDescent="0.2">
      <c r="A123" s="198"/>
      <c r="B123" s="201"/>
      <c r="C123" s="13" t="s">
        <v>138</v>
      </c>
      <c r="D123" s="57">
        <v>0</v>
      </c>
      <c r="E123" s="57">
        <v>0</v>
      </c>
      <c r="F123" s="57">
        <v>0</v>
      </c>
    </row>
    <row r="124" spans="1:6" ht="38.25" x14ac:dyDescent="0.2">
      <c r="A124" s="198"/>
      <c r="B124" s="201"/>
      <c r="C124" s="13" t="s">
        <v>139</v>
      </c>
      <c r="D124" s="57">
        <v>0</v>
      </c>
      <c r="E124" s="57">
        <v>0</v>
      </c>
      <c r="F124" s="57">
        <v>0</v>
      </c>
    </row>
    <row r="125" spans="1:6" x14ac:dyDescent="0.2">
      <c r="A125" s="198"/>
      <c r="B125" s="201"/>
      <c r="C125" s="13" t="s">
        <v>140</v>
      </c>
      <c r="D125" s="57">
        <v>14262.7</v>
      </c>
      <c r="E125" s="57">
        <v>14450.82</v>
      </c>
      <c r="F125" s="57">
        <v>14450.44641</v>
      </c>
    </row>
    <row r="126" spans="1:6" ht="25.5" x14ac:dyDescent="0.2">
      <c r="A126" s="199"/>
      <c r="B126" s="202"/>
      <c r="C126" s="13" t="s">
        <v>106</v>
      </c>
      <c r="D126" s="57">
        <v>0</v>
      </c>
      <c r="E126" s="57">
        <v>0</v>
      </c>
      <c r="F126" s="57">
        <v>0</v>
      </c>
    </row>
    <row r="127" spans="1:6" ht="12.75" customHeight="1" x14ac:dyDescent="0.2">
      <c r="A127" s="197" t="s">
        <v>71</v>
      </c>
      <c r="B127" s="200" t="str">
        <f>'[1]таблица 3 обеспеч МБ'!B57</f>
        <v xml:space="preserve">Обеспечение предоставления гарантий и компенсаций </v>
      </c>
      <c r="C127" s="13" t="s">
        <v>7</v>
      </c>
      <c r="D127" s="56">
        <f>D129+D130+D131+D132</f>
        <v>2000</v>
      </c>
      <c r="E127" s="56">
        <f t="shared" ref="E127:F127" si="38">E129+E130+E131+E132</f>
        <v>2526.8491800000002</v>
      </c>
      <c r="F127" s="56">
        <f t="shared" si="38"/>
        <v>2526.8491800000002</v>
      </c>
    </row>
    <row r="128" spans="1:6" x14ac:dyDescent="0.2">
      <c r="A128" s="198"/>
      <c r="B128" s="201"/>
      <c r="C128" s="13" t="s">
        <v>20</v>
      </c>
      <c r="D128" s="57"/>
      <c r="E128" s="57"/>
      <c r="F128" s="57"/>
    </row>
    <row r="129" spans="1:6" ht="25.5" x14ac:dyDescent="0.2">
      <c r="A129" s="198"/>
      <c r="B129" s="201"/>
      <c r="C129" s="13" t="s">
        <v>138</v>
      </c>
      <c r="D129" s="57">
        <v>0</v>
      </c>
      <c r="E129" s="57">
        <v>0</v>
      </c>
      <c r="F129" s="57">
        <v>0</v>
      </c>
    </row>
    <row r="130" spans="1:6" ht="38.25" x14ac:dyDescent="0.2">
      <c r="A130" s="198"/>
      <c r="B130" s="201"/>
      <c r="C130" s="13" t="s">
        <v>139</v>
      </c>
      <c r="D130" s="57">
        <v>0</v>
      </c>
      <c r="E130" s="57">
        <v>0</v>
      </c>
      <c r="F130" s="57">
        <v>0</v>
      </c>
    </row>
    <row r="131" spans="1:6" x14ac:dyDescent="0.2">
      <c r="A131" s="198"/>
      <c r="B131" s="201"/>
      <c r="C131" s="13" t="s">
        <v>140</v>
      </c>
      <c r="D131" s="57">
        <v>2000</v>
      </c>
      <c r="E131" s="57">
        <v>2526.8491800000002</v>
      </c>
      <c r="F131" s="57">
        <v>2526.8491800000002</v>
      </c>
    </row>
    <row r="132" spans="1:6" ht="25.5" x14ac:dyDescent="0.2">
      <c r="A132" s="199"/>
      <c r="B132" s="202"/>
      <c r="C132" s="13" t="s">
        <v>106</v>
      </c>
      <c r="D132" s="57">
        <v>0</v>
      </c>
      <c r="E132" s="57">
        <v>0</v>
      </c>
      <c r="F132" s="57">
        <v>0</v>
      </c>
    </row>
    <row r="133" spans="1:6" ht="12.75" customHeight="1" x14ac:dyDescent="0.2">
      <c r="A133" s="203" t="s">
        <v>72</v>
      </c>
      <c r="B133" s="200" t="s">
        <v>170</v>
      </c>
      <c r="C133" s="13" t="s">
        <v>7</v>
      </c>
      <c r="D133" s="56">
        <f>D139+D145+D151</f>
        <v>0</v>
      </c>
      <c r="E133" s="56">
        <f t="shared" ref="E133:F133" si="39">E139+E145+E151</f>
        <v>0</v>
      </c>
      <c r="F133" s="56">
        <f t="shared" si="39"/>
        <v>0</v>
      </c>
    </row>
    <row r="134" spans="1:6" x14ac:dyDescent="0.2">
      <c r="A134" s="203"/>
      <c r="B134" s="201"/>
      <c r="C134" s="13" t="s">
        <v>20</v>
      </c>
      <c r="D134" s="56"/>
      <c r="E134" s="56"/>
      <c r="F134" s="56"/>
    </row>
    <row r="135" spans="1:6" ht="25.5" x14ac:dyDescent="0.2">
      <c r="A135" s="203"/>
      <c r="B135" s="201"/>
      <c r="C135" s="13" t="s">
        <v>138</v>
      </c>
      <c r="D135" s="56">
        <f t="shared" ref="D135:F135" si="40">D141+D147+D153</f>
        <v>0</v>
      </c>
      <c r="E135" s="56">
        <f t="shared" si="40"/>
        <v>0</v>
      </c>
      <c r="F135" s="56">
        <f t="shared" si="40"/>
        <v>0</v>
      </c>
    </row>
    <row r="136" spans="1:6" ht="38.25" x14ac:dyDescent="0.2">
      <c r="A136" s="203"/>
      <c r="B136" s="201"/>
      <c r="C136" s="13" t="s">
        <v>139</v>
      </c>
      <c r="D136" s="56">
        <f t="shared" ref="D136:F136" si="41">D142+D148+D154</f>
        <v>0</v>
      </c>
      <c r="E136" s="56">
        <f t="shared" si="41"/>
        <v>0</v>
      </c>
      <c r="F136" s="56">
        <f t="shared" si="41"/>
        <v>0</v>
      </c>
    </row>
    <row r="137" spans="1:6" x14ac:dyDescent="0.2">
      <c r="A137" s="203"/>
      <c r="B137" s="201"/>
      <c r="C137" s="13" t="s">
        <v>140</v>
      </c>
      <c r="D137" s="56">
        <f t="shared" ref="D137:F137" si="42">D143+D149+D155</f>
        <v>0</v>
      </c>
      <c r="E137" s="56">
        <f t="shared" si="42"/>
        <v>0</v>
      </c>
      <c r="F137" s="56">
        <f t="shared" si="42"/>
        <v>0</v>
      </c>
    </row>
    <row r="138" spans="1:6" ht="25.5" x14ac:dyDescent="0.2">
      <c r="A138" s="203"/>
      <c r="B138" s="202"/>
      <c r="C138" s="13" t="s">
        <v>106</v>
      </c>
      <c r="D138" s="56">
        <f t="shared" ref="D138:F138" si="43">D144+D150+D156</f>
        <v>0</v>
      </c>
      <c r="E138" s="56">
        <f t="shared" si="43"/>
        <v>0</v>
      </c>
      <c r="F138" s="56">
        <f t="shared" si="43"/>
        <v>0</v>
      </c>
    </row>
    <row r="139" spans="1:6" ht="12.75" customHeight="1" x14ac:dyDescent="0.2">
      <c r="A139" s="197" t="s">
        <v>171</v>
      </c>
      <c r="B139" s="204" t="s">
        <v>172</v>
      </c>
      <c r="C139" s="13" t="s">
        <v>7</v>
      </c>
      <c r="D139" s="56">
        <f>D141+D142+D143+D144</f>
        <v>0</v>
      </c>
      <c r="E139" s="56">
        <f t="shared" ref="E139:F139" si="44">E141+E142+E143+E144</f>
        <v>0</v>
      </c>
      <c r="F139" s="56">
        <f t="shared" si="44"/>
        <v>0</v>
      </c>
    </row>
    <row r="140" spans="1:6" x14ac:dyDescent="0.2">
      <c r="A140" s="198"/>
      <c r="B140" s="204"/>
      <c r="C140" s="13" t="s">
        <v>20</v>
      </c>
      <c r="D140" s="57"/>
      <c r="E140" s="57"/>
      <c r="F140" s="57"/>
    </row>
    <row r="141" spans="1:6" ht="25.5" x14ac:dyDescent="0.2">
      <c r="A141" s="198"/>
      <c r="B141" s="204"/>
      <c r="C141" s="13" t="s">
        <v>138</v>
      </c>
      <c r="D141" s="57">
        <v>0</v>
      </c>
      <c r="E141" s="57">
        <v>0</v>
      </c>
      <c r="F141" s="57">
        <v>0</v>
      </c>
    </row>
    <row r="142" spans="1:6" ht="38.25" x14ac:dyDescent="0.2">
      <c r="A142" s="198"/>
      <c r="B142" s="204"/>
      <c r="C142" s="13" t="s">
        <v>139</v>
      </c>
      <c r="D142" s="57">
        <v>0</v>
      </c>
      <c r="E142" s="57">
        <v>0</v>
      </c>
      <c r="F142" s="57">
        <v>0</v>
      </c>
    </row>
    <row r="143" spans="1:6" x14ac:dyDescent="0.2">
      <c r="A143" s="198"/>
      <c r="B143" s="204"/>
      <c r="C143" s="13" t="s">
        <v>140</v>
      </c>
      <c r="D143" s="57">
        <v>0</v>
      </c>
      <c r="E143" s="57">
        <v>0</v>
      </c>
      <c r="F143" s="57">
        <v>0</v>
      </c>
    </row>
    <row r="144" spans="1:6" ht="25.5" x14ac:dyDescent="0.2">
      <c r="A144" s="199"/>
      <c r="B144" s="204"/>
      <c r="C144" s="13" t="s">
        <v>106</v>
      </c>
      <c r="D144" s="57">
        <v>0</v>
      </c>
      <c r="E144" s="57">
        <v>0</v>
      </c>
      <c r="F144" s="57">
        <v>0</v>
      </c>
    </row>
    <row r="145" spans="1:6" ht="12.75" customHeight="1" x14ac:dyDescent="0.2">
      <c r="A145" s="197" t="s">
        <v>173</v>
      </c>
      <c r="B145" s="200" t="s">
        <v>174</v>
      </c>
      <c r="C145" s="13" t="s">
        <v>7</v>
      </c>
      <c r="D145" s="56">
        <f>D147+D148+D149+D150</f>
        <v>0</v>
      </c>
      <c r="E145" s="56">
        <f t="shared" ref="E145:F145" si="45">E147+E148+E149+E150</f>
        <v>0</v>
      </c>
      <c r="F145" s="56">
        <f t="shared" si="45"/>
        <v>0</v>
      </c>
    </row>
    <row r="146" spans="1:6" x14ac:dyDescent="0.2">
      <c r="A146" s="198"/>
      <c r="B146" s="201"/>
      <c r="C146" s="13" t="s">
        <v>20</v>
      </c>
      <c r="D146" s="57"/>
      <c r="E146" s="57"/>
      <c r="F146" s="57"/>
    </row>
    <row r="147" spans="1:6" ht="25.5" x14ac:dyDescent="0.2">
      <c r="A147" s="198"/>
      <c r="B147" s="201"/>
      <c r="C147" s="13" t="s">
        <v>138</v>
      </c>
      <c r="D147" s="57">
        <v>0</v>
      </c>
      <c r="E147" s="57">
        <v>0</v>
      </c>
      <c r="F147" s="57">
        <v>0</v>
      </c>
    </row>
    <row r="148" spans="1:6" ht="38.25" x14ac:dyDescent="0.2">
      <c r="A148" s="198"/>
      <c r="B148" s="201"/>
      <c r="C148" s="13" t="s">
        <v>139</v>
      </c>
      <c r="D148" s="57">
        <v>0</v>
      </c>
      <c r="E148" s="57">
        <v>0</v>
      </c>
      <c r="F148" s="57">
        <v>0</v>
      </c>
    </row>
    <row r="149" spans="1:6" x14ac:dyDescent="0.2">
      <c r="A149" s="198"/>
      <c r="B149" s="201"/>
      <c r="C149" s="13" t="s">
        <v>140</v>
      </c>
      <c r="D149" s="57">
        <v>0</v>
      </c>
      <c r="E149" s="57">
        <v>0</v>
      </c>
      <c r="F149" s="57">
        <v>0</v>
      </c>
    </row>
    <row r="150" spans="1:6" ht="25.5" x14ac:dyDescent="0.2">
      <c r="A150" s="199"/>
      <c r="B150" s="202"/>
      <c r="C150" s="13" t="s">
        <v>106</v>
      </c>
      <c r="D150" s="57">
        <v>0</v>
      </c>
      <c r="E150" s="57">
        <v>0</v>
      </c>
      <c r="F150" s="57">
        <v>0</v>
      </c>
    </row>
    <row r="151" spans="1:6" ht="12.75" customHeight="1" x14ac:dyDescent="0.2">
      <c r="A151" s="197" t="s">
        <v>175</v>
      </c>
      <c r="B151" s="200" t="s">
        <v>121</v>
      </c>
      <c r="C151" s="13" t="s">
        <v>7</v>
      </c>
      <c r="D151" s="56">
        <f>D153+D154+D155+D156</f>
        <v>0</v>
      </c>
      <c r="E151" s="56">
        <f t="shared" ref="E151:F151" si="46">E153+E154+E155+E156</f>
        <v>0</v>
      </c>
      <c r="F151" s="56">
        <f t="shared" si="46"/>
        <v>0</v>
      </c>
    </row>
    <row r="152" spans="1:6" x14ac:dyDescent="0.2">
      <c r="A152" s="198"/>
      <c r="B152" s="201"/>
      <c r="C152" s="13" t="s">
        <v>20</v>
      </c>
      <c r="D152" s="57"/>
      <c r="E152" s="57"/>
      <c r="F152" s="57"/>
    </row>
    <row r="153" spans="1:6" ht="25.5" x14ac:dyDescent="0.2">
      <c r="A153" s="198"/>
      <c r="B153" s="201"/>
      <c r="C153" s="13" t="s">
        <v>138</v>
      </c>
      <c r="D153" s="57">
        <v>0</v>
      </c>
      <c r="E153" s="57">
        <v>0</v>
      </c>
      <c r="F153" s="57">
        <v>0</v>
      </c>
    </row>
    <row r="154" spans="1:6" ht="38.25" x14ac:dyDescent="0.2">
      <c r="A154" s="198"/>
      <c r="B154" s="201"/>
      <c r="C154" s="13" t="s">
        <v>139</v>
      </c>
      <c r="D154" s="57">
        <v>0</v>
      </c>
      <c r="E154" s="57">
        <v>0</v>
      </c>
      <c r="F154" s="57">
        <v>0</v>
      </c>
    </row>
    <row r="155" spans="1:6" x14ac:dyDescent="0.2">
      <c r="A155" s="198"/>
      <c r="B155" s="201"/>
      <c r="C155" s="13" t="s">
        <v>140</v>
      </c>
      <c r="D155" s="57">
        <v>0</v>
      </c>
      <c r="E155" s="57">
        <v>0</v>
      </c>
      <c r="F155" s="57">
        <v>0</v>
      </c>
    </row>
    <row r="156" spans="1:6" ht="25.5" x14ac:dyDescent="0.2">
      <c r="A156" s="199"/>
      <c r="B156" s="202"/>
      <c r="C156" s="13" t="s">
        <v>106</v>
      </c>
      <c r="D156" s="57">
        <v>0</v>
      </c>
      <c r="E156" s="57">
        <v>0</v>
      </c>
      <c r="F156" s="57">
        <v>0</v>
      </c>
    </row>
    <row r="157" spans="1:6" ht="12.75" customHeight="1" x14ac:dyDescent="0.2">
      <c r="A157" s="203" t="s">
        <v>73</v>
      </c>
      <c r="B157" s="204" t="s">
        <v>66</v>
      </c>
      <c r="C157" s="13" t="s">
        <v>7</v>
      </c>
      <c r="D157" s="56">
        <f>D163</f>
        <v>0</v>
      </c>
      <c r="E157" s="56">
        <f t="shared" ref="E157:F157" si="47">E163</f>
        <v>0</v>
      </c>
      <c r="F157" s="56">
        <f t="shared" si="47"/>
        <v>0</v>
      </c>
    </row>
    <row r="158" spans="1:6" x14ac:dyDescent="0.2">
      <c r="A158" s="203"/>
      <c r="B158" s="204"/>
      <c r="C158" s="13" t="s">
        <v>20</v>
      </c>
      <c r="D158" s="56">
        <f t="shared" ref="D158:F158" si="48">D164</f>
        <v>0</v>
      </c>
      <c r="E158" s="56">
        <f t="shared" si="48"/>
        <v>0</v>
      </c>
      <c r="F158" s="56">
        <f t="shared" si="48"/>
        <v>0</v>
      </c>
    </row>
    <row r="159" spans="1:6" ht="25.5" x14ac:dyDescent="0.2">
      <c r="A159" s="203"/>
      <c r="B159" s="204"/>
      <c r="C159" s="13" t="s">
        <v>138</v>
      </c>
      <c r="D159" s="56">
        <f t="shared" ref="D159:F159" si="49">D165</f>
        <v>0</v>
      </c>
      <c r="E159" s="56">
        <f t="shared" si="49"/>
        <v>0</v>
      </c>
      <c r="F159" s="56">
        <f t="shared" si="49"/>
        <v>0</v>
      </c>
    </row>
    <row r="160" spans="1:6" ht="38.25" x14ac:dyDescent="0.2">
      <c r="A160" s="203"/>
      <c r="B160" s="204"/>
      <c r="C160" s="13" t="s">
        <v>139</v>
      </c>
      <c r="D160" s="56">
        <f t="shared" ref="D160:F160" si="50">D166</f>
        <v>0</v>
      </c>
      <c r="E160" s="56">
        <f t="shared" si="50"/>
        <v>0</v>
      </c>
      <c r="F160" s="56">
        <f t="shared" si="50"/>
        <v>0</v>
      </c>
    </row>
    <row r="161" spans="1:6" x14ac:dyDescent="0.2">
      <c r="A161" s="203"/>
      <c r="B161" s="204"/>
      <c r="C161" s="13" t="s">
        <v>140</v>
      </c>
      <c r="D161" s="56">
        <f t="shared" ref="D161:F161" si="51">D167</f>
        <v>0</v>
      </c>
      <c r="E161" s="56">
        <f t="shared" si="51"/>
        <v>0</v>
      </c>
      <c r="F161" s="56">
        <f t="shared" si="51"/>
        <v>0</v>
      </c>
    </row>
    <row r="162" spans="1:6" ht="25.5" x14ac:dyDescent="0.2">
      <c r="A162" s="203"/>
      <c r="B162" s="204"/>
      <c r="C162" s="13" t="s">
        <v>106</v>
      </c>
      <c r="D162" s="56">
        <f t="shared" ref="D162:F162" si="52">D168</f>
        <v>0</v>
      </c>
      <c r="E162" s="56">
        <f t="shared" si="52"/>
        <v>0</v>
      </c>
      <c r="F162" s="56">
        <f t="shared" si="52"/>
        <v>0</v>
      </c>
    </row>
    <row r="163" spans="1:6" ht="12.75" customHeight="1" x14ac:dyDescent="0.2">
      <c r="A163" s="203" t="s">
        <v>176</v>
      </c>
      <c r="B163" s="204" t="s">
        <v>177</v>
      </c>
      <c r="C163" s="13" t="s">
        <v>7</v>
      </c>
      <c r="D163" s="56">
        <f>D165+D166+D167+D168</f>
        <v>0</v>
      </c>
      <c r="E163" s="56">
        <f t="shared" ref="E163:F163" si="53">E165+E166+E167+E168</f>
        <v>0</v>
      </c>
      <c r="F163" s="56">
        <f t="shared" si="53"/>
        <v>0</v>
      </c>
    </row>
    <row r="164" spans="1:6" x14ac:dyDescent="0.2">
      <c r="A164" s="203"/>
      <c r="B164" s="204"/>
      <c r="C164" s="13" t="s">
        <v>20</v>
      </c>
      <c r="D164" s="57"/>
      <c r="E164" s="57"/>
      <c r="F164" s="57"/>
    </row>
    <row r="165" spans="1:6" ht="25.5" x14ac:dyDescent="0.2">
      <c r="A165" s="203"/>
      <c r="B165" s="204"/>
      <c r="C165" s="13" t="s">
        <v>138</v>
      </c>
      <c r="D165" s="57">
        <v>0</v>
      </c>
      <c r="E165" s="57">
        <v>0</v>
      </c>
      <c r="F165" s="57">
        <v>0</v>
      </c>
    </row>
    <row r="166" spans="1:6" ht="38.25" x14ac:dyDescent="0.2">
      <c r="A166" s="203"/>
      <c r="B166" s="204"/>
      <c r="C166" s="13" t="s">
        <v>139</v>
      </c>
      <c r="D166" s="57">
        <v>0</v>
      </c>
      <c r="E166" s="57">
        <v>0</v>
      </c>
      <c r="F166" s="57">
        <v>0</v>
      </c>
    </row>
    <row r="167" spans="1:6" x14ac:dyDescent="0.2">
      <c r="A167" s="203"/>
      <c r="B167" s="204"/>
      <c r="C167" s="13" t="s">
        <v>140</v>
      </c>
      <c r="D167" s="57">
        <v>0</v>
      </c>
      <c r="E167" s="57">
        <v>0</v>
      </c>
      <c r="F167" s="57">
        <v>0</v>
      </c>
    </row>
    <row r="168" spans="1:6" ht="25.5" x14ac:dyDescent="0.2">
      <c r="A168" s="203"/>
      <c r="B168" s="204"/>
      <c r="C168" s="13" t="s">
        <v>106</v>
      </c>
      <c r="D168" s="57">
        <v>0</v>
      </c>
      <c r="E168" s="57">
        <v>0</v>
      </c>
      <c r="F168" s="57">
        <v>0</v>
      </c>
    </row>
    <row r="169" spans="1:6" ht="12.75" customHeight="1" x14ac:dyDescent="0.2">
      <c r="A169" s="197" t="s">
        <v>178</v>
      </c>
      <c r="B169" s="200" t="s">
        <v>179</v>
      </c>
      <c r="C169" s="13" t="s">
        <v>7</v>
      </c>
      <c r="D169" s="56">
        <f>D171+D172+D173+D174</f>
        <v>0</v>
      </c>
      <c r="E169" s="56">
        <f t="shared" ref="E169:F169" si="54">E171+E172+E173+E174</f>
        <v>0</v>
      </c>
      <c r="F169" s="56">
        <f t="shared" si="54"/>
        <v>0</v>
      </c>
    </row>
    <row r="170" spans="1:6" x14ac:dyDescent="0.2">
      <c r="A170" s="198"/>
      <c r="B170" s="201"/>
      <c r="C170" s="13" t="s">
        <v>20</v>
      </c>
      <c r="D170" s="57"/>
      <c r="E170" s="57"/>
      <c r="F170" s="57"/>
    </row>
    <row r="171" spans="1:6" ht="25.5" x14ac:dyDescent="0.2">
      <c r="A171" s="198"/>
      <c r="B171" s="201"/>
      <c r="C171" s="13" t="s">
        <v>138</v>
      </c>
      <c r="D171" s="57">
        <v>0</v>
      </c>
      <c r="E171" s="57">
        <v>0</v>
      </c>
      <c r="F171" s="57">
        <v>0</v>
      </c>
    </row>
    <row r="172" spans="1:6" ht="38.25" x14ac:dyDescent="0.2">
      <c r="A172" s="198"/>
      <c r="B172" s="201"/>
      <c r="C172" s="13" t="s">
        <v>139</v>
      </c>
      <c r="D172" s="57">
        <v>0</v>
      </c>
      <c r="E172" s="57">
        <v>0</v>
      </c>
      <c r="F172" s="57">
        <v>0</v>
      </c>
    </row>
    <row r="173" spans="1:6" x14ac:dyDescent="0.2">
      <c r="A173" s="198"/>
      <c r="B173" s="201"/>
      <c r="C173" s="13" t="s">
        <v>140</v>
      </c>
      <c r="D173" s="57">
        <v>0</v>
      </c>
      <c r="E173" s="57">
        <v>0</v>
      </c>
      <c r="F173" s="57">
        <v>0</v>
      </c>
    </row>
    <row r="174" spans="1:6" ht="25.5" x14ac:dyDescent="0.2">
      <c r="A174" s="199"/>
      <c r="B174" s="202"/>
      <c r="C174" s="13" t="s">
        <v>106</v>
      </c>
      <c r="D174" s="57">
        <v>0</v>
      </c>
      <c r="E174" s="57">
        <v>0</v>
      </c>
      <c r="F174" s="57">
        <v>0</v>
      </c>
    </row>
    <row r="175" spans="1:6" ht="12.75" customHeight="1" x14ac:dyDescent="0.2">
      <c r="A175" s="197" t="s">
        <v>180</v>
      </c>
      <c r="B175" s="200" t="s">
        <v>181</v>
      </c>
      <c r="C175" s="13" t="s">
        <v>7</v>
      </c>
      <c r="D175" s="56">
        <f>D177+D178+D179+D180</f>
        <v>0</v>
      </c>
      <c r="E175" s="56">
        <f t="shared" ref="E175:F175" si="55">E177+E178+E179+E180</f>
        <v>0</v>
      </c>
      <c r="F175" s="56">
        <f t="shared" si="55"/>
        <v>0</v>
      </c>
    </row>
    <row r="176" spans="1:6" x14ac:dyDescent="0.2">
      <c r="A176" s="198"/>
      <c r="B176" s="201"/>
      <c r="C176" s="13" t="s">
        <v>20</v>
      </c>
      <c r="D176" s="57"/>
      <c r="E176" s="57"/>
      <c r="F176" s="57"/>
    </row>
    <row r="177" spans="1:6" ht="25.5" x14ac:dyDescent="0.2">
      <c r="A177" s="198"/>
      <c r="B177" s="201"/>
      <c r="C177" s="13" t="s">
        <v>138</v>
      </c>
      <c r="D177" s="57">
        <v>0</v>
      </c>
      <c r="E177" s="57">
        <v>0</v>
      </c>
      <c r="F177" s="57">
        <v>0</v>
      </c>
    </row>
    <row r="178" spans="1:6" ht="38.25" x14ac:dyDescent="0.2">
      <c r="A178" s="198"/>
      <c r="B178" s="201"/>
      <c r="C178" s="13" t="s">
        <v>139</v>
      </c>
      <c r="D178" s="57">
        <v>0</v>
      </c>
      <c r="E178" s="57">
        <v>0</v>
      </c>
      <c r="F178" s="57">
        <v>0</v>
      </c>
    </row>
    <row r="179" spans="1:6" x14ac:dyDescent="0.2">
      <c r="A179" s="198"/>
      <c r="B179" s="201"/>
      <c r="C179" s="13" t="s">
        <v>140</v>
      </c>
      <c r="D179" s="57">
        <v>0</v>
      </c>
      <c r="E179" s="57">
        <v>0</v>
      </c>
      <c r="F179" s="57">
        <v>0</v>
      </c>
    </row>
    <row r="180" spans="1:6" ht="25.5" x14ac:dyDescent="0.2">
      <c r="A180" s="199"/>
      <c r="B180" s="202"/>
      <c r="C180" s="13" t="s">
        <v>106</v>
      </c>
      <c r="D180" s="57">
        <v>0</v>
      </c>
      <c r="E180" s="57">
        <v>0</v>
      </c>
      <c r="F180" s="57">
        <v>0</v>
      </c>
    </row>
    <row r="181" spans="1:6" ht="12.75" customHeight="1" x14ac:dyDescent="0.2">
      <c r="A181" s="197" t="s">
        <v>74</v>
      </c>
      <c r="B181" s="200" t="s">
        <v>67</v>
      </c>
      <c r="C181" s="13" t="s">
        <v>7</v>
      </c>
      <c r="D181" s="56">
        <f>D183+D184+D185+D186</f>
        <v>0</v>
      </c>
      <c r="E181" s="56">
        <f t="shared" ref="E181:F181" si="56">E183+E184+E185+E186</f>
        <v>0</v>
      </c>
      <c r="F181" s="56">
        <f t="shared" si="56"/>
        <v>0</v>
      </c>
    </row>
    <row r="182" spans="1:6" x14ac:dyDescent="0.2">
      <c r="A182" s="198"/>
      <c r="B182" s="201"/>
      <c r="C182" s="13" t="s">
        <v>20</v>
      </c>
      <c r="D182" s="57"/>
      <c r="E182" s="57"/>
      <c r="F182" s="57"/>
    </row>
    <row r="183" spans="1:6" ht="25.5" x14ac:dyDescent="0.2">
      <c r="A183" s="198"/>
      <c r="B183" s="201"/>
      <c r="C183" s="13" t="s">
        <v>138</v>
      </c>
      <c r="D183" s="57">
        <v>0</v>
      </c>
      <c r="E183" s="57">
        <v>0</v>
      </c>
      <c r="F183" s="57">
        <v>0</v>
      </c>
    </row>
    <row r="184" spans="1:6" ht="38.25" x14ac:dyDescent="0.2">
      <c r="A184" s="198"/>
      <c r="B184" s="201"/>
      <c r="C184" s="13" t="s">
        <v>139</v>
      </c>
      <c r="D184" s="57">
        <v>0</v>
      </c>
      <c r="E184" s="57">
        <v>0</v>
      </c>
      <c r="F184" s="57">
        <v>0</v>
      </c>
    </row>
    <row r="185" spans="1:6" x14ac:dyDescent="0.2">
      <c r="A185" s="198"/>
      <c r="B185" s="201"/>
      <c r="C185" s="13" t="s">
        <v>140</v>
      </c>
      <c r="D185" s="57">
        <v>0</v>
      </c>
      <c r="E185" s="57">
        <v>0</v>
      </c>
      <c r="F185" s="57">
        <v>0</v>
      </c>
    </row>
    <row r="186" spans="1:6" ht="25.5" x14ac:dyDescent="0.2">
      <c r="A186" s="199"/>
      <c r="B186" s="202"/>
      <c r="C186" s="13" t="s">
        <v>106</v>
      </c>
      <c r="D186" s="57">
        <v>0</v>
      </c>
      <c r="E186" s="57">
        <v>0</v>
      </c>
      <c r="F186" s="57">
        <v>0</v>
      </c>
    </row>
    <row r="187" spans="1:6" ht="12.75" customHeight="1" x14ac:dyDescent="0.2">
      <c r="A187" s="197" t="s">
        <v>107</v>
      </c>
      <c r="B187" s="204" t="s">
        <v>182</v>
      </c>
      <c r="C187" s="13" t="s">
        <v>7</v>
      </c>
      <c r="D187" s="56">
        <f>D189+D190+D191+D192</f>
        <v>61</v>
      </c>
      <c r="E187" s="56">
        <f t="shared" ref="E187:F187" si="57">E189+E190+E191+E192</f>
        <v>297.36327</v>
      </c>
      <c r="F187" s="56">
        <f t="shared" si="57"/>
        <v>297.36327</v>
      </c>
    </row>
    <row r="188" spans="1:6" x14ac:dyDescent="0.2">
      <c r="A188" s="198"/>
      <c r="B188" s="204"/>
      <c r="C188" s="13" t="s">
        <v>20</v>
      </c>
      <c r="D188" s="57"/>
      <c r="E188" s="57"/>
      <c r="F188" s="57"/>
    </row>
    <row r="189" spans="1:6" ht="25.5" x14ac:dyDescent="0.2">
      <c r="A189" s="198"/>
      <c r="B189" s="204"/>
      <c r="C189" s="13" t="s">
        <v>138</v>
      </c>
      <c r="D189" s="57">
        <v>0</v>
      </c>
      <c r="E189" s="57">
        <v>0</v>
      </c>
      <c r="F189" s="57">
        <v>0</v>
      </c>
    </row>
    <row r="190" spans="1:6" ht="38.25" x14ac:dyDescent="0.2">
      <c r="A190" s="198"/>
      <c r="B190" s="204"/>
      <c r="C190" s="13" t="s">
        <v>139</v>
      </c>
      <c r="D190" s="57">
        <v>0</v>
      </c>
      <c r="E190" s="57">
        <v>208.16326999999998</v>
      </c>
      <c r="F190" s="57">
        <v>208.16326999999998</v>
      </c>
    </row>
    <row r="191" spans="1:6" x14ac:dyDescent="0.2">
      <c r="A191" s="198"/>
      <c r="B191" s="204"/>
      <c r="C191" s="13" t="s">
        <v>140</v>
      </c>
      <c r="D191" s="57">
        <v>61</v>
      </c>
      <c r="E191" s="57">
        <v>89.2</v>
      </c>
      <c r="F191" s="57">
        <v>89.2</v>
      </c>
    </row>
    <row r="192" spans="1:6" ht="25.5" x14ac:dyDescent="0.2">
      <c r="A192" s="199"/>
      <c r="B192" s="204"/>
      <c r="C192" s="13" t="s">
        <v>106</v>
      </c>
      <c r="D192" s="57">
        <v>0</v>
      </c>
      <c r="E192" s="57">
        <v>0</v>
      </c>
      <c r="F192" s="57">
        <v>0</v>
      </c>
    </row>
    <row r="193" spans="1:6" ht="12.75" customHeight="1" x14ac:dyDescent="0.2">
      <c r="A193" s="197" t="s">
        <v>108</v>
      </c>
      <c r="B193" s="200" t="s">
        <v>183</v>
      </c>
      <c r="C193" s="13" t="s">
        <v>7</v>
      </c>
      <c r="D193" s="56">
        <f>D195+D196+D197+D198</f>
        <v>0</v>
      </c>
      <c r="E193" s="56">
        <f t="shared" ref="E193:F193" si="58">E195+E196+E197+E198</f>
        <v>0</v>
      </c>
      <c r="F193" s="56">
        <f t="shared" si="58"/>
        <v>0</v>
      </c>
    </row>
    <row r="194" spans="1:6" x14ac:dyDescent="0.2">
      <c r="A194" s="198"/>
      <c r="B194" s="201"/>
      <c r="C194" s="13" t="s">
        <v>20</v>
      </c>
      <c r="D194" s="57"/>
      <c r="E194" s="57"/>
      <c r="F194" s="57"/>
    </row>
    <row r="195" spans="1:6" ht="25.5" x14ac:dyDescent="0.2">
      <c r="A195" s="198"/>
      <c r="B195" s="201"/>
      <c r="C195" s="13" t="s">
        <v>138</v>
      </c>
      <c r="D195" s="57">
        <v>0</v>
      </c>
      <c r="E195" s="57">
        <v>0</v>
      </c>
      <c r="F195" s="57">
        <v>0</v>
      </c>
    </row>
    <row r="196" spans="1:6" ht="38.25" x14ac:dyDescent="0.2">
      <c r="A196" s="198"/>
      <c r="B196" s="201"/>
      <c r="C196" s="13" t="s">
        <v>139</v>
      </c>
      <c r="D196" s="57">
        <v>0</v>
      </c>
      <c r="E196" s="57">
        <v>0</v>
      </c>
      <c r="F196" s="57">
        <v>0</v>
      </c>
    </row>
    <row r="197" spans="1:6" x14ac:dyDescent="0.2">
      <c r="A197" s="198"/>
      <c r="B197" s="201"/>
      <c r="C197" s="13" t="s">
        <v>140</v>
      </c>
      <c r="D197" s="57">
        <v>0</v>
      </c>
      <c r="E197" s="57">
        <v>0</v>
      </c>
      <c r="F197" s="57">
        <v>0</v>
      </c>
    </row>
    <row r="198" spans="1:6" ht="25.5" x14ac:dyDescent="0.2">
      <c r="A198" s="199"/>
      <c r="B198" s="202"/>
      <c r="C198" s="13" t="s">
        <v>106</v>
      </c>
      <c r="D198" s="57">
        <v>0</v>
      </c>
      <c r="E198" s="57">
        <v>0</v>
      </c>
      <c r="F198" s="57">
        <v>0</v>
      </c>
    </row>
    <row r="199" spans="1:6" ht="12.75" customHeight="1" x14ac:dyDescent="0.2">
      <c r="A199" s="203" t="s">
        <v>184</v>
      </c>
      <c r="B199" s="204" t="s">
        <v>185</v>
      </c>
      <c r="C199" s="13" t="s">
        <v>7</v>
      </c>
      <c r="D199" s="56">
        <f>D201+D202+D203+D204</f>
        <v>0</v>
      </c>
      <c r="E199" s="56">
        <f t="shared" ref="E199:F199" si="59">E201+E202+E203+E204</f>
        <v>0</v>
      </c>
      <c r="F199" s="56">
        <f t="shared" si="59"/>
        <v>0</v>
      </c>
    </row>
    <row r="200" spans="1:6" x14ac:dyDescent="0.2">
      <c r="A200" s="203"/>
      <c r="B200" s="204"/>
      <c r="C200" s="13" t="s">
        <v>20</v>
      </c>
      <c r="D200" s="57"/>
      <c r="E200" s="57"/>
      <c r="F200" s="57"/>
    </row>
    <row r="201" spans="1:6" ht="25.5" x14ac:dyDescent="0.2">
      <c r="A201" s="203"/>
      <c r="B201" s="204"/>
      <c r="C201" s="13" t="s">
        <v>138</v>
      </c>
      <c r="D201" s="57">
        <v>0</v>
      </c>
      <c r="E201" s="57">
        <v>0</v>
      </c>
      <c r="F201" s="57">
        <v>0</v>
      </c>
    </row>
    <row r="202" spans="1:6" ht="38.25" x14ac:dyDescent="0.2">
      <c r="A202" s="203"/>
      <c r="B202" s="204"/>
      <c r="C202" s="13" t="s">
        <v>139</v>
      </c>
      <c r="D202" s="57">
        <v>0</v>
      </c>
      <c r="E202" s="57">
        <v>0</v>
      </c>
      <c r="F202" s="57">
        <v>0</v>
      </c>
    </row>
    <row r="203" spans="1:6" x14ac:dyDescent="0.2">
      <c r="A203" s="203"/>
      <c r="B203" s="204"/>
      <c r="C203" s="13" t="s">
        <v>140</v>
      </c>
      <c r="D203" s="57">
        <v>0</v>
      </c>
      <c r="E203" s="57">
        <v>0</v>
      </c>
      <c r="F203" s="57">
        <v>0</v>
      </c>
    </row>
    <row r="204" spans="1:6" ht="25.5" x14ac:dyDescent="0.2">
      <c r="A204" s="203"/>
      <c r="B204" s="204"/>
      <c r="C204" s="13" t="s">
        <v>106</v>
      </c>
      <c r="D204" s="57">
        <v>0</v>
      </c>
      <c r="E204" s="57">
        <v>0</v>
      </c>
      <c r="F204" s="57">
        <v>0</v>
      </c>
    </row>
  </sheetData>
  <mergeCells count="73">
    <mergeCell ref="A163:A168"/>
    <mergeCell ref="B163:B168"/>
    <mergeCell ref="A4:A5"/>
    <mergeCell ref="B4:B5"/>
    <mergeCell ref="C4:C5"/>
    <mergeCell ref="A157:A162"/>
    <mergeCell ref="B157:B162"/>
    <mergeCell ref="A151:A156"/>
    <mergeCell ref="B151:B156"/>
    <mergeCell ref="A145:A150"/>
    <mergeCell ref="B145:B150"/>
    <mergeCell ref="A139:A144"/>
    <mergeCell ref="B139:B144"/>
    <mergeCell ref="A133:A138"/>
    <mergeCell ref="B133:B138"/>
    <mergeCell ref="A127:A132"/>
    <mergeCell ref="B127:B132"/>
    <mergeCell ref="A3:F3"/>
    <mergeCell ref="A7:A12"/>
    <mergeCell ref="B7:B12"/>
    <mergeCell ref="A121:A126"/>
    <mergeCell ref="B121:B126"/>
    <mergeCell ref="D4:D5"/>
    <mergeCell ref="E4:E5"/>
    <mergeCell ref="F4:F5"/>
    <mergeCell ref="B13:B18"/>
    <mergeCell ref="A19:A24"/>
    <mergeCell ref="B19:B24"/>
    <mergeCell ref="A25:A30"/>
    <mergeCell ref="B25:B30"/>
    <mergeCell ref="A13:A18"/>
    <mergeCell ref="A31:A36"/>
    <mergeCell ref="B31:B36"/>
    <mergeCell ref="A37:A42"/>
    <mergeCell ref="B37:B42"/>
    <mergeCell ref="A43:A48"/>
    <mergeCell ref="B43:B48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181:A186"/>
    <mergeCell ref="B181:B186"/>
    <mergeCell ref="A175:A180"/>
    <mergeCell ref="B175:B180"/>
    <mergeCell ref="A169:A174"/>
    <mergeCell ref="B169:B174"/>
    <mergeCell ref="A199:A204"/>
    <mergeCell ref="B199:B204"/>
    <mergeCell ref="B193:B198"/>
    <mergeCell ref="A193:A198"/>
    <mergeCell ref="B187:B192"/>
    <mergeCell ref="A187:A192"/>
    <mergeCell ref="A103:A108"/>
    <mergeCell ref="B103:B108"/>
    <mergeCell ref="A109:A114"/>
    <mergeCell ref="B109:B114"/>
    <mergeCell ref="A115:A120"/>
    <mergeCell ref="B115:B120"/>
    <mergeCell ref="A97:A102"/>
    <mergeCell ref="B97:B102"/>
    <mergeCell ref="A91:A96"/>
    <mergeCell ref="B91:B96"/>
    <mergeCell ref="B85:B90"/>
    <mergeCell ref="A85:A90"/>
  </mergeCells>
  <pageMargins left="0.31496062992125984" right="0.11811023622047245" top="0.35433070866141736" bottom="0.35433070866141736" header="0.31496062992125984" footer="0.31496062992125984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4" workbookViewId="0">
      <selection activeCell="C7" sqref="C7"/>
    </sheetView>
  </sheetViews>
  <sheetFormatPr defaultRowHeight="15" x14ac:dyDescent="0.25"/>
  <cols>
    <col min="1" max="1" width="6.85546875" customWidth="1"/>
    <col min="2" max="2" width="33.140625" customWidth="1"/>
    <col min="3" max="3" width="35.85546875" customWidth="1"/>
    <col min="4" max="4" width="31.140625" customWidth="1"/>
    <col min="5" max="5" width="20.42578125" customWidth="1"/>
  </cols>
  <sheetData>
    <row r="1" spans="1:7" ht="29.25" customHeight="1" x14ac:dyDescent="0.25">
      <c r="G1" s="59" t="s">
        <v>105</v>
      </c>
    </row>
    <row r="2" spans="1:7" ht="37.5" x14ac:dyDescent="0.25">
      <c r="A2" s="27" t="s">
        <v>80</v>
      </c>
      <c r="B2" s="28"/>
      <c r="C2" s="28"/>
      <c r="D2" s="28"/>
      <c r="E2" s="28"/>
      <c r="F2" s="28"/>
      <c r="G2" s="28"/>
    </row>
    <row r="3" spans="1:7" ht="18.75" x14ac:dyDescent="0.25">
      <c r="A3" s="21"/>
    </row>
    <row r="4" spans="1:7" ht="43.5" customHeight="1" x14ac:dyDescent="0.25">
      <c r="A4" s="210" t="s">
        <v>1</v>
      </c>
      <c r="B4" s="210" t="s">
        <v>75</v>
      </c>
      <c r="C4" s="210" t="s">
        <v>81</v>
      </c>
      <c r="D4" s="210" t="s">
        <v>82</v>
      </c>
      <c r="E4" s="210" t="s">
        <v>76</v>
      </c>
      <c r="F4" s="210"/>
      <c r="G4" s="210"/>
    </row>
    <row r="5" spans="1:7" ht="15.75" x14ac:dyDescent="0.25">
      <c r="A5" s="210"/>
      <c r="B5" s="210"/>
      <c r="C5" s="210"/>
      <c r="D5" s="210"/>
      <c r="E5" s="210" t="s">
        <v>77</v>
      </c>
      <c r="F5" s="210" t="s">
        <v>9</v>
      </c>
      <c r="G5" s="210"/>
    </row>
    <row r="6" spans="1:7" ht="32.25" customHeight="1" x14ac:dyDescent="0.25">
      <c r="A6" s="210"/>
      <c r="B6" s="210"/>
      <c r="C6" s="210"/>
      <c r="D6" s="210"/>
      <c r="E6" s="210"/>
      <c r="F6" s="25" t="s">
        <v>78</v>
      </c>
      <c r="G6" s="25" t="s">
        <v>79</v>
      </c>
    </row>
    <row r="7" spans="1:7" ht="96" customHeight="1" x14ac:dyDescent="0.25">
      <c r="A7" s="39">
        <v>1</v>
      </c>
      <c r="B7" s="26" t="s">
        <v>83</v>
      </c>
      <c r="C7" s="26" t="s">
        <v>112</v>
      </c>
      <c r="D7" s="26" t="s">
        <v>84</v>
      </c>
      <c r="E7" s="40" t="s">
        <v>87</v>
      </c>
      <c r="F7" s="25">
        <v>0</v>
      </c>
      <c r="G7" s="25">
        <v>0</v>
      </c>
    </row>
    <row r="8" spans="1:7" ht="188.25" customHeight="1" x14ac:dyDescent="0.25">
      <c r="A8" s="39">
        <v>2</v>
      </c>
      <c r="B8" s="41" t="s">
        <v>201</v>
      </c>
      <c r="C8" s="41" t="s">
        <v>203</v>
      </c>
      <c r="D8" s="41" t="s">
        <v>202</v>
      </c>
      <c r="E8" s="40" t="s">
        <v>85</v>
      </c>
      <c r="F8" s="25">
        <v>1</v>
      </c>
      <c r="G8" s="25">
        <v>1</v>
      </c>
    </row>
    <row r="9" spans="1:7" ht="105" customHeight="1" x14ac:dyDescent="0.25">
      <c r="A9" s="39">
        <v>3</v>
      </c>
      <c r="B9" s="26" t="s">
        <v>111</v>
      </c>
      <c r="C9" s="26" t="s">
        <v>109</v>
      </c>
      <c r="D9" s="26" t="s">
        <v>110</v>
      </c>
      <c r="E9" s="40" t="s">
        <v>86</v>
      </c>
      <c r="F9" s="67">
        <v>1</v>
      </c>
      <c r="G9" s="67">
        <v>1</v>
      </c>
    </row>
    <row r="10" spans="1:7" ht="18.75" x14ac:dyDescent="0.25">
      <c r="A10" s="23"/>
    </row>
    <row r="11" spans="1:7" ht="281.25" customHeight="1" x14ac:dyDescent="0.25">
      <c r="A11" s="23"/>
    </row>
    <row r="12" spans="1:7" ht="18.75" x14ac:dyDescent="0.25">
      <c r="A12" s="23"/>
    </row>
    <row r="13" spans="1:7" x14ac:dyDescent="0.25">
      <c r="A13" s="22"/>
    </row>
    <row r="14" spans="1:7" ht="15.75" x14ac:dyDescent="0.25">
      <c r="A14" s="24"/>
    </row>
  </sheetData>
  <mergeCells count="7">
    <mergeCell ref="A4:A6"/>
    <mergeCell ref="B4:B6"/>
    <mergeCell ref="C4:C6"/>
    <mergeCell ref="D4:D6"/>
    <mergeCell ref="E4:G4"/>
    <mergeCell ref="E5:E6"/>
    <mergeCell ref="F5:G5"/>
  </mergeCells>
  <pageMargins left="0.7" right="0.7" top="0.75" bottom="0.75" header="0.3" footer="0.3"/>
  <pageSetup paperSize="9" scale="59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3" workbookViewId="0">
      <selection activeCell="Q15" sqref="Q15"/>
    </sheetView>
  </sheetViews>
  <sheetFormatPr defaultRowHeight="15" x14ac:dyDescent="0.25"/>
  <sheetData>
    <row r="1" spans="1:12" x14ac:dyDescent="0.25">
      <c r="A1" s="211" t="s">
        <v>211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x14ac:dyDescent="0.2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x14ac:dyDescent="0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x14ac:dyDescent="0.25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x14ac:dyDescent="0.25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x14ac:dyDescent="0.25">
      <c r="A9" s="212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2" x14ac:dyDescent="0.2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x14ac:dyDescent="0.2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</row>
    <row r="12" spans="1:12" x14ac:dyDescent="0.25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</row>
    <row r="13" spans="1:12" x14ac:dyDescent="0.2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2" x14ac:dyDescent="0.2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</row>
    <row r="15" spans="1:12" x14ac:dyDescent="0.2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x14ac:dyDescent="0.25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x14ac:dyDescent="0.2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1:12" x14ac:dyDescent="0.25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2" x14ac:dyDescent="0.2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</row>
    <row r="20" spans="1:12" x14ac:dyDescent="0.2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</row>
    <row r="21" spans="1:12" x14ac:dyDescent="0.2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</row>
    <row r="22" spans="1:12" x14ac:dyDescent="0.2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</row>
    <row r="23" spans="1:12" x14ac:dyDescent="0.2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1:12" ht="109.5" customHeight="1" x14ac:dyDescent="0.2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</row>
    <row r="25" spans="1:12" x14ac:dyDescent="0.2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</row>
    <row r="26" spans="1:12" x14ac:dyDescent="0.2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</row>
    <row r="27" spans="1:12" x14ac:dyDescent="0.2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</row>
    <row r="28" spans="1:12" x14ac:dyDescent="0.2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</row>
    <row r="29" spans="1:12" x14ac:dyDescent="0.2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</row>
    <row r="30" spans="1:12" x14ac:dyDescent="0.2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</row>
    <row r="31" spans="1:12" x14ac:dyDescent="0.2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</row>
    <row r="32" spans="1:12" x14ac:dyDescent="0.2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</row>
    <row r="33" spans="1:12" x14ac:dyDescent="0.2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</row>
    <row r="34" spans="1:12" x14ac:dyDescent="0.25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</row>
    <row r="35" spans="1:12" x14ac:dyDescent="0.2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</row>
    <row r="36" spans="1:12" x14ac:dyDescent="0.2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</row>
    <row r="37" spans="1:12" x14ac:dyDescent="0.2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</row>
    <row r="38" spans="1:12" x14ac:dyDescent="0.2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</row>
    <row r="39" spans="1:12" ht="83.25" customHeight="1" x14ac:dyDescent="0.2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</row>
    <row r="40" spans="1:12" x14ac:dyDescent="0.2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</row>
    <row r="41" spans="1:12" x14ac:dyDescent="0.2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</row>
    <row r="42" spans="1:12" ht="69" customHeight="1" x14ac:dyDescent="0.2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</row>
  </sheetData>
  <mergeCells count="1">
    <mergeCell ref="A1:L4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view="pageBreakPreview" topLeftCell="A20" zoomScale="80" zoomScaleNormal="100" zoomScaleSheetLayoutView="80" workbookViewId="0">
      <selection activeCell="F30" sqref="F30"/>
    </sheetView>
  </sheetViews>
  <sheetFormatPr defaultRowHeight="16.5" x14ac:dyDescent="0.25"/>
  <cols>
    <col min="1" max="1" width="6.42578125" style="103" customWidth="1"/>
    <col min="2" max="2" width="40.7109375" style="103" customWidth="1"/>
    <col min="3" max="3" width="68.85546875" style="103" customWidth="1"/>
    <col min="4" max="4" width="26.5703125" style="103" customWidth="1"/>
    <col min="5" max="5" width="14" style="103" customWidth="1"/>
    <col min="6" max="6" width="16.140625" style="103" customWidth="1"/>
    <col min="7" max="7" width="11.140625" style="103" customWidth="1"/>
    <col min="8" max="8" width="13.28515625" style="103" customWidth="1"/>
    <col min="9" max="9" width="46.28515625" style="103" customWidth="1"/>
    <col min="10" max="10" width="11.42578125" style="103" customWidth="1"/>
    <col min="11" max="258" width="9.140625" style="103"/>
    <col min="259" max="259" width="6.42578125" style="103" customWidth="1"/>
    <col min="260" max="260" width="40.7109375" style="103" customWidth="1"/>
    <col min="261" max="261" width="68.85546875" style="103" customWidth="1"/>
    <col min="262" max="262" width="16.140625" style="103" customWidth="1"/>
    <col min="263" max="263" width="11.140625" style="103" customWidth="1"/>
    <col min="264" max="264" width="13.28515625" style="103" customWidth="1"/>
    <col min="265" max="265" width="11.7109375" style="103" customWidth="1"/>
    <col min="266" max="266" width="11.42578125" style="103" customWidth="1"/>
    <col min="267" max="514" width="9.140625" style="103"/>
    <col min="515" max="515" width="6.42578125" style="103" customWidth="1"/>
    <col min="516" max="516" width="40.7109375" style="103" customWidth="1"/>
    <col min="517" max="517" width="68.85546875" style="103" customWidth="1"/>
    <col min="518" max="518" width="16.140625" style="103" customWidth="1"/>
    <col min="519" max="519" width="11.140625" style="103" customWidth="1"/>
    <col min="520" max="520" width="13.28515625" style="103" customWidth="1"/>
    <col min="521" max="521" width="11.7109375" style="103" customWidth="1"/>
    <col min="522" max="522" width="11.42578125" style="103" customWidth="1"/>
    <col min="523" max="770" width="9.140625" style="103"/>
    <col min="771" max="771" width="6.42578125" style="103" customWidth="1"/>
    <col min="772" max="772" width="40.7109375" style="103" customWidth="1"/>
    <col min="773" max="773" width="68.85546875" style="103" customWidth="1"/>
    <col min="774" max="774" width="16.140625" style="103" customWidth="1"/>
    <col min="775" max="775" width="11.140625" style="103" customWidth="1"/>
    <col min="776" max="776" width="13.28515625" style="103" customWidth="1"/>
    <col min="777" max="777" width="11.7109375" style="103" customWidth="1"/>
    <col min="778" max="778" width="11.42578125" style="103" customWidth="1"/>
    <col min="779" max="1026" width="9.140625" style="103"/>
    <col min="1027" max="1027" width="6.42578125" style="103" customWidth="1"/>
    <col min="1028" max="1028" width="40.7109375" style="103" customWidth="1"/>
    <col min="1029" max="1029" width="68.85546875" style="103" customWidth="1"/>
    <col min="1030" max="1030" width="16.140625" style="103" customWidth="1"/>
    <col min="1031" max="1031" width="11.140625" style="103" customWidth="1"/>
    <col min="1032" max="1032" width="13.28515625" style="103" customWidth="1"/>
    <col min="1033" max="1033" width="11.7109375" style="103" customWidth="1"/>
    <col min="1034" max="1034" width="11.42578125" style="103" customWidth="1"/>
    <col min="1035" max="1282" width="9.140625" style="103"/>
    <col min="1283" max="1283" width="6.42578125" style="103" customWidth="1"/>
    <col min="1284" max="1284" width="40.7109375" style="103" customWidth="1"/>
    <col min="1285" max="1285" width="68.85546875" style="103" customWidth="1"/>
    <col min="1286" max="1286" width="16.140625" style="103" customWidth="1"/>
    <col min="1287" max="1287" width="11.140625" style="103" customWidth="1"/>
    <col min="1288" max="1288" width="13.28515625" style="103" customWidth="1"/>
    <col min="1289" max="1289" width="11.7109375" style="103" customWidth="1"/>
    <col min="1290" max="1290" width="11.42578125" style="103" customWidth="1"/>
    <col min="1291" max="1538" width="9.140625" style="103"/>
    <col min="1539" max="1539" width="6.42578125" style="103" customWidth="1"/>
    <col min="1540" max="1540" width="40.7109375" style="103" customWidth="1"/>
    <col min="1541" max="1541" width="68.85546875" style="103" customWidth="1"/>
    <col min="1542" max="1542" width="16.140625" style="103" customWidth="1"/>
    <col min="1543" max="1543" width="11.140625" style="103" customWidth="1"/>
    <col min="1544" max="1544" width="13.28515625" style="103" customWidth="1"/>
    <col min="1545" max="1545" width="11.7109375" style="103" customWidth="1"/>
    <col min="1546" max="1546" width="11.42578125" style="103" customWidth="1"/>
    <col min="1547" max="1794" width="9.140625" style="103"/>
    <col min="1795" max="1795" width="6.42578125" style="103" customWidth="1"/>
    <col min="1796" max="1796" width="40.7109375" style="103" customWidth="1"/>
    <col min="1797" max="1797" width="68.85546875" style="103" customWidth="1"/>
    <col min="1798" max="1798" width="16.140625" style="103" customWidth="1"/>
    <col min="1799" max="1799" width="11.140625" style="103" customWidth="1"/>
    <col min="1800" max="1800" width="13.28515625" style="103" customWidth="1"/>
    <col min="1801" max="1801" width="11.7109375" style="103" customWidth="1"/>
    <col min="1802" max="1802" width="11.42578125" style="103" customWidth="1"/>
    <col min="1803" max="2050" width="9.140625" style="103"/>
    <col min="2051" max="2051" width="6.42578125" style="103" customWidth="1"/>
    <col min="2052" max="2052" width="40.7109375" style="103" customWidth="1"/>
    <col min="2053" max="2053" width="68.85546875" style="103" customWidth="1"/>
    <col min="2054" max="2054" width="16.140625" style="103" customWidth="1"/>
    <col min="2055" max="2055" width="11.140625" style="103" customWidth="1"/>
    <col min="2056" max="2056" width="13.28515625" style="103" customWidth="1"/>
    <col min="2057" max="2057" width="11.7109375" style="103" customWidth="1"/>
    <col min="2058" max="2058" width="11.42578125" style="103" customWidth="1"/>
    <col min="2059" max="2306" width="9.140625" style="103"/>
    <col min="2307" max="2307" width="6.42578125" style="103" customWidth="1"/>
    <col min="2308" max="2308" width="40.7109375" style="103" customWidth="1"/>
    <col min="2309" max="2309" width="68.85546875" style="103" customWidth="1"/>
    <col min="2310" max="2310" width="16.140625" style="103" customWidth="1"/>
    <col min="2311" max="2311" width="11.140625" style="103" customWidth="1"/>
    <col min="2312" max="2312" width="13.28515625" style="103" customWidth="1"/>
    <col min="2313" max="2313" width="11.7109375" style="103" customWidth="1"/>
    <col min="2314" max="2314" width="11.42578125" style="103" customWidth="1"/>
    <col min="2315" max="2562" width="9.140625" style="103"/>
    <col min="2563" max="2563" width="6.42578125" style="103" customWidth="1"/>
    <col min="2564" max="2564" width="40.7109375" style="103" customWidth="1"/>
    <col min="2565" max="2565" width="68.85546875" style="103" customWidth="1"/>
    <col min="2566" max="2566" width="16.140625" style="103" customWidth="1"/>
    <col min="2567" max="2567" width="11.140625" style="103" customWidth="1"/>
    <col min="2568" max="2568" width="13.28515625" style="103" customWidth="1"/>
    <col min="2569" max="2569" width="11.7109375" style="103" customWidth="1"/>
    <col min="2570" max="2570" width="11.42578125" style="103" customWidth="1"/>
    <col min="2571" max="2818" width="9.140625" style="103"/>
    <col min="2819" max="2819" width="6.42578125" style="103" customWidth="1"/>
    <col min="2820" max="2820" width="40.7109375" style="103" customWidth="1"/>
    <col min="2821" max="2821" width="68.85546875" style="103" customWidth="1"/>
    <col min="2822" max="2822" width="16.140625" style="103" customWidth="1"/>
    <col min="2823" max="2823" width="11.140625" style="103" customWidth="1"/>
    <col min="2824" max="2824" width="13.28515625" style="103" customWidth="1"/>
    <col min="2825" max="2825" width="11.7109375" style="103" customWidth="1"/>
    <col min="2826" max="2826" width="11.42578125" style="103" customWidth="1"/>
    <col min="2827" max="3074" width="9.140625" style="103"/>
    <col min="3075" max="3075" width="6.42578125" style="103" customWidth="1"/>
    <col min="3076" max="3076" width="40.7109375" style="103" customWidth="1"/>
    <col min="3077" max="3077" width="68.85546875" style="103" customWidth="1"/>
    <col min="3078" max="3078" width="16.140625" style="103" customWidth="1"/>
    <col min="3079" max="3079" width="11.140625" style="103" customWidth="1"/>
    <col min="3080" max="3080" width="13.28515625" style="103" customWidth="1"/>
    <col min="3081" max="3081" width="11.7109375" style="103" customWidth="1"/>
    <col min="3082" max="3082" width="11.42578125" style="103" customWidth="1"/>
    <col min="3083" max="3330" width="9.140625" style="103"/>
    <col min="3331" max="3331" width="6.42578125" style="103" customWidth="1"/>
    <col min="3332" max="3332" width="40.7109375" style="103" customWidth="1"/>
    <col min="3333" max="3333" width="68.85546875" style="103" customWidth="1"/>
    <col min="3334" max="3334" width="16.140625" style="103" customWidth="1"/>
    <col min="3335" max="3335" width="11.140625" style="103" customWidth="1"/>
    <col min="3336" max="3336" width="13.28515625" style="103" customWidth="1"/>
    <col min="3337" max="3337" width="11.7109375" style="103" customWidth="1"/>
    <col min="3338" max="3338" width="11.42578125" style="103" customWidth="1"/>
    <col min="3339" max="3586" width="9.140625" style="103"/>
    <col min="3587" max="3587" width="6.42578125" style="103" customWidth="1"/>
    <col min="3588" max="3588" width="40.7109375" style="103" customWidth="1"/>
    <col min="3589" max="3589" width="68.85546875" style="103" customWidth="1"/>
    <col min="3590" max="3590" width="16.140625" style="103" customWidth="1"/>
    <col min="3591" max="3591" width="11.140625" style="103" customWidth="1"/>
    <col min="3592" max="3592" width="13.28515625" style="103" customWidth="1"/>
    <col min="3593" max="3593" width="11.7109375" style="103" customWidth="1"/>
    <col min="3594" max="3594" width="11.42578125" style="103" customWidth="1"/>
    <col min="3595" max="3842" width="9.140625" style="103"/>
    <col min="3843" max="3843" width="6.42578125" style="103" customWidth="1"/>
    <col min="3844" max="3844" width="40.7109375" style="103" customWidth="1"/>
    <col min="3845" max="3845" width="68.85546875" style="103" customWidth="1"/>
    <col min="3846" max="3846" width="16.140625" style="103" customWidth="1"/>
    <col min="3847" max="3847" width="11.140625" style="103" customWidth="1"/>
    <col min="3848" max="3848" width="13.28515625" style="103" customWidth="1"/>
    <col min="3849" max="3849" width="11.7109375" style="103" customWidth="1"/>
    <col min="3850" max="3850" width="11.42578125" style="103" customWidth="1"/>
    <col min="3851" max="4098" width="9.140625" style="103"/>
    <col min="4099" max="4099" width="6.42578125" style="103" customWidth="1"/>
    <col min="4100" max="4100" width="40.7109375" style="103" customWidth="1"/>
    <col min="4101" max="4101" width="68.85546875" style="103" customWidth="1"/>
    <col min="4102" max="4102" width="16.140625" style="103" customWidth="1"/>
    <col min="4103" max="4103" width="11.140625" style="103" customWidth="1"/>
    <col min="4104" max="4104" width="13.28515625" style="103" customWidth="1"/>
    <col min="4105" max="4105" width="11.7109375" style="103" customWidth="1"/>
    <col min="4106" max="4106" width="11.42578125" style="103" customWidth="1"/>
    <col min="4107" max="4354" width="9.140625" style="103"/>
    <col min="4355" max="4355" width="6.42578125" style="103" customWidth="1"/>
    <col min="4356" max="4356" width="40.7109375" style="103" customWidth="1"/>
    <col min="4357" max="4357" width="68.85546875" style="103" customWidth="1"/>
    <col min="4358" max="4358" width="16.140625" style="103" customWidth="1"/>
    <col min="4359" max="4359" width="11.140625" style="103" customWidth="1"/>
    <col min="4360" max="4360" width="13.28515625" style="103" customWidth="1"/>
    <col min="4361" max="4361" width="11.7109375" style="103" customWidth="1"/>
    <col min="4362" max="4362" width="11.42578125" style="103" customWidth="1"/>
    <col min="4363" max="4610" width="9.140625" style="103"/>
    <col min="4611" max="4611" width="6.42578125" style="103" customWidth="1"/>
    <col min="4612" max="4612" width="40.7109375" style="103" customWidth="1"/>
    <col min="4613" max="4613" width="68.85546875" style="103" customWidth="1"/>
    <col min="4614" max="4614" width="16.140625" style="103" customWidth="1"/>
    <col min="4615" max="4615" width="11.140625" style="103" customWidth="1"/>
    <col min="4616" max="4616" width="13.28515625" style="103" customWidth="1"/>
    <col min="4617" max="4617" width="11.7109375" style="103" customWidth="1"/>
    <col min="4618" max="4618" width="11.42578125" style="103" customWidth="1"/>
    <col min="4619" max="4866" width="9.140625" style="103"/>
    <col min="4867" max="4867" width="6.42578125" style="103" customWidth="1"/>
    <col min="4868" max="4868" width="40.7109375" style="103" customWidth="1"/>
    <col min="4869" max="4869" width="68.85546875" style="103" customWidth="1"/>
    <col min="4870" max="4870" width="16.140625" style="103" customWidth="1"/>
    <col min="4871" max="4871" width="11.140625" style="103" customWidth="1"/>
    <col min="4872" max="4872" width="13.28515625" style="103" customWidth="1"/>
    <col min="4873" max="4873" width="11.7109375" style="103" customWidth="1"/>
    <col min="4874" max="4874" width="11.42578125" style="103" customWidth="1"/>
    <col min="4875" max="5122" width="9.140625" style="103"/>
    <col min="5123" max="5123" width="6.42578125" style="103" customWidth="1"/>
    <col min="5124" max="5124" width="40.7109375" style="103" customWidth="1"/>
    <col min="5125" max="5125" width="68.85546875" style="103" customWidth="1"/>
    <col min="5126" max="5126" width="16.140625" style="103" customWidth="1"/>
    <col min="5127" max="5127" width="11.140625" style="103" customWidth="1"/>
    <col min="5128" max="5128" width="13.28515625" style="103" customWidth="1"/>
    <col min="5129" max="5129" width="11.7109375" style="103" customWidth="1"/>
    <col min="5130" max="5130" width="11.42578125" style="103" customWidth="1"/>
    <col min="5131" max="5378" width="9.140625" style="103"/>
    <col min="5379" max="5379" width="6.42578125" style="103" customWidth="1"/>
    <col min="5380" max="5380" width="40.7109375" style="103" customWidth="1"/>
    <col min="5381" max="5381" width="68.85546875" style="103" customWidth="1"/>
    <col min="5382" max="5382" width="16.140625" style="103" customWidth="1"/>
    <col min="5383" max="5383" width="11.140625" style="103" customWidth="1"/>
    <col min="5384" max="5384" width="13.28515625" style="103" customWidth="1"/>
    <col min="5385" max="5385" width="11.7109375" style="103" customWidth="1"/>
    <col min="5386" max="5386" width="11.42578125" style="103" customWidth="1"/>
    <col min="5387" max="5634" width="9.140625" style="103"/>
    <col min="5635" max="5635" width="6.42578125" style="103" customWidth="1"/>
    <col min="5636" max="5636" width="40.7109375" style="103" customWidth="1"/>
    <col min="5637" max="5637" width="68.85546875" style="103" customWidth="1"/>
    <col min="5638" max="5638" width="16.140625" style="103" customWidth="1"/>
    <col min="5639" max="5639" width="11.140625" style="103" customWidth="1"/>
    <col min="5640" max="5640" width="13.28515625" style="103" customWidth="1"/>
    <col min="5641" max="5641" width="11.7109375" style="103" customWidth="1"/>
    <col min="5642" max="5642" width="11.42578125" style="103" customWidth="1"/>
    <col min="5643" max="5890" width="9.140625" style="103"/>
    <col min="5891" max="5891" width="6.42578125" style="103" customWidth="1"/>
    <col min="5892" max="5892" width="40.7109375" style="103" customWidth="1"/>
    <col min="5893" max="5893" width="68.85546875" style="103" customWidth="1"/>
    <col min="5894" max="5894" width="16.140625" style="103" customWidth="1"/>
    <col min="5895" max="5895" width="11.140625" style="103" customWidth="1"/>
    <col min="5896" max="5896" width="13.28515625" style="103" customWidth="1"/>
    <col min="5897" max="5897" width="11.7109375" style="103" customWidth="1"/>
    <col min="5898" max="5898" width="11.42578125" style="103" customWidth="1"/>
    <col min="5899" max="6146" width="9.140625" style="103"/>
    <col min="6147" max="6147" width="6.42578125" style="103" customWidth="1"/>
    <col min="6148" max="6148" width="40.7109375" style="103" customWidth="1"/>
    <col min="6149" max="6149" width="68.85546875" style="103" customWidth="1"/>
    <col min="6150" max="6150" width="16.140625" style="103" customWidth="1"/>
    <col min="6151" max="6151" width="11.140625" style="103" customWidth="1"/>
    <col min="6152" max="6152" width="13.28515625" style="103" customWidth="1"/>
    <col min="6153" max="6153" width="11.7109375" style="103" customWidth="1"/>
    <col min="6154" max="6154" width="11.42578125" style="103" customWidth="1"/>
    <col min="6155" max="6402" width="9.140625" style="103"/>
    <col min="6403" max="6403" width="6.42578125" style="103" customWidth="1"/>
    <col min="6404" max="6404" width="40.7109375" style="103" customWidth="1"/>
    <col min="6405" max="6405" width="68.85546875" style="103" customWidth="1"/>
    <col min="6406" max="6406" width="16.140625" style="103" customWidth="1"/>
    <col min="6407" max="6407" width="11.140625" style="103" customWidth="1"/>
    <col min="6408" max="6408" width="13.28515625" style="103" customWidth="1"/>
    <col min="6409" max="6409" width="11.7109375" style="103" customWidth="1"/>
    <col min="6410" max="6410" width="11.42578125" style="103" customWidth="1"/>
    <col min="6411" max="6658" width="9.140625" style="103"/>
    <col min="6659" max="6659" width="6.42578125" style="103" customWidth="1"/>
    <col min="6660" max="6660" width="40.7109375" style="103" customWidth="1"/>
    <col min="6661" max="6661" width="68.85546875" style="103" customWidth="1"/>
    <col min="6662" max="6662" width="16.140625" style="103" customWidth="1"/>
    <col min="6663" max="6663" width="11.140625" style="103" customWidth="1"/>
    <col min="6664" max="6664" width="13.28515625" style="103" customWidth="1"/>
    <col min="6665" max="6665" width="11.7109375" style="103" customWidth="1"/>
    <col min="6666" max="6666" width="11.42578125" style="103" customWidth="1"/>
    <col min="6667" max="6914" width="9.140625" style="103"/>
    <col min="6915" max="6915" width="6.42578125" style="103" customWidth="1"/>
    <col min="6916" max="6916" width="40.7109375" style="103" customWidth="1"/>
    <col min="6917" max="6917" width="68.85546875" style="103" customWidth="1"/>
    <col min="6918" max="6918" width="16.140625" style="103" customWidth="1"/>
    <col min="6919" max="6919" width="11.140625" style="103" customWidth="1"/>
    <col min="6920" max="6920" width="13.28515625" style="103" customWidth="1"/>
    <col min="6921" max="6921" width="11.7109375" style="103" customWidth="1"/>
    <col min="6922" max="6922" width="11.42578125" style="103" customWidth="1"/>
    <col min="6923" max="7170" width="9.140625" style="103"/>
    <col min="7171" max="7171" width="6.42578125" style="103" customWidth="1"/>
    <col min="7172" max="7172" width="40.7109375" style="103" customWidth="1"/>
    <col min="7173" max="7173" width="68.85546875" style="103" customWidth="1"/>
    <col min="7174" max="7174" width="16.140625" style="103" customWidth="1"/>
    <col min="7175" max="7175" width="11.140625" style="103" customWidth="1"/>
    <col min="7176" max="7176" width="13.28515625" style="103" customWidth="1"/>
    <col min="7177" max="7177" width="11.7109375" style="103" customWidth="1"/>
    <col min="7178" max="7178" width="11.42578125" style="103" customWidth="1"/>
    <col min="7179" max="7426" width="9.140625" style="103"/>
    <col min="7427" max="7427" width="6.42578125" style="103" customWidth="1"/>
    <col min="7428" max="7428" width="40.7109375" style="103" customWidth="1"/>
    <col min="7429" max="7429" width="68.85546875" style="103" customWidth="1"/>
    <col min="7430" max="7430" width="16.140625" style="103" customWidth="1"/>
    <col min="7431" max="7431" width="11.140625" style="103" customWidth="1"/>
    <col min="7432" max="7432" width="13.28515625" style="103" customWidth="1"/>
    <col min="7433" max="7433" width="11.7109375" style="103" customWidth="1"/>
    <col min="7434" max="7434" width="11.42578125" style="103" customWidth="1"/>
    <col min="7435" max="7682" width="9.140625" style="103"/>
    <col min="7683" max="7683" width="6.42578125" style="103" customWidth="1"/>
    <col min="7684" max="7684" width="40.7109375" style="103" customWidth="1"/>
    <col min="7685" max="7685" width="68.85546875" style="103" customWidth="1"/>
    <col min="7686" max="7686" width="16.140625" style="103" customWidth="1"/>
    <col min="7687" max="7687" width="11.140625" style="103" customWidth="1"/>
    <col min="7688" max="7688" width="13.28515625" style="103" customWidth="1"/>
    <col min="7689" max="7689" width="11.7109375" style="103" customWidth="1"/>
    <col min="7690" max="7690" width="11.42578125" style="103" customWidth="1"/>
    <col min="7691" max="7938" width="9.140625" style="103"/>
    <col min="7939" max="7939" width="6.42578125" style="103" customWidth="1"/>
    <col min="7940" max="7940" width="40.7109375" style="103" customWidth="1"/>
    <col min="7941" max="7941" width="68.85546875" style="103" customWidth="1"/>
    <col min="7942" max="7942" width="16.140625" style="103" customWidth="1"/>
    <col min="7943" max="7943" width="11.140625" style="103" customWidth="1"/>
    <col min="7944" max="7944" width="13.28515625" style="103" customWidth="1"/>
    <col min="7945" max="7945" width="11.7109375" style="103" customWidth="1"/>
    <col min="7946" max="7946" width="11.42578125" style="103" customWidth="1"/>
    <col min="7947" max="8194" width="9.140625" style="103"/>
    <col min="8195" max="8195" width="6.42578125" style="103" customWidth="1"/>
    <col min="8196" max="8196" width="40.7109375" style="103" customWidth="1"/>
    <col min="8197" max="8197" width="68.85546875" style="103" customWidth="1"/>
    <col min="8198" max="8198" width="16.140625" style="103" customWidth="1"/>
    <col min="8199" max="8199" width="11.140625" style="103" customWidth="1"/>
    <col min="8200" max="8200" width="13.28515625" style="103" customWidth="1"/>
    <col min="8201" max="8201" width="11.7109375" style="103" customWidth="1"/>
    <col min="8202" max="8202" width="11.42578125" style="103" customWidth="1"/>
    <col min="8203" max="8450" width="9.140625" style="103"/>
    <col min="8451" max="8451" width="6.42578125" style="103" customWidth="1"/>
    <col min="8452" max="8452" width="40.7109375" style="103" customWidth="1"/>
    <col min="8453" max="8453" width="68.85546875" style="103" customWidth="1"/>
    <col min="8454" max="8454" width="16.140625" style="103" customWidth="1"/>
    <col min="8455" max="8455" width="11.140625" style="103" customWidth="1"/>
    <col min="8456" max="8456" width="13.28515625" style="103" customWidth="1"/>
    <col min="8457" max="8457" width="11.7109375" style="103" customWidth="1"/>
    <col min="8458" max="8458" width="11.42578125" style="103" customWidth="1"/>
    <col min="8459" max="8706" width="9.140625" style="103"/>
    <col min="8707" max="8707" width="6.42578125" style="103" customWidth="1"/>
    <col min="8708" max="8708" width="40.7109375" style="103" customWidth="1"/>
    <col min="8709" max="8709" width="68.85546875" style="103" customWidth="1"/>
    <col min="8710" max="8710" width="16.140625" style="103" customWidth="1"/>
    <col min="8711" max="8711" width="11.140625" style="103" customWidth="1"/>
    <col min="8712" max="8712" width="13.28515625" style="103" customWidth="1"/>
    <col min="8713" max="8713" width="11.7109375" style="103" customWidth="1"/>
    <col min="8714" max="8714" width="11.42578125" style="103" customWidth="1"/>
    <col min="8715" max="8962" width="9.140625" style="103"/>
    <col min="8963" max="8963" width="6.42578125" style="103" customWidth="1"/>
    <col min="8964" max="8964" width="40.7109375" style="103" customWidth="1"/>
    <col min="8965" max="8965" width="68.85546875" style="103" customWidth="1"/>
    <col min="8966" max="8966" width="16.140625" style="103" customWidth="1"/>
    <col min="8967" max="8967" width="11.140625" style="103" customWidth="1"/>
    <col min="8968" max="8968" width="13.28515625" style="103" customWidth="1"/>
    <col min="8969" max="8969" width="11.7109375" style="103" customWidth="1"/>
    <col min="8970" max="8970" width="11.42578125" style="103" customWidth="1"/>
    <col min="8971" max="9218" width="9.140625" style="103"/>
    <col min="9219" max="9219" width="6.42578125" style="103" customWidth="1"/>
    <col min="9220" max="9220" width="40.7109375" style="103" customWidth="1"/>
    <col min="9221" max="9221" width="68.85546875" style="103" customWidth="1"/>
    <col min="9222" max="9222" width="16.140625" style="103" customWidth="1"/>
    <col min="9223" max="9223" width="11.140625" style="103" customWidth="1"/>
    <col min="9224" max="9224" width="13.28515625" style="103" customWidth="1"/>
    <col min="9225" max="9225" width="11.7109375" style="103" customWidth="1"/>
    <col min="9226" max="9226" width="11.42578125" style="103" customWidth="1"/>
    <col min="9227" max="9474" width="9.140625" style="103"/>
    <col min="9475" max="9475" width="6.42578125" style="103" customWidth="1"/>
    <col min="9476" max="9476" width="40.7109375" style="103" customWidth="1"/>
    <col min="9477" max="9477" width="68.85546875" style="103" customWidth="1"/>
    <col min="9478" max="9478" width="16.140625" style="103" customWidth="1"/>
    <col min="9479" max="9479" width="11.140625" style="103" customWidth="1"/>
    <col min="9480" max="9480" width="13.28515625" style="103" customWidth="1"/>
    <col min="9481" max="9481" width="11.7109375" style="103" customWidth="1"/>
    <col min="9482" max="9482" width="11.42578125" style="103" customWidth="1"/>
    <col min="9483" max="9730" width="9.140625" style="103"/>
    <col min="9731" max="9731" width="6.42578125" style="103" customWidth="1"/>
    <col min="9732" max="9732" width="40.7109375" style="103" customWidth="1"/>
    <col min="9733" max="9733" width="68.85546875" style="103" customWidth="1"/>
    <col min="9734" max="9734" width="16.140625" style="103" customWidth="1"/>
    <col min="9735" max="9735" width="11.140625" style="103" customWidth="1"/>
    <col min="9736" max="9736" width="13.28515625" style="103" customWidth="1"/>
    <col min="9737" max="9737" width="11.7109375" style="103" customWidth="1"/>
    <col min="9738" max="9738" width="11.42578125" style="103" customWidth="1"/>
    <col min="9739" max="9986" width="9.140625" style="103"/>
    <col min="9987" max="9987" width="6.42578125" style="103" customWidth="1"/>
    <col min="9988" max="9988" width="40.7109375" style="103" customWidth="1"/>
    <col min="9989" max="9989" width="68.85546875" style="103" customWidth="1"/>
    <col min="9990" max="9990" width="16.140625" style="103" customWidth="1"/>
    <col min="9991" max="9991" width="11.140625" style="103" customWidth="1"/>
    <col min="9992" max="9992" width="13.28515625" style="103" customWidth="1"/>
    <col min="9993" max="9993" width="11.7109375" style="103" customWidth="1"/>
    <col min="9994" max="9994" width="11.42578125" style="103" customWidth="1"/>
    <col min="9995" max="10242" width="9.140625" style="103"/>
    <col min="10243" max="10243" width="6.42578125" style="103" customWidth="1"/>
    <col min="10244" max="10244" width="40.7109375" style="103" customWidth="1"/>
    <col min="10245" max="10245" width="68.85546875" style="103" customWidth="1"/>
    <col min="10246" max="10246" width="16.140625" style="103" customWidth="1"/>
    <col min="10247" max="10247" width="11.140625" style="103" customWidth="1"/>
    <col min="10248" max="10248" width="13.28515625" style="103" customWidth="1"/>
    <col min="10249" max="10249" width="11.7109375" style="103" customWidth="1"/>
    <col min="10250" max="10250" width="11.42578125" style="103" customWidth="1"/>
    <col min="10251" max="10498" width="9.140625" style="103"/>
    <col min="10499" max="10499" width="6.42578125" style="103" customWidth="1"/>
    <col min="10500" max="10500" width="40.7109375" style="103" customWidth="1"/>
    <col min="10501" max="10501" width="68.85546875" style="103" customWidth="1"/>
    <col min="10502" max="10502" width="16.140625" style="103" customWidth="1"/>
    <col min="10503" max="10503" width="11.140625" style="103" customWidth="1"/>
    <col min="10504" max="10504" width="13.28515625" style="103" customWidth="1"/>
    <col min="10505" max="10505" width="11.7109375" style="103" customWidth="1"/>
    <col min="10506" max="10506" width="11.42578125" style="103" customWidth="1"/>
    <col min="10507" max="10754" width="9.140625" style="103"/>
    <col min="10755" max="10755" width="6.42578125" style="103" customWidth="1"/>
    <col min="10756" max="10756" width="40.7109375" style="103" customWidth="1"/>
    <col min="10757" max="10757" width="68.85546875" style="103" customWidth="1"/>
    <col min="10758" max="10758" width="16.140625" style="103" customWidth="1"/>
    <col min="10759" max="10759" width="11.140625" style="103" customWidth="1"/>
    <col min="10760" max="10760" width="13.28515625" style="103" customWidth="1"/>
    <col min="10761" max="10761" width="11.7109375" style="103" customWidth="1"/>
    <col min="10762" max="10762" width="11.42578125" style="103" customWidth="1"/>
    <col min="10763" max="11010" width="9.140625" style="103"/>
    <col min="11011" max="11011" width="6.42578125" style="103" customWidth="1"/>
    <col min="11012" max="11012" width="40.7109375" style="103" customWidth="1"/>
    <col min="11013" max="11013" width="68.85546875" style="103" customWidth="1"/>
    <col min="11014" max="11014" width="16.140625" style="103" customWidth="1"/>
    <col min="11015" max="11015" width="11.140625" style="103" customWidth="1"/>
    <col min="11016" max="11016" width="13.28515625" style="103" customWidth="1"/>
    <col min="11017" max="11017" width="11.7109375" style="103" customWidth="1"/>
    <col min="11018" max="11018" width="11.42578125" style="103" customWidth="1"/>
    <col min="11019" max="11266" width="9.140625" style="103"/>
    <col min="11267" max="11267" width="6.42578125" style="103" customWidth="1"/>
    <col min="11268" max="11268" width="40.7109375" style="103" customWidth="1"/>
    <col min="11269" max="11269" width="68.85546875" style="103" customWidth="1"/>
    <col min="11270" max="11270" width="16.140625" style="103" customWidth="1"/>
    <col min="11271" max="11271" width="11.140625" style="103" customWidth="1"/>
    <col min="11272" max="11272" width="13.28515625" style="103" customWidth="1"/>
    <col min="11273" max="11273" width="11.7109375" style="103" customWidth="1"/>
    <col min="11274" max="11274" width="11.42578125" style="103" customWidth="1"/>
    <col min="11275" max="11522" width="9.140625" style="103"/>
    <col min="11523" max="11523" width="6.42578125" style="103" customWidth="1"/>
    <col min="11524" max="11524" width="40.7109375" style="103" customWidth="1"/>
    <col min="11525" max="11525" width="68.85546875" style="103" customWidth="1"/>
    <col min="11526" max="11526" width="16.140625" style="103" customWidth="1"/>
    <col min="11527" max="11527" width="11.140625" style="103" customWidth="1"/>
    <col min="11528" max="11528" width="13.28515625" style="103" customWidth="1"/>
    <col min="11529" max="11529" width="11.7109375" style="103" customWidth="1"/>
    <col min="11530" max="11530" width="11.42578125" style="103" customWidth="1"/>
    <col min="11531" max="11778" width="9.140625" style="103"/>
    <col min="11779" max="11779" width="6.42578125" style="103" customWidth="1"/>
    <col min="11780" max="11780" width="40.7109375" style="103" customWidth="1"/>
    <col min="11781" max="11781" width="68.85546875" style="103" customWidth="1"/>
    <col min="11782" max="11782" width="16.140625" style="103" customWidth="1"/>
    <col min="11783" max="11783" width="11.140625" style="103" customWidth="1"/>
    <col min="11784" max="11784" width="13.28515625" style="103" customWidth="1"/>
    <col min="11785" max="11785" width="11.7109375" style="103" customWidth="1"/>
    <col min="11786" max="11786" width="11.42578125" style="103" customWidth="1"/>
    <col min="11787" max="12034" width="9.140625" style="103"/>
    <col min="12035" max="12035" width="6.42578125" style="103" customWidth="1"/>
    <col min="12036" max="12036" width="40.7109375" style="103" customWidth="1"/>
    <col min="12037" max="12037" width="68.85546875" style="103" customWidth="1"/>
    <col min="12038" max="12038" width="16.140625" style="103" customWidth="1"/>
    <col min="12039" max="12039" width="11.140625" style="103" customWidth="1"/>
    <col min="12040" max="12040" width="13.28515625" style="103" customWidth="1"/>
    <col min="12041" max="12041" width="11.7109375" style="103" customWidth="1"/>
    <col min="12042" max="12042" width="11.42578125" style="103" customWidth="1"/>
    <col min="12043" max="12290" width="9.140625" style="103"/>
    <col min="12291" max="12291" width="6.42578125" style="103" customWidth="1"/>
    <col min="12292" max="12292" width="40.7109375" style="103" customWidth="1"/>
    <col min="12293" max="12293" width="68.85546875" style="103" customWidth="1"/>
    <col min="12294" max="12294" width="16.140625" style="103" customWidth="1"/>
    <col min="12295" max="12295" width="11.140625" style="103" customWidth="1"/>
    <col min="12296" max="12296" width="13.28515625" style="103" customWidth="1"/>
    <col min="12297" max="12297" width="11.7109375" style="103" customWidth="1"/>
    <col min="12298" max="12298" width="11.42578125" style="103" customWidth="1"/>
    <col min="12299" max="12546" width="9.140625" style="103"/>
    <col min="12547" max="12547" width="6.42578125" style="103" customWidth="1"/>
    <col min="12548" max="12548" width="40.7109375" style="103" customWidth="1"/>
    <col min="12549" max="12549" width="68.85546875" style="103" customWidth="1"/>
    <col min="12550" max="12550" width="16.140625" style="103" customWidth="1"/>
    <col min="12551" max="12551" width="11.140625" style="103" customWidth="1"/>
    <col min="12552" max="12552" width="13.28515625" style="103" customWidth="1"/>
    <col min="12553" max="12553" width="11.7109375" style="103" customWidth="1"/>
    <col min="12554" max="12554" width="11.42578125" style="103" customWidth="1"/>
    <col min="12555" max="12802" width="9.140625" style="103"/>
    <col min="12803" max="12803" width="6.42578125" style="103" customWidth="1"/>
    <col min="12804" max="12804" width="40.7109375" style="103" customWidth="1"/>
    <col min="12805" max="12805" width="68.85546875" style="103" customWidth="1"/>
    <col min="12806" max="12806" width="16.140625" style="103" customWidth="1"/>
    <col min="12807" max="12807" width="11.140625" style="103" customWidth="1"/>
    <col min="12808" max="12808" width="13.28515625" style="103" customWidth="1"/>
    <col min="12809" max="12809" width="11.7109375" style="103" customWidth="1"/>
    <col min="12810" max="12810" width="11.42578125" style="103" customWidth="1"/>
    <col min="12811" max="13058" width="9.140625" style="103"/>
    <col min="13059" max="13059" width="6.42578125" style="103" customWidth="1"/>
    <col min="13060" max="13060" width="40.7109375" style="103" customWidth="1"/>
    <col min="13061" max="13061" width="68.85546875" style="103" customWidth="1"/>
    <col min="13062" max="13062" width="16.140625" style="103" customWidth="1"/>
    <col min="13063" max="13063" width="11.140625" style="103" customWidth="1"/>
    <col min="13064" max="13064" width="13.28515625" style="103" customWidth="1"/>
    <col min="13065" max="13065" width="11.7109375" style="103" customWidth="1"/>
    <col min="13066" max="13066" width="11.42578125" style="103" customWidth="1"/>
    <col min="13067" max="13314" width="9.140625" style="103"/>
    <col min="13315" max="13315" width="6.42578125" style="103" customWidth="1"/>
    <col min="13316" max="13316" width="40.7109375" style="103" customWidth="1"/>
    <col min="13317" max="13317" width="68.85546875" style="103" customWidth="1"/>
    <col min="13318" max="13318" width="16.140625" style="103" customWidth="1"/>
    <col min="13319" max="13319" width="11.140625" style="103" customWidth="1"/>
    <col min="13320" max="13320" width="13.28515625" style="103" customWidth="1"/>
    <col min="13321" max="13321" width="11.7109375" style="103" customWidth="1"/>
    <col min="13322" max="13322" width="11.42578125" style="103" customWidth="1"/>
    <col min="13323" max="13570" width="9.140625" style="103"/>
    <col min="13571" max="13571" width="6.42578125" style="103" customWidth="1"/>
    <col min="13572" max="13572" width="40.7109375" style="103" customWidth="1"/>
    <col min="13573" max="13573" width="68.85546875" style="103" customWidth="1"/>
    <col min="13574" max="13574" width="16.140625" style="103" customWidth="1"/>
    <col min="13575" max="13575" width="11.140625" style="103" customWidth="1"/>
    <col min="13576" max="13576" width="13.28515625" style="103" customWidth="1"/>
    <col min="13577" max="13577" width="11.7109375" style="103" customWidth="1"/>
    <col min="13578" max="13578" width="11.42578125" style="103" customWidth="1"/>
    <col min="13579" max="13826" width="9.140625" style="103"/>
    <col min="13827" max="13827" width="6.42578125" style="103" customWidth="1"/>
    <col min="13828" max="13828" width="40.7109375" style="103" customWidth="1"/>
    <col min="13829" max="13829" width="68.85546875" style="103" customWidth="1"/>
    <col min="13830" max="13830" width="16.140625" style="103" customWidth="1"/>
    <col min="13831" max="13831" width="11.140625" style="103" customWidth="1"/>
    <col min="13832" max="13832" width="13.28515625" style="103" customWidth="1"/>
    <col min="13833" max="13833" width="11.7109375" style="103" customWidth="1"/>
    <col min="13834" max="13834" width="11.42578125" style="103" customWidth="1"/>
    <col min="13835" max="14082" width="9.140625" style="103"/>
    <col min="14083" max="14083" width="6.42578125" style="103" customWidth="1"/>
    <col min="14084" max="14084" width="40.7109375" style="103" customWidth="1"/>
    <col min="14085" max="14085" width="68.85546875" style="103" customWidth="1"/>
    <col min="14086" max="14086" width="16.140625" style="103" customWidth="1"/>
    <col min="14087" max="14087" width="11.140625" style="103" customWidth="1"/>
    <col min="14088" max="14088" width="13.28515625" style="103" customWidth="1"/>
    <col min="14089" max="14089" width="11.7109375" style="103" customWidth="1"/>
    <col min="14090" max="14090" width="11.42578125" style="103" customWidth="1"/>
    <col min="14091" max="14338" width="9.140625" style="103"/>
    <col min="14339" max="14339" width="6.42578125" style="103" customWidth="1"/>
    <col min="14340" max="14340" width="40.7109375" style="103" customWidth="1"/>
    <col min="14341" max="14341" width="68.85546875" style="103" customWidth="1"/>
    <col min="14342" max="14342" width="16.140625" style="103" customWidth="1"/>
    <col min="14343" max="14343" width="11.140625" style="103" customWidth="1"/>
    <col min="14344" max="14344" width="13.28515625" style="103" customWidth="1"/>
    <col min="14345" max="14345" width="11.7109375" style="103" customWidth="1"/>
    <col min="14346" max="14346" width="11.42578125" style="103" customWidth="1"/>
    <col min="14347" max="14594" width="9.140625" style="103"/>
    <col min="14595" max="14595" width="6.42578125" style="103" customWidth="1"/>
    <col min="14596" max="14596" width="40.7109375" style="103" customWidth="1"/>
    <col min="14597" max="14597" width="68.85546875" style="103" customWidth="1"/>
    <col min="14598" max="14598" width="16.140625" style="103" customWidth="1"/>
    <col min="14599" max="14599" width="11.140625" style="103" customWidth="1"/>
    <col min="14600" max="14600" width="13.28515625" style="103" customWidth="1"/>
    <col min="14601" max="14601" width="11.7109375" style="103" customWidth="1"/>
    <col min="14602" max="14602" width="11.42578125" style="103" customWidth="1"/>
    <col min="14603" max="14850" width="9.140625" style="103"/>
    <col min="14851" max="14851" width="6.42578125" style="103" customWidth="1"/>
    <col min="14852" max="14852" width="40.7109375" style="103" customWidth="1"/>
    <col min="14853" max="14853" width="68.85546875" style="103" customWidth="1"/>
    <col min="14854" max="14854" width="16.140625" style="103" customWidth="1"/>
    <col min="14855" max="14855" width="11.140625" style="103" customWidth="1"/>
    <col min="14856" max="14856" width="13.28515625" style="103" customWidth="1"/>
    <col min="14857" max="14857" width="11.7109375" style="103" customWidth="1"/>
    <col min="14858" max="14858" width="11.42578125" style="103" customWidth="1"/>
    <col min="14859" max="15106" width="9.140625" style="103"/>
    <col min="15107" max="15107" width="6.42578125" style="103" customWidth="1"/>
    <col min="15108" max="15108" width="40.7109375" style="103" customWidth="1"/>
    <col min="15109" max="15109" width="68.85546875" style="103" customWidth="1"/>
    <col min="15110" max="15110" width="16.140625" style="103" customWidth="1"/>
    <col min="15111" max="15111" width="11.140625" style="103" customWidth="1"/>
    <col min="15112" max="15112" width="13.28515625" style="103" customWidth="1"/>
    <col min="15113" max="15113" width="11.7109375" style="103" customWidth="1"/>
    <col min="15114" max="15114" width="11.42578125" style="103" customWidth="1"/>
    <col min="15115" max="15362" width="9.140625" style="103"/>
    <col min="15363" max="15363" width="6.42578125" style="103" customWidth="1"/>
    <col min="15364" max="15364" width="40.7109375" style="103" customWidth="1"/>
    <col min="15365" max="15365" width="68.85546875" style="103" customWidth="1"/>
    <col min="15366" max="15366" width="16.140625" style="103" customWidth="1"/>
    <col min="15367" max="15367" width="11.140625" style="103" customWidth="1"/>
    <col min="15368" max="15368" width="13.28515625" style="103" customWidth="1"/>
    <col min="15369" max="15369" width="11.7109375" style="103" customWidth="1"/>
    <col min="15370" max="15370" width="11.42578125" style="103" customWidth="1"/>
    <col min="15371" max="15618" width="9.140625" style="103"/>
    <col min="15619" max="15619" width="6.42578125" style="103" customWidth="1"/>
    <col min="15620" max="15620" width="40.7109375" style="103" customWidth="1"/>
    <col min="15621" max="15621" width="68.85546875" style="103" customWidth="1"/>
    <col min="15622" max="15622" width="16.140625" style="103" customWidth="1"/>
    <col min="15623" max="15623" width="11.140625" style="103" customWidth="1"/>
    <col min="15624" max="15624" width="13.28515625" style="103" customWidth="1"/>
    <col min="15625" max="15625" width="11.7109375" style="103" customWidth="1"/>
    <col min="15626" max="15626" width="11.42578125" style="103" customWidth="1"/>
    <col min="15627" max="15874" width="9.140625" style="103"/>
    <col min="15875" max="15875" width="6.42578125" style="103" customWidth="1"/>
    <col min="15876" max="15876" width="40.7109375" style="103" customWidth="1"/>
    <col min="15877" max="15877" width="68.85546875" style="103" customWidth="1"/>
    <col min="15878" max="15878" width="16.140625" style="103" customWidth="1"/>
    <col min="15879" max="15879" width="11.140625" style="103" customWidth="1"/>
    <col min="15880" max="15880" width="13.28515625" style="103" customWidth="1"/>
    <col min="15881" max="15881" width="11.7109375" style="103" customWidth="1"/>
    <col min="15882" max="15882" width="11.42578125" style="103" customWidth="1"/>
    <col min="15883" max="16130" width="9.140625" style="103"/>
    <col min="16131" max="16131" width="6.42578125" style="103" customWidth="1"/>
    <col min="16132" max="16132" width="40.7109375" style="103" customWidth="1"/>
    <col min="16133" max="16133" width="68.85546875" style="103" customWidth="1"/>
    <col min="16134" max="16134" width="16.140625" style="103" customWidth="1"/>
    <col min="16135" max="16135" width="11.140625" style="103" customWidth="1"/>
    <col min="16136" max="16136" width="13.28515625" style="103" customWidth="1"/>
    <col min="16137" max="16137" width="11.7109375" style="103" customWidth="1"/>
    <col min="16138" max="16138" width="11.42578125" style="103" customWidth="1"/>
    <col min="16139" max="16384" width="9.140625" style="103"/>
  </cols>
  <sheetData>
    <row r="1" spans="1:10" x14ac:dyDescent="0.25">
      <c r="F1" s="102"/>
      <c r="G1" s="102"/>
      <c r="H1" s="102"/>
    </row>
    <row r="2" spans="1:10" x14ac:dyDescent="0.25">
      <c r="F2" s="219" t="s">
        <v>302</v>
      </c>
      <c r="G2" s="219"/>
      <c r="H2" s="219"/>
    </row>
    <row r="3" spans="1:10" x14ac:dyDescent="0.25">
      <c r="F3" s="104"/>
      <c r="G3" s="104"/>
      <c r="H3" s="104"/>
    </row>
    <row r="4" spans="1:10" ht="99.75" customHeight="1" x14ac:dyDescent="0.25">
      <c r="A4" s="220" t="s">
        <v>303</v>
      </c>
      <c r="B4" s="220"/>
      <c r="C4" s="220"/>
      <c r="D4" s="220"/>
      <c r="E4" s="220"/>
      <c r="F4" s="220"/>
      <c r="G4" s="220"/>
      <c r="H4" s="220"/>
    </row>
    <row r="5" spans="1:10" x14ac:dyDescent="0.25">
      <c r="A5" s="105"/>
      <c r="B5" s="105"/>
      <c r="C5" s="105"/>
      <c r="D5" s="105"/>
      <c r="E5" s="105"/>
      <c r="F5" s="105"/>
      <c r="G5" s="105"/>
      <c r="H5" s="105"/>
    </row>
    <row r="6" spans="1:10" ht="82.5" x14ac:dyDescent="0.25">
      <c r="A6" s="106" t="s">
        <v>1</v>
      </c>
      <c r="B6" s="106" t="s">
        <v>212</v>
      </c>
      <c r="C6" s="106" t="s">
        <v>213</v>
      </c>
      <c r="D6" s="106" t="s">
        <v>301</v>
      </c>
      <c r="E6" s="106" t="s">
        <v>214</v>
      </c>
      <c r="F6" s="160" t="s">
        <v>215</v>
      </c>
      <c r="G6" s="106" t="s">
        <v>216</v>
      </c>
      <c r="H6" s="106" t="s">
        <v>217</v>
      </c>
    </row>
    <row r="7" spans="1:10" x14ac:dyDescent="0.25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60">
        <v>6</v>
      </c>
      <c r="G7" s="106">
        <v>7</v>
      </c>
      <c r="H7" s="106">
        <v>8</v>
      </c>
    </row>
    <row r="8" spans="1:10" x14ac:dyDescent="0.25">
      <c r="A8" s="107"/>
      <c r="B8" s="107" t="s">
        <v>218</v>
      </c>
      <c r="C8" s="107"/>
      <c r="D8" s="107"/>
      <c r="E8" s="107"/>
      <c r="F8" s="107"/>
      <c r="G8" s="107"/>
      <c r="H8" s="108"/>
    </row>
    <row r="9" spans="1:10" ht="51.75" x14ac:dyDescent="0.25">
      <c r="A9" s="109"/>
      <c r="B9" s="110" t="s">
        <v>219</v>
      </c>
      <c r="C9" s="110" t="s">
        <v>220</v>
      </c>
      <c r="D9" s="110"/>
      <c r="E9" s="110"/>
      <c r="F9" s="161" t="s">
        <v>221</v>
      </c>
      <c r="G9" s="111">
        <f>G10+G11+G12+G13</f>
        <v>2</v>
      </c>
      <c r="H9" s="112">
        <f>H10+H11+H12+H13</f>
        <v>0.1</v>
      </c>
    </row>
    <row r="10" spans="1:10" ht="169.5" customHeight="1" x14ac:dyDescent="0.25">
      <c r="A10" s="113" t="s">
        <v>222</v>
      </c>
      <c r="B10" s="114" t="s">
        <v>223</v>
      </c>
      <c r="C10" s="114" t="s">
        <v>224</v>
      </c>
      <c r="D10" s="114" t="s">
        <v>304</v>
      </c>
      <c r="E10" s="115">
        <v>0.25</v>
      </c>
      <c r="F10" s="162" t="s">
        <v>113</v>
      </c>
      <c r="G10" s="116" t="str">
        <f>IF(F10="да","1",IF(F10="нет","0"))</f>
        <v>0</v>
      </c>
      <c r="H10" s="117">
        <f>IF(F10="да",0.05,IF(F10="нет",0,""))</f>
        <v>0</v>
      </c>
    </row>
    <row r="11" spans="1:10" ht="164.25" customHeight="1" x14ac:dyDescent="0.25">
      <c r="A11" s="118" t="s">
        <v>225</v>
      </c>
      <c r="B11" s="119" t="s">
        <v>226</v>
      </c>
      <c r="C11" s="120" t="s">
        <v>227</v>
      </c>
      <c r="D11" s="114" t="s">
        <v>304</v>
      </c>
      <c r="E11" s="121">
        <v>0.25</v>
      </c>
      <c r="F11" s="163" t="s">
        <v>113</v>
      </c>
      <c r="G11" s="116" t="str">
        <f>IF(F11="да","1",IF(F11="нет","0"))</f>
        <v>0</v>
      </c>
      <c r="H11" s="117">
        <f>IF(F11="да",0.05,IF(F11="нет",0,""))</f>
        <v>0</v>
      </c>
    </row>
    <row r="12" spans="1:10" ht="148.5" x14ac:dyDescent="0.25">
      <c r="A12" s="118" t="s">
        <v>229</v>
      </c>
      <c r="B12" s="114" t="s">
        <v>230</v>
      </c>
      <c r="C12" s="119" t="s">
        <v>231</v>
      </c>
      <c r="D12" s="114" t="s">
        <v>304</v>
      </c>
      <c r="E12" s="121">
        <v>0.25</v>
      </c>
      <c r="F12" s="163" t="s">
        <v>228</v>
      </c>
      <c r="G12" s="116" t="str">
        <f>IF(F12="да","1",IF(F12="нет","0"))</f>
        <v>1</v>
      </c>
      <c r="H12" s="117">
        <f>IF(F12="да",0.05,IF(F12="нет",0,""))</f>
        <v>0.05</v>
      </c>
    </row>
    <row r="13" spans="1:10" ht="166.5" customHeight="1" x14ac:dyDescent="0.25">
      <c r="A13" s="122" t="s">
        <v>232</v>
      </c>
      <c r="B13" s="123" t="s">
        <v>233</v>
      </c>
      <c r="C13" s="124" t="s">
        <v>234</v>
      </c>
      <c r="D13" s="114" t="s">
        <v>304</v>
      </c>
      <c r="E13" s="121">
        <v>0.25</v>
      </c>
      <c r="F13" s="164" t="s">
        <v>228</v>
      </c>
      <c r="G13" s="116" t="str">
        <f>IF(F13="да","1",IF(F13="нет","0"))</f>
        <v>1</v>
      </c>
      <c r="H13" s="117">
        <f>IF(F13="да",0.05,IF(F13="нет",0,""))</f>
        <v>0.05</v>
      </c>
    </row>
    <row r="14" spans="1:10" ht="17.25" x14ac:dyDescent="0.25">
      <c r="A14" s="109"/>
      <c r="B14" s="110" t="s">
        <v>235</v>
      </c>
      <c r="C14" s="110" t="s">
        <v>236</v>
      </c>
      <c r="D14" s="125"/>
      <c r="E14" s="125"/>
      <c r="F14" s="165" t="s">
        <v>221</v>
      </c>
      <c r="G14" s="111">
        <f>G15+G16+G17+G18</f>
        <v>3.75</v>
      </c>
      <c r="H14" s="112">
        <f>H15+H16+H17+H18</f>
        <v>7.5000000000000011E-2</v>
      </c>
    </row>
    <row r="15" spans="1:10" ht="195.75" customHeight="1" x14ac:dyDescent="0.25">
      <c r="A15" s="113" t="s">
        <v>237</v>
      </c>
      <c r="B15" s="119" t="s">
        <v>238</v>
      </c>
      <c r="C15" s="119" t="s">
        <v>239</v>
      </c>
      <c r="D15" s="114" t="s">
        <v>304</v>
      </c>
      <c r="E15" s="126">
        <v>0.4</v>
      </c>
      <c r="F15" s="163" t="s">
        <v>113</v>
      </c>
      <c r="G15" s="116" t="str">
        <f>IF(F15="да","1,25",IF(F15="нет","0"))</f>
        <v>0</v>
      </c>
      <c r="H15" s="117">
        <f>IF(F15="да",0.025,IF(F15="нет",0,""))</f>
        <v>0</v>
      </c>
    </row>
    <row r="16" spans="1:10" ht="165" x14ac:dyDescent="0.25">
      <c r="A16" s="113" t="s">
        <v>240</v>
      </c>
      <c r="B16" s="119" t="s">
        <v>241</v>
      </c>
      <c r="C16" s="119" t="s">
        <v>242</v>
      </c>
      <c r="D16" s="114" t="s">
        <v>304</v>
      </c>
      <c r="E16" s="126">
        <v>0.4</v>
      </c>
      <c r="F16" s="163" t="s">
        <v>228</v>
      </c>
      <c r="G16" s="116" t="str">
        <f>IF(F16="да","1,25",IF(F16="нет","0"))</f>
        <v>1,25</v>
      </c>
      <c r="H16" s="117">
        <f>IF(F16="да",0.025,IF(F16="нет",0,""))</f>
        <v>2.5000000000000001E-2</v>
      </c>
      <c r="I16" s="159"/>
      <c r="J16" s="159"/>
    </row>
    <row r="17" spans="1:9" ht="163.5" customHeight="1" x14ac:dyDescent="0.25">
      <c r="A17" s="118" t="s">
        <v>243</v>
      </c>
      <c r="B17" s="114" t="s">
        <v>244</v>
      </c>
      <c r="C17" s="119" t="s">
        <v>245</v>
      </c>
      <c r="D17" s="114" t="s">
        <v>304</v>
      </c>
      <c r="E17" s="126">
        <v>0.1</v>
      </c>
      <c r="F17" s="163" t="s">
        <v>228</v>
      </c>
      <c r="G17" s="116" t="str">
        <f>IF(F17="да","1,25",IF(F17="нет","0"))</f>
        <v>1,25</v>
      </c>
      <c r="H17" s="117">
        <f>IF(F17="да",0.025,IF(F17="нет",0,""))</f>
        <v>2.5000000000000001E-2</v>
      </c>
    </row>
    <row r="18" spans="1:9" ht="162" customHeight="1" x14ac:dyDescent="0.25">
      <c r="A18" s="118" t="s">
        <v>246</v>
      </c>
      <c r="B18" s="114" t="s">
        <v>247</v>
      </c>
      <c r="C18" s="114" t="s">
        <v>248</v>
      </c>
      <c r="D18" s="114" t="s">
        <v>304</v>
      </c>
      <c r="E18" s="115">
        <v>0.1</v>
      </c>
      <c r="F18" s="163" t="s">
        <v>228</v>
      </c>
      <c r="G18" s="116" t="str">
        <f>IF(F18="да","1,25",IF(F18="нет","0"))</f>
        <v>1,25</v>
      </c>
      <c r="H18" s="117">
        <f>IF(F18="да",0.025,IF(F18="нет",0,""))</f>
        <v>2.5000000000000001E-2</v>
      </c>
    </row>
    <row r="19" spans="1:9" ht="33" x14ac:dyDescent="0.25">
      <c r="A19" s="107"/>
      <c r="B19" s="107" t="s">
        <v>249</v>
      </c>
      <c r="C19" s="107"/>
      <c r="D19" s="107"/>
      <c r="E19" s="107"/>
      <c r="F19" s="127"/>
      <c r="G19" s="127"/>
      <c r="H19" s="128"/>
    </row>
    <row r="20" spans="1:9" ht="34.5" x14ac:dyDescent="0.25">
      <c r="A20" s="129"/>
      <c r="B20" s="125" t="s">
        <v>250</v>
      </c>
      <c r="C20" s="129" t="s">
        <v>251</v>
      </c>
      <c r="D20" s="129"/>
      <c r="E20" s="129"/>
      <c r="F20" s="161" t="s">
        <v>221</v>
      </c>
      <c r="G20" s="130">
        <f>G21+G22+G23</f>
        <v>3</v>
      </c>
      <c r="H20" s="131">
        <f>H21+H22+H23</f>
        <v>0.2</v>
      </c>
    </row>
    <row r="21" spans="1:9" ht="165.75" customHeight="1" x14ac:dyDescent="0.25">
      <c r="A21" s="118" t="s">
        <v>252</v>
      </c>
      <c r="B21" s="119" t="s">
        <v>253</v>
      </c>
      <c r="C21" s="119" t="s">
        <v>254</v>
      </c>
      <c r="D21" s="114" t="s">
        <v>304</v>
      </c>
      <c r="E21" s="126">
        <v>0.4</v>
      </c>
      <c r="F21" s="163" t="s">
        <v>228</v>
      </c>
      <c r="G21" s="116" t="str">
        <f>IF(F21="да","1",IF(F21="нет","0"))</f>
        <v>1</v>
      </c>
      <c r="H21" s="132">
        <f>IF(F21="да",0.08,IF(F21="нет",0,""))</f>
        <v>0.08</v>
      </c>
    </row>
    <row r="22" spans="1:9" ht="163.5" customHeight="1" x14ac:dyDescent="0.25">
      <c r="A22" s="133" t="s">
        <v>255</v>
      </c>
      <c r="B22" s="120" t="s">
        <v>256</v>
      </c>
      <c r="C22" s="120" t="s">
        <v>257</v>
      </c>
      <c r="D22" s="120" t="s">
        <v>305</v>
      </c>
      <c r="E22" s="126">
        <v>0.4</v>
      </c>
      <c r="F22" s="133" t="s">
        <v>228</v>
      </c>
      <c r="G22" s="116" t="str">
        <f>IF(F22="да","1",IF(F22="нет","0"))</f>
        <v>1</v>
      </c>
      <c r="H22" s="117">
        <f>IF(F22="да",0.08,IF(F22="нет",0,""))</f>
        <v>0.08</v>
      </c>
    </row>
    <row r="23" spans="1:9" ht="390" customHeight="1" x14ac:dyDescent="0.25">
      <c r="A23" s="118" t="s">
        <v>258</v>
      </c>
      <c r="B23" s="119" t="s">
        <v>259</v>
      </c>
      <c r="C23" s="119" t="s">
        <v>260</v>
      </c>
      <c r="D23" s="114" t="s">
        <v>304</v>
      </c>
      <c r="E23" s="126">
        <v>0.2</v>
      </c>
      <c r="F23" s="163" t="s">
        <v>228</v>
      </c>
      <c r="G23" s="116" t="str">
        <f>IF(F23="да","1",IF(F23="нет","0"))</f>
        <v>1</v>
      </c>
      <c r="H23" s="117">
        <f>IF(F23="да",0.04,IF(F23="нет",0,""))</f>
        <v>0.04</v>
      </c>
    </row>
    <row r="24" spans="1:9" ht="34.5" x14ac:dyDescent="0.25">
      <c r="A24" s="134"/>
      <c r="B24" s="135" t="s">
        <v>261</v>
      </c>
      <c r="C24" s="136" t="s">
        <v>262</v>
      </c>
      <c r="D24" s="136"/>
      <c r="E24" s="136"/>
      <c r="F24" s="161" t="s">
        <v>221</v>
      </c>
      <c r="G24" s="137">
        <f>G25+G26+G27</f>
        <v>2.7364333333333333</v>
      </c>
      <c r="H24" s="112">
        <f>H25+H26+H27</f>
        <v>0.45607222222222221</v>
      </c>
    </row>
    <row r="25" spans="1:9" ht="160.5" customHeight="1" x14ac:dyDescent="0.25">
      <c r="A25" s="118" t="s">
        <v>263</v>
      </c>
      <c r="B25" s="119" t="s">
        <v>264</v>
      </c>
      <c r="C25" s="119" t="s">
        <v>265</v>
      </c>
      <c r="D25" s="114" t="s">
        <v>304</v>
      </c>
      <c r="E25" s="126">
        <v>0.3</v>
      </c>
      <c r="F25" s="166">
        <v>87.5</v>
      </c>
      <c r="G25" s="138">
        <f>F25/100</f>
        <v>0.875</v>
      </c>
      <c r="H25" s="139">
        <f>50%/3*G25</f>
        <v>0.14583333333333331</v>
      </c>
      <c r="I25" s="159"/>
    </row>
    <row r="26" spans="1:9" ht="166.5" customHeight="1" x14ac:dyDescent="0.25">
      <c r="A26" s="118" t="s">
        <v>266</v>
      </c>
      <c r="B26" s="119" t="s">
        <v>267</v>
      </c>
      <c r="C26" s="140" t="s">
        <v>268</v>
      </c>
      <c r="D26" s="114" t="s">
        <v>304</v>
      </c>
      <c r="E26" s="141">
        <v>0.4</v>
      </c>
      <c r="F26" s="166">
        <v>90.91</v>
      </c>
      <c r="G26" s="138">
        <f>F26/100</f>
        <v>0.90910000000000002</v>
      </c>
      <c r="H26" s="139">
        <f>50%/3*G26</f>
        <v>0.15151666666666666</v>
      </c>
      <c r="I26" s="159"/>
    </row>
    <row r="27" spans="1:9" ht="237" customHeight="1" x14ac:dyDescent="0.25">
      <c r="A27" s="221" t="s">
        <v>269</v>
      </c>
      <c r="B27" s="224" t="s">
        <v>270</v>
      </c>
      <c r="C27" s="119" t="s">
        <v>271</v>
      </c>
      <c r="D27" s="119"/>
      <c r="E27" s="126">
        <v>0.3</v>
      </c>
      <c r="F27" s="166">
        <f>(F28+F29+F30)/3</f>
        <v>95.233333333333334</v>
      </c>
      <c r="G27" s="138">
        <f>F27/100</f>
        <v>0.95233333333333337</v>
      </c>
      <c r="H27" s="139">
        <f>50%/3*G27</f>
        <v>0.15872222222222221</v>
      </c>
    </row>
    <row r="28" spans="1:9" ht="164.25" customHeight="1" x14ac:dyDescent="0.25">
      <c r="A28" s="222"/>
      <c r="B28" s="225"/>
      <c r="C28" s="119" t="s">
        <v>272</v>
      </c>
      <c r="D28" s="114" t="s">
        <v>304</v>
      </c>
      <c r="E28" s="119"/>
      <c r="F28" s="166">
        <v>85.71</v>
      </c>
      <c r="G28" s="138" t="s">
        <v>273</v>
      </c>
      <c r="H28" s="139" t="s">
        <v>273</v>
      </c>
    </row>
    <row r="29" spans="1:9" ht="84.75" customHeight="1" x14ac:dyDescent="0.25">
      <c r="A29" s="222"/>
      <c r="B29" s="225"/>
      <c r="C29" s="119" t="s">
        <v>274</v>
      </c>
      <c r="D29" s="120" t="s">
        <v>305</v>
      </c>
      <c r="E29" s="119"/>
      <c r="F29" s="166">
        <v>99.99</v>
      </c>
      <c r="G29" s="138" t="s">
        <v>273</v>
      </c>
      <c r="H29" s="139" t="s">
        <v>273</v>
      </c>
    </row>
    <row r="30" spans="1:9" ht="80.25" customHeight="1" x14ac:dyDescent="0.25">
      <c r="A30" s="223"/>
      <c r="B30" s="226"/>
      <c r="C30" s="119" t="s">
        <v>275</v>
      </c>
      <c r="D30" s="120" t="s">
        <v>305</v>
      </c>
      <c r="E30" s="119"/>
      <c r="F30" s="166">
        <v>100</v>
      </c>
      <c r="G30" s="138" t="s">
        <v>221</v>
      </c>
      <c r="H30" s="139" t="s">
        <v>221</v>
      </c>
    </row>
    <row r="31" spans="1:9" ht="17.25" x14ac:dyDescent="0.25">
      <c r="A31" s="142"/>
      <c r="B31" s="142"/>
      <c r="C31" s="143" t="s">
        <v>276</v>
      </c>
      <c r="D31" s="143"/>
      <c r="E31" s="143"/>
      <c r="F31" s="167" t="s">
        <v>221</v>
      </c>
      <c r="G31" s="144">
        <f>G24+G20+G14+G9</f>
        <v>11.486433333333334</v>
      </c>
      <c r="H31" s="145">
        <f>H24+H20+H14+H9</f>
        <v>0.8310722222222221</v>
      </c>
    </row>
    <row r="32" spans="1:9" x14ac:dyDescent="0.25">
      <c r="A32" s="146"/>
      <c r="B32" s="146"/>
      <c r="C32" s="147"/>
      <c r="D32" s="147"/>
      <c r="E32" s="147"/>
      <c r="F32" s="148"/>
      <c r="G32" s="149"/>
      <c r="H32" s="150"/>
    </row>
    <row r="33" spans="1:8" x14ac:dyDescent="0.25">
      <c r="A33" s="146"/>
      <c r="B33" s="146" t="s">
        <v>277</v>
      </c>
      <c r="C33" s="147"/>
      <c r="D33" s="147"/>
      <c r="E33" s="147"/>
      <c r="F33" s="148"/>
      <c r="G33" s="149"/>
      <c r="H33" s="150"/>
    </row>
    <row r="34" spans="1:8" x14ac:dyDescent="0.25">
      <c r="A34" s="146"/>
      <c r="B34" s="227" t="s">
        <v>278</v>
      </c>
      <c r="C34" s="227"/>
      <c r="D34" s="227"/>
      <c r="E34" s="227"/>
      <c r="F34" s="227"/>
      <c r="G34" s="227"/>
      <c r="H34" s="227"/>
    </row>
    <row r="35" spans="1:8" x14ac:dyDescent="0.25">
      <c r="A35" s="146"/>
      <c r="B35" s="213" t="s">
        <v>279</v>
      </c>
      <c r="C35" s="213"/>
      <c r="D35" s="213"/>
      <c r="E35" s="213"/>
      <c r="F35" s="213"/>
      <c r="G35" s="213"/>
      <c r="H35" s="213"/>
    </row>
    <row r="36" spans="1:8" x14ac:dyDescent="0.25">
      <c r="A36" s="214" t="s">
        <v>280</v>
      </c>
      <c r="B36" s="215"/>
      <c r="C36" s="216"/>
      <c r="D36" s="151"/>
      <c r="E36" s="151"/>
      <c r="F36" s="217" t="str">
        <f>IF(0.85&lt;=H31,'[2]Соответствие баллов'!B7,IF(0.7&lt;=H31,'[2]Соответствие баллов'!B8,IF(0.5&lt;=H31,'[2]Соответствие баллов'!B9,IF(H31&lt;0.5,'[2]Соответствие баллов'!B10))))</f>
        <v>Умеренно эффективна</v>
      </c>
      <c r="G36" s="217"/>
      <c r="H36" s="218"/>
    </row>
  </sheetData>
  <mergeCells count="8">
    <mergeCell ref="B35:H35"/>
    <mergeCell ref="A36:C36"/>
    <mergeCell ref="F36:H36"/>
    <mergeCell ref="F2:H2"/>
    <mergeCell ref="A4:H4"/>
    <mergeCell ref="A27:A30"/>
    <mergeCell ref="B27:B30"/>
    <mergeCell ref="B34:H34"/>
  </mergeCells>
  <pageMargins left="0.7" right="0.7" top="0.75" bottom="0.75" header="0.3" footer="0.3"/>
  <pageSetup paperSize="9" scale="44" fitToHeight="0" orientation="portrait" r:id="rId1"/>
  <rowBreaks count="1" manualBreakCount="1">
    <brk id="2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L6" sqref="L6"/>
    </sheetView>
  </sheetViews>
  <sheetFormatPr defaultRowHeight="27.75" customHeight="1" x14ac:dyDescent="0.25"/>
  <cols>
    <col min="1" max="1" width="14" style="152" customWidth="1"/>
    <col min="2" max="2" width="27.85546875" style="152" customWidth="1"/>
    <col min="3" max="3" width="16.85546875" style="152" customWidth="1"/>
    <col min="4" max="4" width="14.7109375" style="152" customWidth="1"/>
    <col min="5" max="5" width="9.85546875" style="152" customWidth="1"/>
    <col min="6" max="6" width="19.140625" style="152" customWidth="1"/>
    <col min="7" max="7" width="11.7109375" style="152" customWidth="1"/>
    <col min="8" max="8" width="11.42578125" style="152" customWidth="1"/>
    <col min="9" max="16384" width="9.140625" style="152"/>
  </cols>
  <sheetData>
    <row r="1" spans="1:6" ht="27.75" customHeight="1" x14ac:dyDescent="0.3">
      <c r="D1" s="229" t="s">
        <v>281</v>
      </c>
      <c r="E1" s="229"/>
      <c r="F1" s="229"/>
    </row>
    <row r="2" spans="1:6" ht="27.75" customHeight="1" x14ac:dyDescent="0.25">
      <c r="A2" s="230" t="s">
        <v>282</v>
      </c>
      <c r="B2" s="230"/>
      <c r="C2" s="230"/>
      <c r="D2" s="230"/>
      <c r="E2" s="230"/>
      <c r="F2" s="230"/>
    </row>
    <row r="4" spans="1:6" ht="54" customHeight="1" x14ac:dyDescent="0.25">
      <c r="A4" s="153" t="s">
        <v>283</v>
      </c>
      <c r="B4" s="153" t="s">
        <v>284</v>
      </c>
      <c r="C4" s="231" t="s">
        <v>285</v>
      </c>
      <c r="D4" s="232"/>
      <c r="E4" s="232"/>
      <c r="F4" s="233"/>
    </row>
    <row r="5" spans="1:6" ht="51.75" customHeight="1" x14ac:dyDescent="0.25">
      <c r="A5" s="153" t="s">
        <v>286</v>
      </c>
      <c r="B5" s="154" t="s">
        <v>287</v>
      </c>
      <c r="C5" s="228" t="s">
        <v>288</v>
      </c>
      <c r="D5" s="228"/>
      <c r="E5" s="228"/>
      <c r="F5" s="228"/>
    </row>
    <row r="6" spans="1:6" ht="128.25" customHeight="1" x14ac:dyDescent="0.25">
      <c r="A6" s="153" t="s">
        <v>289</v>
      </c>
      <c r="B6" s="154" t="s">
        <v>290</v>
      </c>
      <c r="C6" s="228" t="s">
        <v>291</v>
      </c>
      <c r="D6" s="228"/>
      <c r="E6" s="228"/>
      <c r="F6" s="228"/>
    </row>
    <row r="7" spans="1:6" ht="159" customHeight="1" x14ac:dyDescent="0.25">
      <c r="A7" s="153" t="s">
        <v>292</v>
      </c>
      <c r="B7" s="154" t="s">
        <v>293</v>
      </c>
      <c r="C7" s="228" t="s">
        <v>294</v>
      </c>
      <c r="D7" s="228"/>
      <c r="E7" s="228"/>
      <c r="F7" s="228"/>
    </row>
    <row r="8" spans="1:6" ht="128.25" customHeight="1" x14ac:dyDescent="0.25">
      <c r="A8" s="153" t="s">
        <v>295</v>
      </c>
      <c r="B8" s="154" t="s">
        <v>296</v>
      </c>
      <c r="C8" s="228" t="s">
        <v>297</v>
      </c>
      <c r="D8" s="228"/>
      <c r="E8" s="228"/>
      <c r="F8" s="228"/>
    </row>
    <row r="9" spans="1:6" ht="117.75" customHeight="1" x14ac:dyDescent="0.25">
      <c r="A9" s="153" t="s">
        <v>298</v>
      </c>
      <c r="B9" s="154" t="s">
        <v>299</v>
      </c>
      <c r="C9" s="228" t="s">
        <v>300</v>
      </c>
      <c r="D9" s="228"/>
      <c r="E9" s="228"/>
      <c r="F9" s="228"/>
    </row>
    <row r="10" spans="1:6" ht="27.75" customHeight="1" x14ac:dyDescent="0.25">
      <c r="A10" s="155"/>
      <c r="B10" s="156"/>
      <c r="C10" s="157"/>
      <c r="D10" s="157"/>
      <c r="E10" s="157"/>
      <c r="F10" s="157"/>
    </row>
    <row r="11" spans="1:6" ht="27.75" customHeight="1" x14ac:dyDescent="0.3">
      <c r="F11" s="158"/>
    </row>
  </sheetData>
  <mergeCells count="8">
    <mergeCell ref="C8:F8"/>
    <mergeCell ref="C9:F9"/>
    <mergeCell ref="D1:F1"/>
    <mergeCell ref="A2:F2"/>
    <mergeCell ref="C4:F4"/>
    <mergeCell ref="C5:F5"/>
    <mergeCell ref="C6:F6"/>
    <mergeCell ref="C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индикаторы таб 6 (2)</vt:lpstr>
      <vt:lpstr>сведения о степ. вып-я таб 7</vt:lpstr>
      <vt:lpstr>рес обеспеч таб 8</vt:lpstr>
      <vt:lpstr>достиж знач показат таб 9</vt:lpstr>
      <vt:lpstr>Аналитическая</vt:lpstr>
      <vt:lpstr>Анкета</vt:lpstr>
      <vt:lpstr>Анализ соответствия баллов</vt:lpstr>
      <vt:lpstr>'индикаторы таб 6 (2)'!Заголовки_для_печати</vt:lpstr>
      <vt:lpstr>'рес обеспеч таб 8'!Заголовки_для_печати</vt:lpstr>
      <vt:lpstr>'сведения о степ. вып-я таб 7'!Заголовки_для_печати</vt:lpstr>
      <vt:lpstr>'индикаторы таб 6 (2)'!Область_печати</vt:lpstr>
      <vt:lpstr>'сведения о степ. вып-я таб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2024-03-28T08:27:29Z</dcterms:modified>
</cp:coreProperties>
</file>