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МУНПРОГРАММЫ\2024 год\ОТЧЕТЫ\"/>
    </mc:Choice>
  </mc:AlternateContent>
  <bookViews>
    <workbookView xWindow="0" yWindow="0" windowWidth="28800" windowHeight="11685" activeTab="5"/>
  </bookViews>
  <sheets>
    <sheet name="Таблица 6" sheetId="1" r:id="rId1"/>
    <sheet name="Таблица 7" sheetId="9" r:id="rId2"/>
    <sheet name="Таблица 8" sheetId="10" r:id="rId3"/>
    <sheet name="Таблица 9" sheetId="5" r:id="rId4"/>
    <sheet name="Пояснительная записка" sheetId="11" r:id="rId5"/>
    <sheet name="Анкета для оценки эф-ти" sheetId="6" r:id="rId6"/>
    <sheet name="Анализ соответствия баллов" sheetId="7" r:id="rId7"/>
  </sheets>
  <externalReferences>
    <externalReference r:id="rId8"/>
  </externalReferences>
  <definedNames>
    <definedName name="кп" localSheetId="6">#REF!</definedName>
    <definedName name="кп" localSheetId="5">#REF!</definedName>
    <definedName name="кп">#REF!</definedName>
    <definedName name="_xlnm.Print_Area" localSheetId="6">'Анализ соответствия баллов'!$A$1:$F$13</definedName>
    <definedName name="_xlnm.Print_Area" localSheetId="5">'Анкета для оценки эф-ти'!$A$1:$H$36</definedName>
    <definedName name="_xlnm.Print_Area" localSheetId="0">'Таблица 6'!$A$1:$H$48</definedName>
    <definedName name="округлить" localSheetId="6">#REF!</definedName>
    <definedName name="округлить" localSheetId="5">#REF!</definedName>
    <definedName name="округлить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6" l="1"/>
  <c r="F228" i="10" l="1"/>
  <c r="E228" i="10"/>
  <c r="D228" i="10"/>
  <c r="F227" i="10"/>
  <c r="E227" i="10"/>
  <c r="D227" i="10"/>
  <c r="F226" i="10"/>
  <c r="E226" i="10"/>
  <c r="D226" i="10"/>
  <c r="F225" i="10"/>
  <c r="E225" i="10"/>
  <c r="D225" i="10"/>
  <c r="F223" i="10"/>
  <c r="E223" i="10"/>
  <c r="D223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1" i="10"/>
  <c r="E121" i="10"/>
  <c r="D121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1" i="10"/>
  <c r="E91" i="10"/>
  <c r="D91" i="10"/>
  <c r="F18" i="10"/>
  <c r="F12" i="10" s="1"/>
  <c r="E18" i="10"/>
  <c r="D18" i="10"/>
  <c r="D12" i="10" s="1"/>
  <c r="F17" i="10"/>
  <c r="F11" i="10" s="1"/>
  <c r="E17" i="10"/>
  <c r="E11" i="10" s="1"/>
  <c r="D17" i="10"/>
  <c r="F16" i="10"/>
  <c r="F10" i="10" s="1"/>
  <c r="E16" i="10"/>
  <c r="E10" i="10" s="1"/>
  <c r="D16" i="10"/>
  <c r="D10" i="10" s="1"/>
  <c r="F15" i="10"/>
  <c r="E15" i="10"/>
  <c r="E9" i="10" s="1"/>
  <c r="D15" i="10"/>
  <c r="D9" i="10" s="1"/>
  <c r="F13" i="10"/>
  <c r="F7" i="10" s="1"/>
  <c r="E13" i="10"/>
  <c r="D13" i="10"/>
  <c r="D7" i="10" s="1"/>
  <c r="E12" i="10"/>
  <c r="D11" i="10"/>
  <c r="F9" i="10"/>
  <c r="E7" i="10"/>
  <c r="G27" i="6" l="1"/>
  <c r="H27" i="6" s="1"/>
  <c r="G26" i="6"/>
  <c r="H26" i="6" s="1"/>
  <c r="G25" i="6"/>
  <c r="H23" i="6"/>
  <c r="G23" i="6"/>
  <c r="H22" i="6"/>
  <c r="G22" i="6"/>
  <c r="H21" i="6"/>
  <c r="H20" i="6" s="1"/>
  <c r="G21" i="6"/>
  <c r="H18" i="6"/>
  <c r="G18" i="6"/>
  <c r="H17" i="6"/>
  <c r="G17" i="6"/>
  <c r="H16" i="6"/>
  <c r="G16" i="6"/>
  <c r="H15" i="6"/>
  <c r="G15" i="6"/>
  <c r="H13" i="6"/>
  <c r="G13" i="6"/>
  <c r="H12" i="6"/>
  <c r="G12" i="6"/>
  <c r="H11" i="6"/>
  <c r="G11" i="6"/>
  <c r="H10" i="6"/>
  <c r="G10" i="6"/>
  <c r="G24" i="6" l="1"/>
  <c r="H14" i="6"/>
  <c r="G14" i="6"/>
  <c r="G9" i="6"/>
  <c r="G20" i="6"/>
  <c r="H9" i="6"/>
  <c r="H25" i="6"/>
  <c r="H24" i="6" s="1"/>
  <c r="G31" i="6" l="1"/>
  <c r="H31" i="6"/>
  <c r="F36" i="6" s="1"/>
</calcChain>
</file>

<file path=xl/comments1.xml><?xml version="1.0" encoding="utf-8"?>
<comments xmlns="http://schemas.openxmlformats.org/spreadsheetml/2006/main">
  <authors>
    <author>Пронина Наталья Владимировна</author>
  </authors>
  <commentList>
    <comment ref="H48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Пронина Наталья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Перечень - от 22.01.2024 № 87</t>
        </r>
      </text>
    </comment>
  </commentList>
</comments>
</file>

<file path=xl/sharedStrings.xml><?xml version="1.0" encoding="utf-8"?>
<sst xmlns="http://schemas.openxmlformats.org/spreadsheetml/2006/main" count="814" uniqueCount="417">
  <si>
    <t>№ п/п</t>
  </si>
  <si>
    <t>Наименование целевого показателя (индикатора)</t>
  </si>
  <si>
    <t>Ед. измерения</t>
  </si>
  <si>
    <t>Направленность</t>
  </si>
  <si>
    <t>Значения целевых показателей (индикаторов) муниципальной программы, подпрограммы муниципальной программы</t>
  </si>
  <si>
    <t>Обоснование отклонений значений целевого показателя (индикатора) на конец отчетного года (при наличии)</t>
  </si>
  <si>
    <t>Отчетный год</t>
  </si>
  <si>
    <t>план</t>
  </si>
  <si>
    <t>факт</t>
  </si>
  <si>
    <t>Таблица 6</t>
  </si>
  <si>
    <t>Наименование основного мероприятия подпрограммы</t>
  </si>
  <si>
    <t>Ответственный исполнитель</t>
  </si>
  <si>
    <t>Плановый срок</t>
  </si>
  <si>
    <t>Фактический срок</t>
  </si>
  <si>
    <t>Результаты</t>
  </si>
  <si>
    <t>Проблемы, возникшие в ходе реализации программы, основного мероприятия</t>
  </si>
  <si>
    <t>начала реализации</t>
  </si>
  <si>
    <t>окончания реализации</t>
  </si>
  <si>
    <t>запланированные</t>
  </si>
  <si>
    <t>достигнутые</t>
  </si>
  <si>
    <t>Подпрограмма 1</t>
  </si>
  <si>
    <t>Таблица 7</t>
  </si>
  <si>
    <t>Статус</t>
  </si>
  <si>
    <t>Источник финансирования</t>
  </si>
  <si>
    <t>Муниципальная программа</t>
  </si>
  <si>
    <t>Кассовые расходы, тыс. руб.</t>
  </si>
  <si>
    <t>Наименование основного мероприятия муниципальной программы</t>
  </si>
  <si>
    <t>Наименование субсидии &lt;1&gt;</t>
  </si>
  <si>
    <t>Результат использования субсидии &lt;1&gt;</t>
  </si>
  <si>
    <t>Показатель результата использования субсидии &lt;2&gt;</t>
  </si>
  <si>
    <t>Наименование показателя ед. изм.</t>
  </si>
  <si>
    <t>План</t>
  </si>
  <si>
    <t>Факт</t>
  </si>
  <si>
    <t>Сведения о достижении значений показателей результатов использования субсидий, предоставляемых из республиканского бюджета Республики Коми</t>
  </si>
  <si>
    <t>Таблица 9</t>
  </si>
  <si>
    <t>Таблица 8</t>
  </si>
  <si>
    <t xml:space="preserve">Уровень удовлетворенности деятельностью органов местного самоуправления </t>
  </si>
  <si>
    <t>%</t>
  </si>
  <si>
    <t xml:space="preserve"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 </t>
  </si>
  <si>
    <t>тыс.руб</t>
  </si>
  <si>
    <t>Удельный вес объектов недвижимости, на которые зарегистрировано право собственности, по отношению к общему количеству объектов недвижимости, находящихся в реестре муниципального имущества</t>
  </si>
  <si>
    <t>Удельный вес земельных участков, на которые зарегистрировано право собственности, по отношению к общему количеству земельных участков, находящихся в реестре муниципального имущества</t>
  </si>
  <si>
    <t>Удельный вес объектов недвижимости, предоставленных в пользование, по отношению к общему количеству объектов недвижимости, находящихся в реестре муниципального имущества</t>
  </si>
  <si>
    <t>Удельный вес земельных участков, предоставленных в пользование, по отношению к общему количеству земельных участков, находящихся в реестре муниципального имущества</t>
  </si>
  <si>
    <t>Доходы, полученные от использования имущества, находящегося в муниципальной собственности</t>
  </si>
  <si>
    <t>тыс.руб.</t>
  </si>
  <si>
    <t>Количество проверок целевого использования и сохранности муниципального имущества, переданного во временное владение и пользование</t>
  </si>
  <si>
    <t>ед.</t>
  </si>
  <si>
    <t>Задача 1.4. Выполнение обязательств, связанных с управлением муниципальным имуществом</t>
  </si>
  <si>
    <t>Уровень выполнения обязательств по оплате коммунальных услуг, услуг по управлению многоквартирными домами в части пустующего муниципального фонда</t>
  </si>
  <si>
    <t>да/нет</t>
  </si>
  <si>
    <t>Налоговые и неналоговые доходы бюджета муниципального образования (за исключением поступлений налоговых доходов по дополнительным нормативам отчислений) в расчете на одного жителя муниципального образования</t>
  </si>
  <si>
    <t xml:space="preserve"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 </t>
  </si>
  <si>
    <t>Задача 2.2. Обеспечение выполнения и оптимизации расходных обязательств</t>
  </si>
  <si>
    <t>Задача 2.3. Повышение эффективности управления муниципальным долгом</t>
  </si>
  <si>
    <t>Задача 2.4. Обеспечение на муниципальном уровне эффективности управления реализацией Подпрограммы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</si>
  <si>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</si>
  <si>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Задача 3.1. Выполнение обязательств муниципального образования по решению вопросов местного значения и обеспечение исполнения предоставленных межбюджетных трансфертов</t>
  </si>
  <si>
    <t xml:space="preserve">чел.       </t>
  </si>
  <si>
    <t>Задача 4.1. Обеспечение информационной безопасности в администрации</t>
  </si>
  <si>
    <t>Задача 4.2. Развитие единого электронного документооборота администрации</t>
  </si>
  <si>
    <t>Уровень исполнения муниципального задания</t>
  </si>
  <si>
    <t>публ.</t>
  </si>
  <si>
    <t>Количество муниципальных услуг, предоставленных органами местного самоуправления</t>
  </si>
  <si>
    <t>да</t>
  </si>
  <si>
    <t>Развитие системы муниципального управления</t>
  </si>
  <si>
    <t>Управление муниципальным имуществом</t>
  </si>
  <si>
    <t>Основное мероприятие 1.1.</t>
  </si>
  <si>
    <t>Основное мероприятие 1.2.</t>
  </si>
  <si>
    <t>Предоставление земельных участков в аренду, постоянное (бессрочное) пользование, безвозмездное срочное пользование</t>
  </si>
  <si>
    <t>Основное мероприятие 1.3.</t>
  </si>
  <si>
    <t>Передача муниципального имущества в аренду, безвозмездное пользование, доверительное управление, закрепление в оперативное управление, хозяйственное ведение</t>
  </si>
  <si>
    <t>Основное мероприятие 1.4.</t>
  </si>
  <si>
    <t>Основное мероприятие 1.5.</t>
  </si>
  <si>
    <t xml:space="preserve">Выполнение обязательств, связанных с управлением муниципальным имуществом </t>
  </si>
  <si>
    <t>Основное мероприятие 1.6.</t>
  </si>
  <si>
    <t>Капитальный ремонт крыши здания поликлиники по улице Нефтяников</t>
  </si>
  <si>
    <t>Основное мероприятие 1.7.</t>
  </si>
  <si>
    <t>Оплата услуг по содержанию муниципального имущества жилого и нежилого фонда, оплата общедомовых расходов в многоквартирных домах, страхование и охрана муниципального имущества</t>
  </si>
  <si>
    <t>Основное мероприятие 1.9.</t>
  </si>
  <si>
    <t>Выполнение требований по приведению в нормативное состояния объектов жилищного фонда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</si>
  <si>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</si>
  <si>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Основное мероприятие 1.10.</t>
  </si>
  <si>
    <t>Управление муниципальными финансами и муниципальным долгом</t>
  </si>
  <si>
    <t>Подпрограмма 2</t>
  </si>
  <si>
    <t>Основное мероприятие 2.1.</t>
  </si>
  <si>
    <t>Использование механизмов и инструментов эффективного управления муниципальными финансами</t>
  </si>
  <si>
    <t>Основное мероприятие 2.2.</t>
  </si>
  <si>
    <t>Обслуживание муниципального долга</t>
  </si>
  <si>
    <t>Основное мероприятие 2.3.</t>
  </si>
  <si>
    <t>Основное мероприятие 2.4.</t>
  </si>
  <si>
    <t>Обеспечение реализации муниципальной программы</t>
  </si>
  <si>
    <t>Подпрограмма 3</t>
  </si>
  <si>
    <t>Основное мероприятие 3.1.</t>
  </si>
  <si>
    <t>Основное мероприятие 3.2.</t>
  </si>
  <si>
    <t>Основное мероприятие 3.3.</t>
  </si>
  <si>
    <t>Организация профессиональной подготовки и повышение квалификации работников администрации, переподготовка управленческих кадров</t>
  </si>
  <si>
    <t>Основное мероприятие 3.4.</t>
  </si>
  <si>
    <t>Основное мероприятие 3.5.</t>
  </si>
  <si>
    <t>Выплата пенсий за выслугу лет муниципальным служащим</t>
  </si>
  <si>
    <t>Обеспечение деятельности органов местного самоуправления и муниципальных учреждений</t>
  </si>
  <si>
    <t>Основное мероприятие 3.6.</t>
  </si>
  <si>
    <t>Основное мероприятие 3.7.</t>
  </si>
  <si>
    <t>Основное мероприятие 3.8.</t>
  </si>
  <si>
    <t>Представительские и прочие расходы, членские взносы</t>
  </si>
  <si>
    <t xml:space="preserve">Осуществление деятельности по обращению с животными без владельцев </t>
  </si>
  <si>
    <t>Основное мероприятие 3.9.</t>
  </si>
  <si>
    <t xml:space="preserve">Осуществление государственных полномочий по составлению (изменению) списков кандидатов в приcяжные заседатели федеральных судов общей юрисдикции в РФ </t>
  </si>
  <si>
    <t>Основное мероприятие 3.10.</t>
  </si>
  <si>
    <t>Основное мероприятие 3.11.</t>
  </si>
  <si>
    <t>Основное мероприятие 3.12.</t>
  </si>
  <si>
    <t>Основное мероприятие 3.13.</t>
  </si>
  <si>
    <t>Основное мероприятие 3.14.</t>
  </si>
  <si>
    <t>Осуществление полномочий Российской Федерации по подготовке и проведению Всероссийской переписи населения</t>
  </si>
  <si>
    <t>Обеспечение исполнения функций в области строительства, строительного надзора и контроля</t>
  </si>
  <si>
    <t>Основное мероприятие 3.15.</t>
  </si>
  <si>
    <t>Создание условий для обеспечения населения услугами бытового обслуживания</t>
  </si>
  <si>
    <t>Подпрограмма 4</t>
  </si>
  <si>
    <t>Информационное общество</t>
  </si>
  <si>
    <t>Основное мероприятие 4.1.</t>
  </si>
  <si>
    <t>Основное мероприятие 4.2.</t>
  </si>
  <si>
    <t>Основное мероприятие 4.3.</t>
  </si>
  <si>
    <t>Основное мероприятие 4.4.</t>
  </si>
  <si>
    <t>Основное мероприятие 4.5.</t>
  </si>
  <si>
    <t>Основное мероприятие 4.6.</t>
  </si>
  <si>
    <t>Размещение информационных материалов о деятельности администрации СМИ</t>
  </si>
  <si>
    <t>Предоставление муниципальных услуг в электронном виде</t>
  </si>
  <si>
    <t>1</t>
  </si>
  <si>
    <t>2</t>
  </si>
  <si>
    <t xml:space="preserve">КУМИ
</t>
  </si>
  <si>
    <t>3</t>
  </si>
  <si>
    <t>КУМИ</t>
  </si>
  <si>
    <t xml:space="preserve">КУМИ </t>
  </si>
  <si>
    <t>Основное мероприятие 2.1.
Использование механизмов и инструментов эффективного управления муниципальными финансами</t>
  </si>
  <si>
    <t>Основное мероприятие 2.3. 
Обслуживание муниципального долга</t>
  </si>
  <si>
    <t>14</t>
  </si>
  <si>
    <t>15</t>
  </si>
  <si>
    <t>16</t>
  </si>
  <si>
    <t>17</t>
  </si>
  <si>
    <t>Основное мероприятие 3.4.
Выплата пенсий за выслугу лет муниципальным служащим</t>
  </si>
  <si>
    <t>18</t>
  </si>
  <si>
    <t>Основное мероприятие 3.5.
Обеспечение деятельности органов местного самоуправления и муниципальных учреждений</t>
  </si>
  <si>
    <t>19</t>
  </si>
  <si>
    <t>Основное мероприятие 3.6.
Представительские и прочие расходы, членские взносы</t>
  </si>
  <si>
    <t>20</t>
  </si>
  <si>
    <t>21</t>
  </si>
  <si>
    <t xml:space="preserve">Основное мероприятие 3.8.
Осуществление деятельности по обращению с животными без владельцев </t>
  </si>
  <si>
    <t>УЖКХ</t>
  </si>
  <si>
    <t>22</t>
  </si>
  <si>
    <t>Основное мероприятие 3.9. 
Осуществление государственных полномочий по составлению (изменению) списков кандидатов в приcяжные заседатели федеральных судов общей юрисдикции в Российской Федерации за счет средств субвенций, поступающих из федерального бюджета</t>
  </si>
  <si>
    <t>23</t>
  </si>
  <si>
    <t>24</t>
  </si>
  <si>
    <t>25</t>
  </si>
  <si>
    <t>26</t>
  </si>
  <si>
    <t>27</t>
  </si>
  <si>
    <t>Основное мероприятие 3.15. 
Создание условий для обеспечения населения услугами бытового обслуживания</t>
  </si>
  <si>
    <t>Администрация с. Усть-Уса</t>
  </si>
  <si>
    <t>Задача 4.2. Развитие единого электронного документооборота</t>
  </si>
  <si>
    <t>Задача 4.3. Формирование информационной инфраструктуры в администрации</t>
  </si>
  <si>
    <t>Основное мероприятие 4.5.
Размещение информационных материалов о деятельности администрации в СМИ</t>
  </si>
  <si>
    <t>Основное мероприятие 4.6.
Предоставление муниципальных услуг в электронном виде</t>
  </si>
  <si>
    <t>12</t>
  </si>
  <si>
    <t>13</t>
  </si>
  <si>
    <t>Всего</t>
  </si>
  <si>
    <t>в том числе:</t>
  </si>
  <si>
    <t>Местного бюджета</t>
  </si>
  <si>
    <t>Внебюджетные источники</t>
  </si>
  <si>
    <t>Основное мероприятие 1.3. 
Передача муниципального имущества в аренду, безвозмездное пользование, доверительное управление, закрепление в оперативное управление, хозяйственное ведение</t>
  </si>
  <si>
    <t>Основное мероприятие 1.2.
Предоставление земельных участков в аренду, постоянное (бессрочное) пользование, безвозмездное срочное пользование</t>
  </si>
  <si>
    <t>Проведена оценка муниципального имущества для дальнейшей аренды или продажи; 
Получение доходов от использования муниципального имущества</t>
  </si>
  <si>
    <t>Основное мероприятие 1.5. 
Выполнение обязательств, связанных с управлением муниципальным имуществом</t>
  </si>
  <si>
    <t>Оплата коммунальных услуг в части пустующего муниципального фонда и услуг по управлению многоквартирными домами в части муниципального фонда</t>
  </si>
  <si>
    <t>Осуществление расчетов по обслуживанию муниципального долга - погашение процентов за пользование кредитами и своевременным погашением основного долга по кредитам</t>
  </si>
  <si>
    <t xml:space="preserve">Обеспечение деятельности финансового управления администрации </t>
  </si>
  <si>
    <t>Выплата пенсий муниципальным служащим за выслугу лет</t>
  </si>
  <si>
    <t>Выполнение обязательств по представительским расходам</t>
  </si>
  <si>
    <t>Осуществление переданных государственных полномочий Республики Коми</t>
  </si>
  <si>
    <t>Обеспечение деятельности общественной бани в с. Усть-Уса</t>
  </si>
  <si>
    <t>Предоставление муниципальных услуг</t>
  </si>
  <si>
    <t>Наименование муниципальной программы, подпрограммы, основного мероприятия, мероприятия</t>
  </si>
  <si>
    <t>Муниципальная программа «Развитие системы муниципального управления»</t>
  </si>
  <si>
    <t>Подпрограмма 1 «Управление муниципальным имуществом»</t>
  </si>
  <si>
    <t>Задача 1.2. Вовлечение муниципального имущества муниципального округа «Усинск» в экономический оборот, 
обеспечение поступления неналоговых доходов бюджета муниципального округа «Усинск» Республики Коми от использования муниципального имущества</t>
  </si>
  <si>
    <t>Задача 1.3. Обеспечение функционирования системы учета муниципальной собственности муниципального округа «Усинск» Республики Коми; оптимизация имущественного комплекса муниципального округа «Усинск» Республики Коми; осуществление контроля за правомерностью использования и обеспечения сохранности муниципальной собственности</t>
  </si>
  <si>
    <t>Подпрограмма 2  «Управление муниципальными финансами и муниципальным долгом»</t>
  </si>
  <si>
    <t>Задача 2.1. Формирование бюджетной и налоговой политики муниципального округа «Усинск» Республики Коми, 
отвечающей потребностям общества и задачам муниципального образования</t>
  </si>
  <si>
    <t>Подпрограмма 3 «Обеспечение реализации муниципальной программы»</t>
  </si>
  <si>
    <t>Подпрограмма 4 «Информационное общество»</t>
  </si>
  <si>
    <t>Задача 4.3. Формирование информационной инфраструктуры в администрации муниципального округа «Усинск» Республики Коми</t>
  </si>
  <si>
    <t>Удельный вес приватизационных объектов недвижимости к общему количеству объектов недвижимости, включенных в Прогнозный план приватизации муниципального имущества муниципального округа «Усинск» Республики Коми</t>
  </si>
  <si>
    <t>Отношение объема муниципального долга к доходам бюджета муниципального округа «Усинск» Республики Коми (без учета объема безвозмездных поступлений), не более</t>
  </si>
  <si>
    <t>Доля расходов на обслуживание муниципального долга в расходах бюджета муниципального округа «Усинск» Республики Коми, не более</t>
  </si>
  <si>
    <t xml:space="preserve">Количество лиц, замещающих должности муниципальной службы в администрации муниципального округа «Усинск» Республики Коми, получающих пенсионное обеспечение в соответствии с законодательством  </t>
  </si>
  <si>
    <t>Доля персональных компьютеров сотрудников администрации муниципального округа «Усинск» Республики Коми, работающих с персональными данными, обеспеченных системами защиты персональных данных</t>
  </si>
  <si>
    <t>Доля рабочих мест в администрации муниципального округа «Усинск» Республики Коми подключенных к системе электронного документооборота</t>
  </si>
  <si>
    <t>Количество публикаций на официальном сайте о деятельности администрации муниципального округа «Усинск» Республики Коми</t>
  </si>
  <si>
    <t>Задача 1.1. Обеспечение регистрации права собственности муниципального округа «Усинск» Республики Коми</t>
  </si>
  <si>
    <t>Регистрация права собственности на объекты муниципальной собственности муниципального округа «Усинск» Республики Коми</t>
  </si>
  <si>
    <t>Основное мероприятие 1.1. 
Регистрация права собственности на объекты муниципальной собственности муниципального округа «Усинск» Республики Коми</t>
  </si>
  <si>
    <t>Сведения о степени выполнения основных мероприятий (мероприятий), входящих в состав подпрограмм 
муниципальной программы «Развитие системы муниципального управления»</t>
  </si>
  <si>
    <t>Проведение межевания, постановка на государственный кадастровый учет земельных участков, расположенных на территории муниципального округа «Усинск»;
Предоставление земельных участков в аренду, постоянное (бессрочное) пользование, безвозмездное срочное пользование</t>
  </si>
  <si>
    <t>Задача 1.2. Вовлечение муниципального имущества муниципального округа «Усинск» Республики Коми в экономический оборот, обеспечение поступления неналоговых доходов бюджета муниципального округа «Усинск» республики Коми от использования муниципального имущества</t>
  </si>
  <si>
    <t>Задача 1.3. Обеспечение функционирования системы учета муниципальной собственности муниципального округа «Усинск» Республики Коми; оптимизация имущественного комплекса муниципального округа «Усинск» Республики Коми; 
осуществление контроля за правомерностью использования и обеспечения сохранности муниципальной собственности</t>
  </si>
  <si>
    <t>Основное мероприятие 1.4. 
Обеспечение выполнения подпрограммы «Управление муниципальным имуществом»</t>
  </si>
  <si>
    <t>Обеспечение деятельности Комитета по управлению муниципальным имуществом администрации муниципального округа «Усинск» Республики Коми</t>
  </si>
  <si>
    <t>Подпрограмма 2 «Управление муниципальными финансами и муниципальным долгом»</t>
  </si>
  <si>
    <t>Задача 2.1. Формирование бюджетной и налоговой политики муниципального округа «Усинск» Республики Коми, отвечающей потребностям общества и задачам муниципального образования</t>
  </si>
  <si>
    <t>Основное мероприятие 2.2.
Организация и обеспечение бюджетного процесса в муниципальном округе «Усинск» Республики Коми</t>
  </si>
  <si>
    <t>Основное мероприятие 2.4.
Руководство и управление в сфере установленных функций органов администрации в части обеспечения деятельности аппарата Финуправления администрации муниципального округа «Усинск» Республики Коми</t>
  </si>
  <si>
    <t>Основное мероприятие 3.1.
Расходы на оплату труда и начисления на выплаты по оплате труда администрации муниципального округа «Усинск» Республики Коми, за счет средств местного бюджета</t>
  </si>
  <si>
    <t>Оплата расходов на обеспечение деятельности Главы муниципального округа «Усинск» - главы администрации и на функционирование аппарата администрации</t>
  </si>
  <si>
    <t xml:space="preserve">Основное мероприятие 3.2. 
Функционирование территориальных органов администрации муниципального округа «Усинск» Республики Коми </t>
  </si>
  <si>
    <t>Обеспечение бесперебойного функционирования территориальных органов администрации муниципального округа «Усинск» Республики Коми</t>
  </si>
  <si>
    <t>Обеспечение деятельности администрации муниципального округа «Усинск» Республики Коми</t>
  </si>
  <si>
    <t>Основное мероприятие 3.10.
Осуществление переданных государственных полномочий в области государственной поддержки граждан РФ, имеющих право на получение субсидий (социальных выплат) на приобретение или строительство жилья, в соответствии с пунктом 4 статьи 1 Закона Республики Коми «О наделении органов местного самоуправления в Республики Коми отдельными государственными полномочиями Республики Коми» за счет средств субсидий, поступающих из республиканского бюджета</t>
  </si>
  <si>
    <t>Основное мероприятие 3.12.
Осуществление государственных полномочий Республики Коми, предусмотренных пунктами 11 и 12 статьи 1 статьи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</si>
  <si>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Подпрограмма 4 «Информационной общество»</t>
  </si>
  <si>
    <t>Основное мероприятие 4.1.
Обеспечение информационной безопасности в администрации муниципального округа «Усинск» Республики Коми</t>
  </si>
  <si>
    <t>Ежегодное продление лицензий антивируса «Касперский»</t>
  </si>
  <si>
    <t>Основное мероприятие 4.2.
Развитие единого электронного документооборота администрации муниципального округа «Усинск» Республики Коми</t>
  </si>
  <si>
    <t>Сопровождение системы электронного
 документооборота «Дело-веб»</t>
  </si>
  <si>
    <t>Основное мероприятие 4.3.
Развитие локальной вычислительной сети администрации муниципального округа «Усинск» Республики Коми</t>
  </si>
  <si>
    <t>Приобретение программного обеспечения для перехода на отечественное ПО;
Обновление и поддержка программных комплексов;
Ремонт и обслуживание оргтехники, приобретение картриджей и расходных материалов</t>
  </si>
  <si>
    <t>Основное мероприятие 4.4.
Исполнение обязательств по опубликованию нормативных актов муниципального округа «Усинск» Республики Коми и обеспечению открытости деятельности органов местного самоуправления</t>
  </si>
  <si>
    <t>Размещение информационных материалов о деятельности администрации</t>
  </si>
  <si>
    <t xml:space="preserve">Финанасовое управление администрации муниципального округа «Усинск» Республики Коми </t>
  </si>
  <si>
    <t>Финанасовое управление администрации муниципального округа «Усинск» Республики Коми, Администрация муниципального округа «Усинск» Республики Коми</t>
  </si>
  <si>
    <t>Финанасовое управление администрации муниципального округа «Усинск» Республики Коми</t>
  </si>
  <si>
    <t>Администрация муниципального округа «Усинск» Республики Коми</t>
  </si>
  <si>
    <t>Территориальные органы администрации муниципального округа «Усинск» Республики Коми</t>
  </si>
  <si>
    <t>Управление правовой и кадровой работы администрации муниципального округа «Усинск» Республики Коми</t>
  </si>
  <si>
    <t>Отдел информационных технологий администрации муниципального округа «Усинск» Республики Коми</t>
  </si>
  <si>
    <t>Муниципальный центр управления администрации муниципального округа «Усинск» Республики Коми</t>
  </si>
  <si>
    <t>Управление экономического развития, прогнозирования и инвестиционной политики администрации муниципального округа «Усинск» Республики Коми</t>
  </si>
  <si>
    <t>Федеральный бюджет</t>
  </si>
  <si>
    <t>Республианский бюджет Республики Коми</t>
  </si>
  <si>
    <t>Обеспечение выполнения подпрограммы «Управление муниципальным имуществом»</t>
  </si>
  <si>
    <t>Основное мероприятие 1.11.</t>
  </si>
  <si>
    <t>Основное мероприятие 1.12.</t>
  </si>
  <si>
    <t>Выполнение комплексных кадастровых работ</t>
  </si>
  <si>
    <t>Подготовка проектов межевания земельных участков и проведение кадастровых работ</t>
  </si>
  <si>
    <t>Организация и обеспечение бюджетного процесса в муниципальном округе «Усинск» Республики Коми</t>
  </si>
  <si>
    <t xml:space="preserve">Руководство и управление в сфере установленных функций органов администрации в части обеспечения деятельности аппарата Финуправления администрации муниципального округа «Усинск» Республики Коми   </t>
  </si>
  <si>
    <t>Расходы на оплату труда и начисления на выплаты по оплате труда администрации муниципального округа «Усинск» Республики Коми</t>
  </si>
  <si>
    <t xml:space="preserve">Функционирование территориальных органов администрации муниципального округа «Усинск» Республики Коми </t>
  </si>
  <si>
    <t>Обеспечение проведения выборов в органы местного самоуправления муниципального округа «Усинск» Республики Коми</t>
  </si>
  <si>
    <t>Осуществление переданных государственных полномочий в  соответствии с пунктом 4 статьи 1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</si>
  <si>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Осуществление государственных полномочий Республики Коми, предусмотренных пунктом 6 статьи 1, статьями 2, 2(1) и 3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</si>
  <si>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Осуществление государственных полномочий Республики Коми, предусмотренных пунктами 11 и 12 статьи 1 статьи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</si>
  <si>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Основное мероприятие 3.16.</t>
  </si>
  <si>
    <t>Осуществление выплат лицам, принимающим участие в период с 01.06.2023 г. по 31.12.2023 г. в информационно-агитационных мероприятиях с населением Республики Коми по привлечению граждан на военную службу в Вооруженные Силы Российской Федерации по контракту и включенным в списки агитационных групп</t>
  </si>
  <si>
    <t>Обеспечение информационной безопасности в администрации муниципального округа «Усинск» Республики Коми</t>
  </si>
  <si>
    <t>Развитие единого электронного документооборота администрации муниципального округа «Усинск» Республики Коми</t>
  </si>
  <si>
    <t>Развитие локальной вычислительной сети администрации муниципального округа «Усинск» Республики Коми</t>
  </si>
  <si>
    <t>Исполнение обязательств по опубликованию нормативных актов муниципального округа «Усинск» Республики Коми и обеспечению открытости деятельности органов местного самоуправления</t>
  </si>
  <si>
    <t>Основное мероприятие 4.7.</t>
  </si>
  <si>
    <t>Контроль эффективности и проведение аттестации объектов информатизации, предназначенных для обработки сведений, составляющих государственную тайну</t>
  </si>
  <si>
    <t>«»</t>
  </si>
  <si>
    <t>Сведения о достижении значений целевых показателей (индикаторов)
муниципальной программы «Развитие системы муниципального управления»</t>
  </si>
  <si>
    <t>Фактическое значение года, предшествующего отчетному</t>
  </si>
  <si>
    <t>Таблица №8</t>
  </si>
  <si>
    <t xml:space="preserve">Вопросы для оценки </t>
  </si>
  <si>
    <t>Методика определения ответа</t>
  </si>
  <si>
    <r>
      <t>Эксперт</t>
    </r>
    <r>
      <rPr>
        <sz val="11"/>
        <rFont val="Calibri"/>
        <family val="2"/>
        <charset val="204"/>
      </rPr>
      <t>**</t>
    </r>
  </si>
  <si>
    <t>Удельный вес вопроса в разделе</t>
  </si>
  <si>
    <t>Ответ (ДА/НЕТ коэффициент исполнения) &lt;***&gt;</t>
  </si>
  <si>
    <t>Балл</t>
  </si>
  <si>
    <t>Итоги оценки</t>
  </si>
  <si>
    <t>Блок 1. Качество формирования</t>
  </si>
  <si>
    <t>(20%/4*(нет - 0 или да - 1))</t>
  </si>
  <si>
    <t>Х</t>
  </si>
  <si>
    <t>1.1.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</si>
  <si>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</si>
  <si>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1.2.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</si>
  <si>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</si>
  <si>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1.3.</t>
  </si>
  <si>
    <t>Имеются ли для каждой задачи муниципальной программы соответствующие ей целевые индикаторы (показатели) программы.</t>
  </si>
  <si>
    <t>1.4.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</si>
  <si>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</si>
  <si>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Раздел 2. Качество планирования</t>
  </si>
  <si>
    <t>(10%/4*(нет - 0 или да - 1))</t>
  </si>
  <si>
    <t>2.1.</t>
  </si>
  <si>
    <t>Достаточно ли состава основных мероприятий, направленных на решение конкретной задачи подпрограммы.</t>
  </si>
  <si>
    <t>2.2.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</si>
  <si>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</si>
  <si>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2.3.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</si>
  <si>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</si>
  <si>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>2.4.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</si>
  <si>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</si>
  <si>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Блок 2. Эффективность реализации</t>
  </si>
  <si>
    <t>Раздел 3. Качество управления программой</t>
  </si>
  <si>
    <t>(20%/3*(нет - 0 или да - 1))</t>
  </si>
  <si>
    <t>3.1.</t>
  </si>
  <si>
    <t>3.2.</t>
  </si>
  <si>
    <t>Соблюдены ли сроки приведения муниципальной программ в соответствие с решением о  бюджете муниципального образования.</t>
  </si>
  <si>
    <t>3.3.</t>
  </si>
  <si>
    <t>Обеспечены ли требования по открытости и прозрачности информации об исполнении муниципальной программы.</t>
  </si>
  <si>
    <t>Раздел 4. Достигнутые результаты</t>
  </si>
  <si>
    <t>(50%/3)</t>
  </si>
  <si>
    <t>4.1.</t>
  </si>
  <si>
    <t>Какая степень выполнения основных мероприятий .</t>
  </si>
  <si>
    <t>4.2.</t>
  </si>
  <si>
    <t>Какая степень достижения плановых значений целевых индикаторов (показателей).</t>
  </si>
  <si>
    <t>4.3.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</si>
  <si>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</si>
  <si>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мероприятий).</t>
  </si>
  <si>
    <t>X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</si>
  <si>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</si>
  <si>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в) степень достижения плановых значений показателей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</t>
  </si>
  <si>
    <t>ИТОГО: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</si>
  <si>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</si>
  <si>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</si>
  <si>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Результат оценки эффективности муниципальной программы за отчетный год</t>
  </si>
  <si>
    <t>Таблица №9</t>
  </si>
  <si>
    <t>Соответствие баллов качественной оценке</t>
  </si>
  <si>
    <t>Диапазон баллов</t>
  </si>
  <si>
    <t>Итоговая оценка муниципальной программы</t>
  </si>
  <si>
    <t>Вывод&lt;*&gt;</t>
  </si>
  <si>
    <t>85-100</t>
  </si>
  <si>
    <t>Эффективна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</si>
  <si>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</si>
  <si>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70-84,99</t>
  </si>
  <si>
    <t>Умеренно эффективна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</si>
  <si>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</si>
  <si>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50-69,99</t>
  </si>
  <si>
    <t>Адекватна</t>
  </si>
  <si>
    <t>0-49,99</t>
  </si>
  <si>
    <t>Неэффективна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</si>
  <si>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</si>
  <si>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</si>
  <si>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</si>
  <si>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</si>
  <si>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Утверждение главой муниципального округа «Усинск» Республики Коми - главой администрации основных направлений бюджетной и налоговой политики</t>
  </si>
  <si>
    <t>Соответствие решения Совета муниципального округа «Усинск» Республики Коми о бюджете муниципального округа «Усинск» Республики Коми требованиям Бюджетного кодекса Российской Федерации</t>
  </si>
  <si>
    <t>Раздел 1. Цели и «конструкция» (структуры) муниципальной программы</t>
  </si>
  <si>
    <t>Сравнение цели муниципальной программы и задачи блока, отраженной в разделе II. 
Ответ «Да» – при дословном соответствии цели программы и задачи блока.</t>
  </si>
  <si>
    <t>Сравнение целевых индикаторов (показателей) муниципальной программы в таблице «Перечень и сведения о целевых индикаторах и показателях муниципальной программы» с плановым значением таблицы целевых индикаторов (показателей), установленных для достижения целей Стратегии.
Ответ «Да»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</si>
  <si>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Экспертиза целевых индикаторов (показателей) муниципальной программы на основании таблицы «Перечень и сведения о целевых индикаторах и показателях муниципальной программы».
Ответ «Да» – отдельный целевой индикатор (показатель) имеется по каждой задаче муниципальной программы.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</si>
  <si>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«Да»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</si>
  <si>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Изучение «Комплексного плана действий по реализации муниципальной программы на отчетный финансовый год и плановый период».
Ответ «Да»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мероприятий), также в рамках каждого основного мероприятия имеется комплекс необходимых мероприятий (не менее двух действующих мероприятий)</t>
  </si>
  <si>
    <t xml:space="preserve">Изучение таблицы «Перечень и сведения о целевых индикаторах и показателях муниципальной программы».
Ответ «Да» -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</si>
  <si>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 xml:space="preserve">Изучение  «Комплексного плана действий по реализации муниципальной программы на отчетный финансовый год и плановый период».
Ответ «Да»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</si>
  <si>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 xml:space="preserve">Изучение позиции «Ожидаемые результаты реализации муниципальной программы» паспорта муниципальной программы.
Ответ «Да»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</si>
  <si>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Установлены и соблюдены ли сроки выполнения основных мероприятий и контрольных событий в «Комплексном плане действий по реализации муниципальной программы на отчетный финансовый год и плановый период».</t>
  </si>
  <si>
    <t>Изучение  «Комплексного плана действий по реализации муниципальной программы на отчетный финансовый год и плановый период».
Ответ «Да» – установлены и соблюдены сроки выполнения основных мероприятий и контрольных событий.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</si>
  <si>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«Да»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</si>
  <si>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Финансовое управление администрации муниципального округа «Усинск» Республики Коми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</si>
  <si>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«Да»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«Комплексный план действий по реализации муниципальной программы на отчетный финансовый год и плановый период»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</si>
  <si>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>Изучение «Комплексного плана действий по реализации муниципальной программы на отчетный финансовый год и плановый период».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</t>
  </si>
  <si>
    <t>Изучение данных таблицы «Перечень и сведения о целевых индикаторах и показателях муниципальной программы».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</t>
  </si>
  <si>
    <t>Изучение данных таблицы «Ресурсное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трансфертов)», «Комплексного плана действий по реализации муниципальной программы на отчетный финансовый год и плановый период» и «Информации о показателях результатов использования субсидий и (или) иных межбюджетных трансфертов, предоставляемых из республиканского бюджета Республики Коми».
По показателю эффективности использования средств бюджета в случае, если итоговый коэффициент более 1, расчетный бал будет равен 1.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</si>
  <si>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«а», 4.3 «б» по графе 5 «Ответ (Да/Нет, коэффициент исполнения)». Графы 6, 7, а также результат оценки заполняются автоматически.</t>
  </si>
  <si>
    <t>По муниципальной программе наблюдается «информационный разрыв»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</si>
  <si>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нет</t>
  </si>
  <si>
    <t>Достигнуты
Обязательства по оплате расходов на функционирование территориальных органов исполнены</t>
  </si>
  <si>
    <t xml:space="preserve">Достигнуты
Оплата расходов на обеспечение деятельности органов местного самоуправления </t>
  </si>
  <si>
    <t>Достигнуты
Исполнение государственных полномочий по составлению (изменению) списков кандидатов в присяжные заседатели федеральных судов общей юрисдикции в РФ</t>
  </si>
  <si>
    <t>Достигнуты
Исполнение государственных полномочий в соответствии с пунктом 4 статьи 1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</si>
  <si>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Достигнуты
Исполнение государственных полномочий Республики Коми, предусмотренныепунктами 11 и 12 статьи 1 статьи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</si>
  <si>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Достигнуты
Обязательства по содержанию общественной бани в
с. Усть-Уса выполнены в полном объеме</t>
  </si>
  <si>
    <t>Достигнуты
Информационные материалы о деятельности администрации размещены в полном объеме</t>
  </si>
  <si>
    <t>Достигнуты
В соответствии с утвержденным перечнем муниципальных услуг на 31.12.2023 г. количество муниципальных услуг - 73</t>
  </si>
  <si>
    <t>â</t>
  </si>
  <si>
    <t>без динамики</t>
  </si>
  <si>
    <t xml:space="preserve">Достигнуты
Обязательства по выплате заработной платы и оплате страховых и налоговых платежей выполнены </t>
  </si>
  <si>
    <t>Статистические данные отсутствуют.
УГГС администрации Главы Республики Коми предоставляют данные удовлетворенности деятельности органов местного самоуправления в апреле года следующим за отчетным</t>
  </si>
  <si>
    <t>не менее 1800</t>
  </si>
  <si>
    <t>В соответствии с утвержденным перечнем муниципальных услуг на 31.12.2024 г. количество муниципальных услуг - 73</t>
  </si>
  <si>
    <t>Плановый показатель достигнут на 118,8%</t>
  </si>
  <si>
    <t>Комитет по управлению муниципальным имуществом муниципального округа «Усинск» Республики Коми
(далее – КУМИ)</t>
  </si>
  <si>
    <t xml:space="preserve">Основное мероприятие 1.10. 
Разработка генеральных планов, правил землепользования и застройки и документации по планировке территорий муниципальных образований
</t>
  </si>
  <si>
    <t>Отдел архитектуры администрации муниципального округа «Усинск» Республики Коми</t>
  </si>
  <si>
    <t>Решение вопросов местного значения в соответствии с полномочиями</t>
  </si>
  <si>
    <t>Разработка, согласование и утверждение постановления администрации муниципального округа «Усинск» Республики Коми «Об основных направлениях бюджетной и налоговой политики на 2025 и плановый период 2026 и 2027 годы»</t>
  </si>
  <si>
    <t>Подготовка и представление в Совет муниципального округа «Усинск» проекта решения Совета муниципального округа «Усинск» Республики Коми на 2025 год и плановый период 2026 и 2027 годы</t>
  </si>
  <si>
    <t>11</t>
  </si>
  <si>
    <t>МАУ «МИЦ «Усинск» администрации
муниципального округа«Усинск» Республики Коми</t>
  </si>
  <si>
    <t>Исполнение обязательств по выполнению муниципального задания на 2024 год и плановый период 2025 и 2026 годов</t>
  </si>
  <si>
    <t>Основное мероприятие 4.7.
Контроль эффективности и проведение аттестации объектов информатизации, предназначенных для обработки сведений, составляющих государственную тайну</t>
  </si>
  <si>
    <t>Сектор по режимно-секретной работе администрации муниципального округа «Усинск» Республики Коми</t>
  </si>
  <si>
    <t>Закупка техники и установочных программ, проведение специальных проверок и специальных исследований, а так же составление организационно-распорядительных документов</t>
  </si>
  <si>
    <t>Достигнуты
В соответствии с отчетом о выполнении муниципального задания на 2024 год исполнение по итогам года составило 760 323,60 кв. см., что составляет 118,8% от планового значения.</t>
  </si>
  <si>
    <t>Утверждено в бюджете на 1 января 2024 года, тыс. руб.</t>
  </si>
  <si>
    <t>Сводная бюджетная роспись на 31.12.2024, тыс. руб.</t>
  </si>
  <si>
    <t>Основное мероприятие 1.13.</t>
  </si>
  <si>
    <t>Подготовка проектов межевания территории для выполнения комплексных кадастровых работ</t>
  </si>
  <si>
    <t>Информация о ресурсном обеспечении реализации муниципальной программы «Развитие системы муниципального управления»</t>
  </si>
  <si>
    <t>Достигнуты
Заключено Соглашение № 6-ж-24 от 09.01.2024 года на сумму -1 562,3  тыс.руб, работы выполнены согласно с Соглашением (выплата заработной платы сотрудникам, занимающимся непосредственно отловом животных без надзора, покупка сухого корма и опилок)</t>
  </si>
  <si>
    <t xml:space="preserve">Население на 01.08.2024 - 35 822.
Увеличение целевого показетеля на отчетную дату обсуловлено:
 1) Принятием новых положений по оплате труда (Решение Совета округа «Усинск» от 26.10.2023 №477; Решение Совета округа «Усинск» от 26.10.2023 №459; Постановление администрации округа «Усинск» от 13.11.2023 №2227; Постановление администрации округа «Усинск» от 13.11.2023 №2228);
2) Снижением численности населения </t>
  </si>
  <si>
    <t>отклонений нет</t>
  </si>
  <si>
    <t>Налоговые и неналоговые доходы 1 812 155,2 тыс.руб., объём муниципального долга на 01.01.2025 - 641 390,0 тыс.руб.</t>
  </si>
  <si>
    <t>Расходы всего - 4 038 742,87 тыс.руб., расходы на обслуживание мундолга -
4 803,17тыс.руб.</t>
  </si>
  <si>
    <t>Достигнуты
Разработано, согласовано и утверждено постановление администрации муниципального круга «Усинск» Республики Коми от 11.10.2024 № 1786 «Об основных направлениях бюджетной и налоговой политики на 2025 год и плановый период 2026-2027 годы»</t>
  </si>
  <si>
    <t>Достигнуты
Подготовлен и представлен в Совет муниципального округа «Усинск» Республики Коми проект решения Совета округа «Усинск» на 2025 год и плановый период 2026 и 2027 годы. Утверждено решение Совета округа «Усинск» от 12.12.2024 № 577 «О бюджете муниципального округа «Усинск» Республики Коми на 2025 год и плановый период 2026 и 2027 годы»</t>
  </si>
  <si>
    <t>Достигнуты
Расчеты по обслуживанию муниципального долга и процентов за пользование кредитами осуществлены.   Суммы основного долга по кредитам своевременно погашены</t>
  </si>
  <si>
    <t>Достигнуты
Оплата расходов на обеспечение деятельности Финуправления АМО «Усинск»</t>
  </si>
  <si>
    <r>
      <t>Достигнуты
Опла</t>
    </r>
    <r>
      <rPr>
        <sz val="10"/>
        <color theme="1"/>
        <rFont val="Times New Roman"/>
        <family val="1"/>
        <charset val="204"/>
      </rPr>
      <t xml:space="preserve">та расходов на приобретение рамок для благодарственных писем, цветов, печать фотографий на Доску Почета. Выплата членских взносов, организация питания, проведение заседаний, совещаний и т.д. </t>
    </r>
  </si>
  <si>
    <t>Достигнуты
По состоянию на 31.12.2024 г. выплата пенсий за выслугу лет осуществлялась 63 пенсионерам на сумму 11 234 860,02 руб.</t>
  </si>
  <si>
    <t>По состоянию на 01.01.2024 г. численность пенсионеров - 63 человека. 
На 31.12.2024 года - 63 пенсионера.</t>
  </si>
  <si>
    <t>Достигнуты
Закупка двух автоматизированных рабочих мест в соответствии с новыми указаниями ФСТЭК России (системные блоки, мониторы, клавиатуры). Приобретены лиценция на право использования ОС, установочный комплекс ПК, лицензия на право использования ОС на сумму 1 038 272,00 руб.</t>
  </si>
  <si>
    <t>Недовыполнение плановых показателей произошло по причине завышенных ожидаемых (плановых) показателей</t>
  </si>
  <si>
    <t>Достигнуты
Действует 94 договора аренды муниципального имущества, 1420 договоров аренды земельных участков, 7 договоров безвозмездного пользования недвижимого имущества</t>
  </si>
  <si>
    <t>Достигнуты
Проведено межевание, постановка на государственный кадастровый учет земельных участков, расположенных на территории муниципального округа «Усинск»;
Были предоставлены 3 земельных участка в аренду, 50 земельных участков в постоянное (бессрочное) пользование, 2 земельных участка в безвозмездное срочное пользование</t>
  </si>
  <si>
    <t>Достигнуты
Оплата расходов на обеспечение деятельности Комитета по управлению муниципальным имуществом администрации муниципального округа «Усинск» Республики Коми</t>
  </si>
  <si>
    <t>Достигнуты
Отсутствует задолженность на оплату коммунальных услуг в части пустующего муниципального фонда и услуг по управлению многоквартирными домами в части муниципального фонда</t>
  </si>
  <si>
    <t>Увеличение объема предоставления межбюджетных трансфертов из вышестоящих бюджетов</t>
  </si>
  <si>
    <t>Налоговые и неналоговые доходы 1 812 155,2 тыс.руб. население на 01.08.2024 - 35 822 чел.
Отклонение связано с неактуальностью значения целевого показателя по плану на 2024 год, без возможности его корректировки в текущий момент
А также с ростом объема налоговых и неналоговых доходов с одновременным снижением численности населения</t>
  </si>
  <si>
    <t>Достигнуты
Ежегодное продление лицензий, изготовление электронно-цифровых подписей выполнено</t>
  </si>
  <si>
    <t xml:space="preserve">Достигнуты
Безошибочное функционирование  системы электронного документооборота </t>
  </si>
  <si>
    <t>Достигнуты
Приобретено программное обеспечение для перехода на отечественное ПО в полном объеме;
Обновление и поддержка программных комплексов;
Закуп оргтехники и периферии</t>
  </si>
  <si>
    <t>В целях контроля за сохранностью и использованием муниципального имущества в 2024 году были проведены выездные проверки 25 муниципальных учреждений, документальные проверки: 62 учреждений, 1 предприятия и 6 территориальных органов администрации.
Кроме того, в целях определения вида фактического использования объектов, в соответствии с постановлением Правительства РК от 25.12.2014 № 546 проведены осмотры 25 объектов недвижимого имущества.</t>
  </si>
  <si>
    <t xml:space="preserve">Достигнуты
Оценено муниципальное имущество для дальнейшей аренды или продажи; для
получения доходов от использования муниципального имущества. В течение 2024 года было проведено 25 процедур для передачи муниципального имущества, конкурсов/аукционов, а также передача имущества субъектам малого и среднего предпринимательства, в том числе:
 2 аукциона на право заключения договоров аренды
(4 лота), 21 субъекту малого и среднего предпринимательства предоставлена имущественная поддержка (площадь предоставленных нежилых помещений составила – 1 211 кв.м.),
16 аукционов на право заключения договоров аренды земельных участков (27 лотов), и по приватизации имущества было проведено 7 аукционов (7 лотов). 
</t>
  </si>
  <si>
    <t>Не достигнуты</t>
  </si>
  <si>
    <t>Часть работ по внесению изменений в документ территориального планирования (Генеральный план и Правила землепользования и застройки муниципального округа «Усинск» Республики Коми) была перенесена на 2025 год из-за необходимости корректировки календарного плана этапов работ.</t>
  </si>
  <si>
    <t>á</t>
  </si>
  <si>
    <t>Анкета для оценки эффективности муниципальной программы 
«Развитие системы муниципального управления» за 2024 год</t>
  </si>
  <si>
    <t xml:space="preserve">ПОЯСНИТЕЛЬНАЯ ЗАПИСКА
к муниципальной программе
«Развитие системы муниципального управления» за 2024 год
Муниципальная программа «Развитие системы муниципального управления» в (далее – Программа) утверждена постановлением администрации муниципального образования городского округа «Усинск» от 30 декабря 2019 года № 1910.
Цель программы – повышение эффективности муниципального управления.
В 2024 году на финансирование Программы было предусмотрено 424 830,0 тыс. рублей, в том числе за счет средств федерального бюджета – 30,0 тыс. рублей, за счет средств РБ РК – 8 766,1 тыс. рублей, за счет средств МБ – 416 033,9 тыс. рублей Фактическое исполнение составило 418 463,4 тыс. рублей. В целом по программе степень освоения средств за счет всех источников финансирования составила 98,50 %.
В целях создания условий для повышения эффективности управления муниципальным имуществом в рамках подпрограммы 1 «Управление муниципальным имуществом» проведены проведены выездные проверки 25 муниципальных учреждений, документальные проверки: 62 учреждений, 1 предприятия и 6 территориальных органов администрации. Кроме того, в целях определения вида фактического использования объектов, в соответствии с постановлением Правительства РК от 25.12.2014 № 546 проведены осмотры 25 объектов недвижимого имущества. При реализации своих полномочий по передаче муниципального имущества, Комитетом заключено: 94 договора аренды муниципального имущества (общей площадью, сданной в аренду – 11 140,1 кв.м.);
1 420 договора аренды земельных участков (общей площадью, сданной в аренду – 4 984,19 га).
Также в 2024 году заключено 7 договоров безвозмездного пользования и 8 договоров оперативного управления муниципальным имуществом, закрепленного за муниципальными учреждениями. Доходы, полученные от использования имущества, находящегося в муниципальной собственности, в 2024 году составили 170,3 млн. рублей.
В течение 2024 года было проведено 25 процедур для передачи муниципального имущества, конкурсов/аукционов, а также передача имущества субъектам малого и среднего предпринимательства, в том числе:
- 2 аукциона на право заключения договоров аренды (4 лота);
- 21 субъекту малого и среднего предпринимательства предоставлена имущественная поддержка (площадь предоставленных нежилых помещений составила – 1 211 кв.м.);
- 16 аукционов на право заключения договоров аренды земельных участков (27 лотов), и по приватизации имущества было проведено 7 аукционов (7 лотов).
В целях создания условий для повышения эффективности бюджетных расходов и качества управления муниципальными финансами в рамках подпрограммы 2 «Управление муниципальными финансами и муниципальным долгом» подготовлен и представлен в Совет муниципального округа «Усинск» Республики Коми проект и утверждено решение Совета округа «Усинск» от 12.12.2024 № 577 «О бюджете муниципального округа «Усинск» Республики Коми на 2025 год и плановый период 2026 и 2027 годы»; обеспечена доступность, прозрачность финансовой информации; обеспечены своевременность и полнота погашения кредитных обязательств, результат – отсутствие просроченной задолженности по долговым обязательствам по состоянию на 31.12.2024; в целях комплексного подхода в вопросе оздоровления муниципальных финансов (оптимизации расходов) муниципального округа «Усинск» на период 2017–2024 годов продолжается реализация одноименной Программы, утверждённой постановлением администрации МО ГО «Усинск» от 11 июля 2017 года № 1254.
В рамках подпрограммы 3 «Обеспечение реализации муниципальной программы» бюджетные средства направлены на финансовое обеспечение функционирования аппарата администрации муниципального округа «Усинск», территориальных органов, подведомственных учреждений администрации муниципального округа «Усинск» и исполнение переданных государственных полномочий за счет предоставленных межбюджетных трансфертов из бюджетов вышестоящих уровней. 
В рамках подпрограммы 4 «Информационное общество» реализуются мероприятия, направленные на повышение эффективности муниципального управления на основе использования современных технологий: проводилась своевременная оплата контрактов на продление лицензий (антивирусную) в количестве 119 шт.; техническое обслуживание «Дело»; 1С Бухгалтерия; 1С Зарплата; СБИС++; Консультант плюс; ТехноКад, а также был заключен контракт на годовое обслуживание и ремонт оргтехники. Приобретено оборудование (система охлаждения – 18 шт., принтер – 1 шт., монитор – 18 шт., оперативная память – 20 шт., МФУ – 7 шт., материнская плата – 18 шт., процессор – 18 шт., жесткий диск – 18 шт., блок питания– 18 шт., комплект клавиатура/мыщь– 18 шт., кронштейны – 3 шт., контроллер управления видеопотоками – 1 шт., кабеля – 4 шт., видеопанели – 3 шт.).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</si>
</sst>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_р_._-;\-* #,##0.00_р_._-;_-* &quot;-&quot;??_р_._-;_-@_-"/>
  </numFmts>
  <fonts count="33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Wingdings"/>
      <charset val="2"/>
    </font>
    <font>
      <sz val="10"/>
      <name val="Times New Roman"/>
      <family val="1"/>
      <charset val="204"/>
    </font>
    <font>
      <sz val="10"/>
      <name val="Wingdings"/>
      <charset val="2"/>
    </font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sz val="11"/>
      <name val="Calibri"/>
      <family val="2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196"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10" fillId="0" borderId="0" xfId="0" applyFont="1"/>
    <xf numFmtId="164" fontId="5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3" fillId="0" borderId="3" xfId="0" applyNumberFormat="1" applyFont="1" applyFill="1" applyBorder="1" applyAlignment="1">
      <alignment vertical="center" wrapText="1"/>
    </xf>
    <xf numFmtId="0" fontId="5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top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7" fillId="0" borderId="0" xfId="3" applyFont="1"/>
    <xf numFmtId="0" fontId="12" fillId="0" borderId="0" xfId="3" applyFont="1" applyAlignment="1">
      <alignment horizontal="right" wrapText="1"/>
    </xf>
    <xf numFmtId="0" fontId="12" fillId="0" borderId="0" xfId="3" applyFont="1"/>
    <xf numFmtId="0" fontId="18" fillId="0" borderId="0" xfId="3" applyFont="1" applyAlignment="1">
      <alignment horizontal="right"/>
    </xf>
    <xf numFmtId="0" fontId="19" fillId="0" borderId="0" xfId="3" applyFont="1" applyAlignment="1">
      <alignment horizontal="center" vertical="top"/>
    </xf>
    <xf numFmtId="0" fontId="12" fillId="0" borderId="1" xfId="3" applyFont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8" fillId="4" borderId="1" xfId="3" applyFont="1" applyFill="1" applyBorder="1" applyAlignment="1">
      <alignment vertical="top" wrapText="1"/>
    </xf>
    <xf numFmtId="0" fontId="21" fillId="4" borderId="1" xfId="3" applyFont="1" applyFill="1" applyBorder="1" applyAlignment="1">
      <alignment vertical="top" wrapText="1"/>
    </xf>
    <xf numFmtId="164" fontId="18" fillId="4" borderId="1" xfId="3" applyNumberFormat="1" applyFont="1" applyFill="1" applyBorder="1" applyAlignment="1">
      <alignment vertical="top" wrapText="1"/>
    </xf>
    <xf numFmtId="0" fontId="22" fillId="0" borderId="1" xfId="3" applyFont="1" applyBorder="1" applyAlignment="1">
      <alignment vertical="top" wrapText="1"/>
    </xf>
    <xf numFmtId="0" fontId="23" fillId="0" borderId="1" xfId="3" applyFont="1" applyBorder="1" applyAlignment="1">
      <alignment vertical="top" wrapText="1"/>
    </xf>
    <xf numFmtId="0" fontId="24" fillId="3" borderId="1" xfId="3" applyFont="1" applyFill="1" applyBorder="1" applyAlignment="1">
      <alignment horizontal="center" vertical="top" wrapText="1"/>
    </xf>
    <xf numFmtId="1" fontId="23" fillId="0" borderId="1" xfId="3" applyNumberFormat="1" applyFont="1" applyBorder="1" applyAlignment="1">
      <alignment horizontal="center" vertical="top" wrapText="1"/>
    </xf>
    <xf numFmtId="10" fontId="23" fillId="0" borderId="1" xfId="3" applyNumberFormat="1" applyFont="1" applyBorder="1" applyAlignment="1">
      <alignment horizontal="center" vertical="top" wrapText="1"/>
    </xf>
    <xf numFmtId="16" fontId="12" fillId="0" borderId="1" xfId="3" applyNumberFormat="1" applyFont="1" applyBorder="1" applyAlignment="1">
      <alignment horizontal="center" vertical="top" wrapText="1"/>
    </xf>
    <xf numFmtId="0" fontId="12" fillId="0" borderId="1" xfId="3" applyFont="1" applyBorder="1" applyAlignment="1">
      <alignment horizontal="justify" vertical="top" wrapText="1"/>
    </xf>
    <xf numFmtId="9" fontId="12" fillId="0" borderId="1" xfId="3" applyNumberFormat="1" applyFont="1" applyBorder="1" applyAlignment="1">
      <alignment horizontal="center" vertical="top" wrapText="1"/>
    </xf>
    <xf numFmtId="1" fontId="22" fillId="0" borderId="1" xfId="3" applyNumberFormat="1" applyFont="1" applyBorder="1" applyAlignment="1">
      <alignment horizontal="center" vertical="top" wrapText="1"/>
    </xf>
    <xf numFmtId="10" fontId="22" fillId="0" borderId="1" xfId="3" applyNumberFormat="1" applyFont="1" applyBorder="1" applyAlignment="1">
      <alignment horizontal="center" vertical="top"/>
    </xf>
    <xf numFmtId="0" fontId="12" fillId="0" borderId="1" xfId="3" applyFont="1" applyBorder="1" applyAlignment="1">
      <alignment horizontal="center" vertical="top" wrapText="1"/>
    </xf>
    <xf numFmtId="0" fontId="12" fillId="0" borderId="1" xfId="3" applyFont="1" applyFill="1" applyBorder="1" applyAlignment="1">
      <alignment horizontal="justify" vertical="top" wrapText="1"/>
    </xf>
    <xf numFmtId="0" fontId="12" fillId="0" borderId="4" xfId="3" applyFont="1" applyFill="1" applyBorder="1" applyAlignment="1">
      <alignment horizontal="justify" vertical="top" wrapText="1"/>
    </xf>
    <xf numFmtId="9" fontId="12" fillId="0" borderId="4" xfId="3" applyNumberFormat="1" applyFont="1" applyFill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top" wrapText="1"/>
    </xf>
    <xf numFmtId="0" fontId="12" fillId="0" borderId="2" xfId="3" applyFont="1" applyBorder="1" applyAlignment="1">
      <alignment horizontal="justify" vertical="top" wrapText="1"/>
    </xf>
    <xf numFmtId="0" fontId="12" fillId="0" borderId="2" xfId="3" applyFont="1" applyFill="1" applyBorder="1" applyAlignment="1">
      <alignment horizontal="justify" vertical="top" wrapText="1"/>
    </xf>
    <xf numFmtId="0" fontId="23" fillId="0" borderId="2" xfId="3" applyFont="1" applyBorder="1" applyAlignment="1">
      <alignment vertical="top" wrapText="1"/>
    </xf>
    <xf numFmtId="0" fontId="24" fillId="3" borderId="2" xfId="3" applyFont="1" applyFill="1" applyBorder="1" applyAlignment="1">
      <alignment horizontal="center" vertical="top" wrapText="1"/>
    </xf>
    <xf numFmtId="9" fontId="12" fillId="0" borderId="1" xfId="3" applyNumberFormat="1" applyFont="1" applyFill="1" applyBorder="1" applyAlignment="1">
      <alignment horizontal="center" vertical="top" wrapText="1"/>
    </xf>
    <xf numFmtId="0" fontId="17" fillId="0" borderId="0" xfId="3" applyFont="1" applyAlignment="1">
      <alignment vertical="top" wrapText="1"/>
    </xf>
    <xf numFmtId="0" fontId="21" fillId="4" borderId="1" xfId="3" applyFont="1" applyFill="1" applyBorder="1" applyAlignment="1">
      <alignment horizontal="center" vertical="top" wrapText="1"/>
    </xf>
    <xf numFmtId="10" fontId="21" fillId="4" borderId="1" xfId="3" applyNumberFormat="1" applyFont="1" applyFill="1" applyBorder="1" applyAlignment="1">
      <alignment horizontal="center" vertical="top" wrapText="1"/>
    </xf>
    <xf numFmtId="0" fontId="22" fillId="0" borderId="2" xfId="3" applyFont="1" applyBorder="1" applyAlignment="1">
      <alignment vertical="top" wrapText="1"/>
    </xf>
    <xf numFmtId="1" fontId="23" fillId="0" borderId="2" xfId="3" applyNumberFormat="1" applyFont="1" applyBorder="1" applyAlignment="1">
      <alignment horizontal="center" vertical="top" wrapText="1"/>
    </xf>
    <xf numFmtId="10" fontId="23" fillId="0" borderId="2" xfId="3" applyNumberFormat="1" applyFont="1" applyBorder="1" applyAlignment="1">
      <alignment horizontal="center" vertical="top" wrapText="1"/>
    </xf>
    <xf numFmtId="10" fontId="22" fillId="2" borderId="1" xfId="3" applyNumberFormat="1" applyFont="1" applyFill="1" applyBorder="1" applyAlignment="1">
      <alignment horizontal="center" vertical="top"/>
    </xf>
    <xf numFmtId="0" fontId="12" fillId="2" borderId="4" xfId="3" applyFont="1" applyFill="1" applyBorder="1" applyAlignment="1">
      <alignment horizontal="center" vertical="top" wrapText="1"/>
    </xf>
    <xf numFmtId="0" fontId="12" fillId="0" borderId="1" xfId="3" applyFont="1" applyBorder="1" applyAlignment="1">
      <alignment vertical="top" wrapText="1"/>
    </xf>
    <xf numFmtId="0" fontId="23" fillId="0" borderId="1" xfId="3" applyFont="1" applyFill="1" applyBorder="1" applyAlignment="1">
      <alignment vertical="top" wrapText="1"/>
    </xf>
    <xf numFmtId="0" fontId="22" fillId="0" borderId="1" xfId="3" applyFont="1" applyFill="1" applyBorder="1" applyAlignment="1">
      <alignment vertical="top" wrapText="1"/>
    </xf>
    <xf numFmtId="4" fontId="23" fillId="0" borderId="1" xfId="3" applyNumberFormat="1" applyFont="1" applyBorder="1" applyAlignment="1">
      <alignment horizontal="center" vertical="top" wrapText="1"/>
    </xf>
    <xf numFmtId="4" fontId="12" fillId="0" borderId="1" xfId="3" applyNumberFormat="1" applyFont="1" applyBorder="1" applyAlignment="1">
      <alignment horizontal="center" vertical="top" wrapText="1"/>
    </xf>
    <xf numFmtId="10" fontId="12" fillId="0" borderId="1" xfId="3" applyNumberFormat="1" applyFont="1" applyBorder="1" applyAlignment="1">
      <alignment horizontal="center" vertical="top" wrapText="1"/>
    </xf>
    <xf numFmtId="0" fontId="12" fillId="2" borderId="1" xfId="3" applyFont="1" applyFill="1" applyBorder="1" applyAlignment="1">
      <alignment horizontal="justify" vertical="top" wrapText="1"/>
    </xf>
    <xf numFmtId="9" fontId="12" fillId="2" borderId="1" xfId="3" applyNumberFormat="1" applyFont="1" applyFill="1" applyBorder="1" applyAlignment="1">
      <alignment horizontal="center" vertical="top" wrapText="1"/>
    </xf>
    <xf numFmtId="4" fontId="12" fillId="3" borderId="1" xfId="3" applyNumberFormat="1" applyFont="1" applyFill="1" applyBorder="1" applyAlignment="1">
      <alignment horizontal="center" vertical="top" wrapText="1"/>
    </xf>
    <xf numFmtId="0" fontId="12" fillId="0" borderId="1" xfId="3" applyFont="1" applyBorder="1"/>
    <xf numFmtId="0" fontId="22" fillId="0" borderId="1" xfId="3" applyFont="1" applyBorder="1"/>
    <xf numFmtId="4" fontId="24" fillId="3" borderId="1" xfId="3" applyNumberFormat="1" applyFont="1" applyFill="1" applyBorder="1" applyAlignment="1">
      <alignment horizontal="center" vertical="top" wrapText="1"/>
    </xf>
    <xf numFmtId="2" fontId="22" fillId="0" borderId="1" xfId="3" applyNumberFormat="1" applyFont="1" applyBorder="1" applyAlignment="1">
      <alignment horizontal="center"/>
    </xf>
    <xf numFmtId="10" fontId="22" fillId="0" borderId="1" xfId="3" applyNumberFormat="1" applyFont="1" applyBorder="1" applyAlignment="1">
      <alignment horizontal="center"/>
    </xf>
    <xf numFmtId="0" fontId="12" fillId="0" borderId="0" xfId="3" applyFont="1" applyBorder="1"/>
    <xf numFmtId="0" fontId="25" fillId="0" borderId="0" xfId="3" applyFont="1" applyBorder="1"/>
    <xf numFmtId="0" fontId="12" fillId="0" borderId="0" xfId="3" applyFont="1" applyBorder="1" applyAlignment="1">
      <alignment horizontal="center"/>
    </xf>
    <xf numFmtId="4" fontId="25" fillId="0" borderId="0" xfId="3" applyNumberFormat="1" applyFont="1" applyBorder="1" applyAlignment="1">
      <alignment horizontal="center"/>
    </xf>
    <xf numFmtId="10" fontId="25" fillId="0" borderId="0" xfId="3" applyNumberFormat="1" applyFont="1" applyBorder="1" applyAlignment="1">
      <alignment horizontal="center"/>
    </xf>
    <xf numFmtId="0" fontId="26" fillId="0" borderId="7" xfId="3" applyFont="1" applyBorder="1" applyAlignment="1">
      <alignment horizontal="left" vertical="top" wrapText="1"/>
    </xf>
    <xf numFmtId="0" fontId="25" fillId="5" borderId="1" xfId="3" applyFont="1" applyFill="1" applyBorder="1" applyAlignment="1">
      <alignment horizontal="center" vertical="center" wrapText="1"/>
    </xf>
    <xf numFmtId="49" fontId="12" fillId="5" borderId="1" xfId="3" applyNumberFormat="1" applyFont="1" applyFill="1" applyBorder="1" applyAlignment="1">
      <alignment horizontal="center" vertical="center" wrapText="1"/>
    </xf>
    <xf numFmtId="0" fontId="25" fillId="5" borderId="9" xfId="3" applyFont="1" applyFill="1" applyBorder="1" applyAlignment="1">
      <alignment horizontal="center" vertical="top" wrapText="1"/>
    </xf>
    <xf numFmtId="49" fontId="12" fillId="5" borderId="9" xfId="3" applyNumberFormat="1" applyFont="1" applyFill="1" applyBorder="1" applyAlignment="1">
      <alignment horizontal="center" vertical="center" wrapText="1"/>
    </xf>
    <xf numFmtId="0" fontId="12" fillId="0" borderId="9" xfId="3" applyFont="1" applyBorder="1" applyAlignment="1">
      <alignment horizontal="justify" vertical="top" wrapText="1"/>
    </xf>
    <xf numFmtId="0" fontId="27" fillId="0" borderId="0" xfId="3" applyFont="1" applyAlignment="1">
      <alignment horizontal="right"/>
    </xf>
    <xf numFmtId="14" fontId="9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5" fillId="0" borderId="1" xfId="4" applyNumberFormat="1" applyFont="1" applyBorder="1" applyAlignment="1">
      <alignment horizontal="center" vertical="top" wrapText="1"/>
    </xf>
    <xf numFmtId="0" fontId="5" fillId="0" borderId="1" xfId="4" applyFont="1" applyBorder="1" applyAlignment="1">
      <alignment horizontal="justify" vertical="top" wrapText="1"/>
    </xf>
    <xf numFmtId="0" fontId="5" fillId="0" borderId="1" xfId="4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 wrapText="1"/>
    </xf>
    <xf numFmtId="0" fontId="7" fillId="0" borderId="1" xfId="4" applyFont="1" applyFill="1" applyBorder="1" applyAlignment="1">
      <alignment horizontal="left" vertical="top" wrapText="1"/>
    </xf>
    <xf numFmtId="0" fontId="3" fillId="0" borderId="1" xfId="4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top" wrapText="1"/>
    </xf>
    <xf numFmtId="0" fontId="7" fillId="0" borderId="1" xfId="4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justify" vertical="top" wrapText="1"/>
    </xf>
    <xf numFmtId="0" fontId="5" fillId="0" borderId="1" xfId="4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center"/>
    </xf>
    <xf numFmtId="0" fontId="5" fillId="0" borderId="1" xfId="4" applyFont="1" applyBorder="1" applyAlignment="1">
      <alignment vertical="top" wrapText="1"/>
    </xf>
    <xf numFmtId="0" fontId="0" fillId="0" borderId="0" xfId="0" applyAlignment="1">
      <alignment horizontal="right"/>
    </xf>
    <xf numFmtId="165" fontId="5" fillId="6" borderId="1" xfId="5" applyNumberFormat="1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vertical="center" wrapText="1"/>
    </xf>
    <xf numFmtId="165" fontId="5" fillId="0" borderId="1" xfId="5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49" fontId="14" fillId="7" borderId="1" xfId="3" applyNumberFormat="1" applyFont="1" applyFill="1" applyBorder="1" applyAlignment="1">
      <alignment horizontal="center" vertical="top" wrapText="1"/>
    </xf>
    <xf numFmtId="0" fontId="12" fillId="7" borderId="1" xfId="3" applyFont="1" applyFill="1" applyBorder="1" applyAlignment="1">
      <alignment horizontal="center" vertical="top" wrapText="1"/>
    </xf>
    <xf numFmtId="0" fontId="12" fillId="7" borderId="2" xfId="3" applyFont="1" applyFill="1" applyBorder="1" applyAlignment="1">
      <alignment horizontal="center" vertical="top" wrapText="1"/>
    </xf>
    <xf numFmtId="0" fontId="12" fillId="7" borderId="4" xfId="3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" fontId="12" fillId="7" borderId="1" xfId="3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6" fillId="0" borderId="6" xfId="3" applyFont="1" applyBorder="1" applyAlignment="1">
      <alignment horizontal="left" vertical="top" wrapText="1"/>
    </xf>
    <xf numFmtId="0" fontId="26" fillId="0" borderId="7" xfId="3" applyFont="1" applyBorder="1" applyAlignment="1">
      <alignment horizontal="left" vertical="top" wrapText="1"/>
    </xf>
    <xf numFmtId="0" fontId="26" fillId="0" borderId="5" xfId="3" applyFont="1" applyBorder="1" applyAlignment="1">
      <alignment horizontal="left" vertical="top" wrapText="1"/>
    </xf>
    <xf numFmtId="166" fontId="25" fillId="0" borderId="7" xfId="3" applyNumberFormat="1" applyFont="1" applyFill="1" applyBorder="1" applyAlignment="1">
      <alignment horizontal="center" vertical="center"/>
    </xf>
    <xf numFmtId="166" fontId="25" fillId="0" borderId="5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right"/>
    </xf>
    <xf numFmtId="0" fontId="19" fillId="0" borderId="0" xfId="3" applyFont="1" applyAlignment="1">
      <alignment horizontal="center" vertical="top" wrapText="1"/>
    </xf>
    <xf numFmtId="0" fontId="12" fillId="0" borderId="2" xfId="3" applyFont="1" applyBorder="1" applyAlignment="1">
      <alignment horizontal="center" vertical="top" wrapText="1"/>
    </xf>
    <xf numFmtId="0" fontId="12" fillId="0" borderId="3" xfId="3" applyFont="1" applyBorder="1" applyAlignment="1">
      <alignment horizontal="center" vertical="top" wrapText="1"/>
    </xf>
    <xf numFmtId="0" fontId="12" fillId="0" borderId="4" xfId="3" applyFont="1" applyBorder="1" applyAlignment="1">
      <alignment horizontal="center" vertical="top" wrapText="1"/>
    </xf>
    <xf numFmtId="0" fontId="12" fillId="0" borderId="2" xfId="3" applyFont="1" applyFill="1" applyBorder="1" applyAlignment="1">
      <alignment horizontal="center" vertical="top" wrapText="1"/>
    </xf>
    <xf numFmtId="0" fontId="12" fillId="0" borderId="3" xfId="3" applyFont="1" applyFill="1" applyBorder="1" applyAlignment="1">
      <alignment horizontal="center" vertical="top" wrapText="1"/>
    </xf>
    <xf numFmtId="0" fontId="12" fillId="0" borderId="4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justify" vertical="top" wrapText="1"/>
    </xf>
    <xf numFmtId="0" fontId="12" fillId="0" borderId="8" xfId="3" applyFont="1" applyFill="1" applyBorder="1" applyAlignment="1">
      <alignment horizontal="justify" vertical="top" wrapText="1"/>
    </xf>
    <xf numFmtId="0" fontId="12" fillId="0" borderId="1" xfId="3" applyFont="1" applyBorder="1" applyAlignment="1">
      <alignment horizontal="justify" vertical="top" wrapText="1"/>
    </xf>
    <xf numFmtId="0" fontId="19" fillId="0" borderId="0" xfId="3" applyFont="1" applyFill="1" applyBorder="1" applyAlignment="1">
      <alignment horizontal="center" vertical="top" wrapText="1"/>
    </xf>
    <xf numFmtId="0" fontId="25" fillId="0" borderId="6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wrapText="1"/>
    </xf>
    <xf numFmtId="0" fontId="25" fillId="0" borderId="5" xfId="3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6">
    <cellStyle name="Обычный" xfId="0" builtinId="0"/>
    <cellStyle name="Обычный 2 2 2" xfId="2"/>
    <cellStyle name="Обычный 2 2 2 2" xfId="5"/>
    <cellStyle name="Обычный 2 2 3" xfId="1"/>
    <cellStyle name="Обычный 2 2 3 2" xfId="4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44;&#1086;&#1082;&#1091;&#1084;&#1077;&#1085;&#1090;&#1099;/&#1052;&#1059;&#1053;&#1055;&#1056;&#1054;&#1043;&#1056;&#1040;&#1052;&#1052;&#1067;/2021%20&#1075;&#1086;&#1076;/&#1054;&#1058;&#1063;&#1045;&#1058;&#1067;/&#1043;&#1086;&#1076;&#1086;&#1074;&#1086;&#1081;%20&#1086;&#1090;&#1095;&#1077;&#1090;%20&#1056;&#1072;&#1079;&#1074;&#1080;&#1090;&#1080;&#1077;%20&#1092;&#1080;&#1079;&#1080;&#1095;&#1077;&#1089;&#1082;&#1086;&#1081;%20&#1082;&#1091;&#1083;&#1100;&#1090;&#1091;&#1088;&#1099;%20&#1080;%20&#1089;&#1087;&#1086;&#1088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каторы прил 2"/>
      <sheetName val="сведения о степ. вып-я таб 6"/>
      <sheetName val="рес обеспеч таб 7"/>
      <sheetName val="Анкета для оценки эф-ти"/>
      <sheetName val="Соответствие баллов"/>
    </sheetNames>
    <sheetDataSet>
      <sheetData sheetId="0"/>
      <sheetData sheetId="1"/>
      <sheetData sheetId="2"/>
      <sheetData sheetId="3"/>
      <sheetData sheetId="4">
        <row r="7">
          <cell r="B7" t="str">
            <v>Эффективна</v>
          </cell>
        </row>
        <row r="8">
          <cell r="B8" t="str">
            <v>Умеренно эффективна</v>
          </cell>
        </row>
        <row r="9">
          <cell r="B9" t="str">
            <v>Адекватна</v>
          </cell>
        </row>
        <row r="10">
          <cell r="B10" t="str">
            <v>Неэффективна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view="pageBreakPreview" zoomScaleNormal="100" zoomScaleSheetLayoutView="100" workbookViewId="0">
      <selection activeCell="L12" sqref="L12"/>
    </sheetView>
  </sheetViews>
  <sheetFormatPr defaultRowHeight="12.75" x14ac:dyDescent="0.2"/>
  <cols>
    <col min="1" max="1" width="9.140625" style="4"/>
    <col min="2" max="2" width="31.7109375" style="4" customWidth="1"/>
    <col min="3" max="3" width="13.28515625" style="4" customWidth="1"/>
    <col min="4" max="4" width="16.85546875" style="4" customWidth="1"/>
    <col min="5" max="5" width="16" style="14" customWidth="1"/>
    <col min="6" max="6" width="15.140625" style="4" customWidth="1"/>
    <col min="7" max="7" width="23.140625" style="4" customWidth="1"/>
    <col min="8" max="8" width="36.7109375" style="4" customWidth="1"/>
    <col min="9" max="9" width="37" style="4" customWidth="1"/>
    <col min="10" max="16384" width="9.140625" style="4"/>
  </cols>
  <sheetData>
    <row r="1" spans="1:10" ht="15.75" x14ac:dyDescent="0.25">
      <c r="H1" s="29" t="s">
        <v>9</v>
      </c>
    </row>
    <row r="3" spans="1:10" ht="30" customHeight="1" x14ac:dyDescent="0.25">
      <c r="A3" s="154" t="s">
        <v>258</v>
      </c>
      <c r="B3" s="155"/>
      <c r="C3" s="155"/>
      <c r="D3" s="155"/>
      <c r="E3" s="155"/>
      <c r="F3" s="155"/>
      <c r="G3" s="155"/>
      <c r="H3" s="155"/>
    </row>
    <row r="5" spans="1:10" s="8" customFormat="1" ht="31.5" customHeight="1" x14ac:dyDescent="0.2">
      <c r="A5" s="156" t="s">
        <v>0</v>
      </c>
      <c r="B5" s="156" t="s">
        <v>1</v>
      </c>
      <c r="C5" s="156" t="s">
        <v>2</v>
      </c>
      <c r="D5" s="151" t="s">
        <v>3</v>
      </c>
      <c r="E5" s="156" t="s">
        <v>4</v>
      </c>
      <c r="F5" s="156"/>
      <c r="G5" s="156"/>
      <c r="H5" s="156" t="s">
        <v>5</v>
      </c>
      <c r="I5" s="16"/>
      <c r="J5" s="16"/>
    </row>
    <row r="6" spans="1:10" s="8" customFormat="1" ht="6" hidden="1" customHeight="1" x14ac:dyDescent="0.2">
      <c r="A6" s="156"/>
      <c r="B6" s="156"/>
      <c r="C6" s="156"/>
      <c r="D6" s="152"/>
      <c r="E6" s="156"/>
      <c r="F6" s="156"/>
      <c r="G6" s="156"/>
      <c r="H6" s="156"/>
    </row>
    <row r="7" spans="1:10" s="8" customFormat="1" ht="21" customHeight="1" x14ac:dyDescent="0.2">
      <c r="A7" s="156"/>
      <c r="B7" s="156"/>
      <c r="C7" s="156"/>
      <c r="D7" s="152"/>
      <c r="E7" s="156" t="s">
        <v>259</v>
      </c>
      <c r="F7" s="156" t="s">
        <v>6</v>
      </c>
      <c r="G7" s="156"/>
      <c r="H7" s="156"/>
    </row>
    <row r="8" spans="1:10" s="8" customFormat="1" ht="32.25" customHeight="1" x14ac:dyDescent="0.2">
      <c r="A8" s="156"/>
      <c r="B8" s="156"/>
      <c r="C8" s="156"/>
      <c r="D8" s="153"/>
      <c r="E8" s="156"/>
      <c r="F8" s="13" t="s">
        <v>7</v>
      </c>
      <c r="G8" s="13" t="s">
        <v>8</v>
      </c>
      <c r="H8" s="156"/>
    </row>
    <row r="9" spans="1:10" ht="12.75" customHeight="1" x14ac:dyDescent="0.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</row>
    <row r="10" spans="1:10" s="8" customFormat="1" ht="12.75" customHeight="1" x14ac:dyDescent="0.2">
      <c r="A10" s="156" t="s">
        <v>180</v>
      </c>
      <c r="B10" s="156"/>
      <c r="C10" s="156"/>
      <c r="D10" s="156"/>
      <c r="E10" s="156"/>
      <c r="F10" s="156"/>
      <c r="G10" s="156"/>
      <c r="H10" s="156"/>
    </row>
    <row r="11" spans="1:10" ht="99.75" customHeight="1" x14ac:dyDescent="0.2">
      <c r="A11" s="103">
        <v>1</v>
      </c>
      <c r="B11" s="107" t="s">
        <v>36</v>
      </c>
      <c r="C11" s="1" t="s">
        <v>37</v>
      </c>
      <c r="D11" s="2" t="s">
        <v>362</v>
      </c>
      <c r="E11" s="108">
        <v>61</v>
      </c>
      <c r="F11" s="26">
        <v>66</v>
      </c>
      <c r="G11" s="103">
        <v>0</v>
      </c>
      <c r="H11" s="103" t="s">
        <v>365</v>
      </c>
    </row>
    <row r="12" spans="1:10" ht="219.75" customHeight="1" x14ac:dyDescent="0.2">
      <c r="A12" s="103">
        <v>2</v>
      </c>
      <c r="B12" s="7" t="s">
        <v>38</v>
      </c>
      <c r="C12" s="3" t="s">
        <v>39</v>
      </c>
      <c r="D12" s="110" t="s">
        <v>414</v>
      </c>
      <c r="E12" s="103">
        <v>8.3000000000000007</v>
      </c>
      <c r="F12" s="3">
        <v>7.3</v>
      </c>
      <c r="G12" s="103">
        <v>9.1</v>
      </c>
      <c r="H12" s="104" t="s">
        <v>388</v>
      </c>
    </row>
    <row r="13" spans="1:10" s="8" customFormat="1" x14ac:dyDescent="0.2">
      <c r="A13" s="150" t="s">
        <v>181</v>
      </c>
      <c r="B13" s="150"/>
      <c r="C13" s="150"/>
      <c r="D13" s="150"/>
      <c r="E13" s="150"/>
      <c r="F13" s="150"/>
      <c r="G13" s="150"/>
      <c r="H13" s="150"/>
    </row>
    <row r="14" spans="1:10" ht="96.75" customHeight="1" x14ac:dyDescent="0.2">
      <c r="A14" s="17">
        <v>3</v>
      </c>
      <c r="B14" s="5" t="s">
        <v>40</v>
      </c>
      <c r="C14" s="1" t="s">
        <v>37</v>
      </c>
      <c r="D14" s="110" t="s">
        <v>414</v>
      </c>
      <c r="E14" s="103">
        <v>39.200000000000003</v>
      </c>
      <c r="F14" s="18">
        <v>41.18</v>
      </c>
      <c r="G14" s="99">
        <v>41.18</v>
      </c>
      <c r="H14" s="142" t="s">
        <v>389</v>
      </c>
    </row>
    <row r="15" spans="1:10" ht="84" customHeight="1" x14ac:dyDescent="0.2">
      <c r="A15" s="3">
        <v>4</v>
      </c>
      <c r="B15" s="5" t="s">
        <v>41</v>
      </c>
      <c r="C15" s="3" t="s">
        <v>37</v>
      </c>
      <c r="D15" s="110" t="s">
        <v>414</v>
      </c>
      <c r="E15" s="103">
        <v>12.55</v>
      </c>
      <c r="F15" s="3">
        <v>13.96</v>
      </c>
      <c r="G15" s="103">
        <v>13.96</v>
      </c>
      <c r="H15" s="142" t="s">
        <v>389</v>
      </c>
    </row>
    <row r="16" spans="1:10" ht="30.75" customHeight="1" x14ac:dyDescent="0.2">
      <c r="A16" s="150" t="s">
        <v>182</v>
      </c>
      <c r="B16" s="150"/>
      <c r="C16" s="150"/>
      <c r="D16" s="150"/>
      <c r="E16" s="150"/>
      <c r="F16" s="150"/>
      <c r="G16" s="150"/>
      <c r="H16" s="150"/>
    </row>
    <row r="17" spans="1:16" ht="105" customHeight="1" x14ac:dyDescent="0.2">
      <c r="A17" s="3">
        <v>5</v>
      </c>
      <c r="B17" s="5" t="s">
        <v>42</v>
      </c>
      <c r="C17" s="1" t="s">
        <v>37</v>
      </c>
      <c r="D17" s="110" t="s">
        <v>414</v>
      </c>
      <c r="E17" s="103">
        <v>9.57</v>
      </c>
      <c r="F17" s="3">
        <v>9.92</v>
      </c>
      <c r="G17" s="103">
        <v>9.92</v>
      </c>
      <c r="H17" s="142" t="s">
        <v>389</v>
      </c>
    </row>
    <row r="18" spans="1:16" ht="79.5" customHeight="1" x14ac:dyDescent="0.2">
      <c r="A18" s="3">
        <v>6</v>
      </c>
      <c r="B18" s="5" t="s">
        <v>43</v>
      </c>
      <c r="C18" s="3" t="s">
        <v>37</v>
      </c>
      <c r="D18" s="110" t="s">
        <v>414</v>
      </c>
      <c r="E18" s="103">
        <v>88.29</v>
      </c>
      <c r="F18" s="3">
        <v>88.86</v>
      </c>
      <c r="G18" s="103">
        <v>88.86</v>
      </c>
      <c r="H18" s="142" t="s">
        <v>389</v>
      </c>
    </row>
    <row r="19" spans="1:16" ht="54" customHeight="1" x14ac:dyDescent="0.2">
      <c r="A19" s="3">
        <v>7</v>
      </c>
      <c r="B19" s="19" t="s">
        <v>44</v>
      </c>
      <c r="C19" s="3" t="s">
        <v>45</v>
      </c>
      <c r="D19" s="110" t="s">
        <v>362</v>
      </c>
      <c r="E19" s="109">
        <v>259580.77</v>
      </c>
      <c r="F19" s="109">
        <v>188269.2</v>
      </c>
      <c r="G19" s="109">
        <v>170253</v>
      </c>
      <c r="H19" s="100" t="s">
        <v>400</v>
      </c>
    </row>
    <row r="20" spans="1:16" ht="30.75" customHeight="1" x14ac:dyDescent="0.2">
      <c r="A20" s="147" t="s">
        <v>183</v>
      </c>
      <c r="B20" s="147"/>
      <c r="C20" s="147"/>
      <c r="D20" s="147"/>
      <c r="E20" s="147"/>
      <c r="F20" s="147"/>
      <c r="G20" s="147"/>
      <c r="H20" s="147"/>
    </row>
    <row r="21" spans="1:16" ht="183.75" customHeight="1" x14ac:dyDescent="0.25">
      <c r="A21" s="3">
        <v>8</v>
      </c>
      <c r="B21" s="5" t="s">
        <v>46</v>
      </c>
      <c r="C21" s="3" t="s">
        <v>47</v>
      </c>
      <c r="D21" s="110" t="s">
        <v>414</v>
      </c>
      <c r="E21" s="20">
        <v>108</v>
      </c>
      <c r="F21" s="27">
        <v>100</v>
      </c>
      <c r="G21" s="20">
        <v>119</v>
      </c>
      <c r="H21" s="100" t="s">
        <v>410</v>
      </c>
      <c r="I21" s="102"/>
      <c r="K21" s="146"/>
      <c r="L21" s="146"/>
      <c r="M21" s="146"/>
      <c r="N21" s="146"/>
      <c r="O21" s="146"/>
      <c r="P21" s="146"/>
    </row>
    <row r="22" spans="1:16" ht="107.25" customHeight="1" x14ac:dyDescent="0.2">
      <c r="A22" s="3">
        <v>9</v>
      </c>
      <c r="B22" s="5" t="s">
        <v>189</v>
      </c>
      <c r="C22" s="27" t="s">
        <v>37</v>
      </c>
      <c r="D22" s="3" t="s">
        <v>363</v>
      </c>
      <c r="E22" s="20">
        <v>85</v>
      </c>
      <c r="F22" s="27">
        <v>85</v>
      </c>
      <c r="G22" s="20">
        <v>85</v>
      </c>
      <c r="H22" s="100" t="s">
        <v>389</v>
      </c>
    </row>
    <row r="23" spans="1:16" x14ac:dyDescent="0.2">
      <c r="A23" s="148" t="s">
        <v>48</v>
      </c>
      <c r="B23" s="148"/>
      <c r="C23" s="148"/>
      <c r="D23" s="148"/>
      <c r="E23" s="148"/>
      <c r="F23" s="148"/>
      <c r="G23" s="148"/>
      <c r="H23" s="148"/>
    </row>
    <row r="24" spans="1:16" ht="100.5" customHeight="1" x14ac:dyDescent="0.2">
      <c r="A24" s="3">
        <v>10</v>
      </c>
      <c r="B24" s="5" t="s">
        <v>49</v>
      </c>
      <c r="C24" s="27" t="s">
        <v>37</v>
      </c>
      <c r="D24" s="110" t="s">
        <v>362</v>
      </c>
      <c r="E24" s="20">
        <v>100</v>
      </c>
      <c r="F24" s="27">
        <v>95</v>
      </c>
      <c r="G24" s="20">
        <v>95</v>
      </c>
      <c r="H24" s="100" t="s">
        <v>389</v>
      </c>
    </row>
    <row r="25" spans="1:16" s="8" customFormat="1" x14ac:dyDescent="0.2">
      <c r="A25" s="149" t="s">
        <v>184</v>
      </c>
      <c r="B25" s="149"/>
      <c r="C25" s="149"/>
      <c r="D25" s="149"/>
      <c r="E25" s="149"/>
      <c r="F25" s="149"/>
      <c r="G25" s="149"/>
      <c r="H25" s="149"/>
    </row>
    <row r="26" spans="1:16" ht="24.75" customHeight="1" x14ac:dyDescent="0.2">
      <c r="A26" s="147" t="s">
        <v>185</v>
      </c>
      <c r="B26" s="147"/>
      <c r="C26" s="147"/>
      <c r="D26" s="147"/>
      <c r="E26" s="147"/>
      <c r="F26" s="147"/>
      <c r="G26" s="147"/>
      <c r="H26" s="147"/>
    </row>
    <row r="27" spans="1:16" ht="69" customHeight="1" x14ac:dyDescent="0.2">
      <c r="A27" s="3">
        <v>11</v>
      </c>
      <c r="B27" s="21" t="s">
        <v>332</v>
      </c>
      <c r="C27" s="3" t="s">
        <v>50</v>
      </c>
      <c r="D27" s="3" t="s">
        <v>363</v>
      </c>
      <c r="E27" s="20" t="s">
        <v>64</v>
      </c>
      <c r="F27" s="22" t="s">
        <v>64</v>
      </c>
      <c r="G27" s="20" t="s">
        <v>64</v>
      </c>
      <c r="H27" s="20" t="s">
        <v>389</v>
      </c>
    </row>
    <row r="28" spans="1:16" ht="148.5" customHeight="1" x14ac:dyDescent="0.2">
      <c r="A28" s="3">
        <v>12</v>
      </c>
      <c r="B28" s="5" t="s">
        <v>51</v>
      </c>
      <c r="C28" s="3" t="s">
        <v>39</v>
      </c>
      <c r="D28" s="110" t="s">
        <v>414</v>
      </c>
      <c r="E28" s="20">
        <v>42.5</v>
      </c>
      <c r="F28" s="9">
        <v>32.200000000000003</v>
      </c>
      <c r="G28" s="20">
        <v>50.6</v>
      </c>
      <c r="H28" s="100" t="s">
        <v>406</v>
      </c>
    </row>
    <row r="29" spans="1:16" ht="120.75" customHeight="1" x14ac:dyDescent="0.2">
      <c r="A29" s="3">
        <v>13</v>
      </c>
      <c r="B29" s="5" t="s">
        <v>52</v>
      </c>
      <c r="C29" s="3" t="s">
        <v>37</v>
      </c>
      <c r="D29" s="110" t="s">
        <v>362</v>
      </c>
      <c r="E29" s="20">
        <v>76.7</v>
      </c>
      <c r="F29" s="9">
        <v>85</v>
      </c>
      <c r="G29" s="140">
        <v>74</v>
      </c>
      <c r="H29" s="101" t="s">
        <v>405</v>
      </c>
    </row>
    <row r="30" spans="1:16" x14ac:dyDescent="0.2">
      <c r="A30" s="148" t="s">
        <v>53</v>
      </c>
      <c r="B30" s="148"/>
      <c r="C30" s="148"/>
      <c r="D30" s="148"/>
      <c r="E30" s="148"/>
      <c r="F30" s="148"/>
      <c r="G30" s="148"/>
      <c r="H30" s="148"/>
    </row>
    <row r="31" spans="1:16" ht="105" customHeight="1" x14ac:dyDescent="0.2">
      <c r="A31" s="3">
        <v>14</v>
      </c>
      <c r="B31" s="5" t="s">
        <v>333</v>
      </c>
      <c r="C31" s="3" t="s">
        <v>50</v>
      </c>
      <c r="D31" s="3" t="s">
        <v>363</v>
      </c>
      <c r="E31" s="20" t="s">
        <v>64</v>
      </c>
      <c r="F31" s="22" t="s">
        <v>64</v>
      </c>
      <c r="G31" s="20" t="s">
        <v>64</v>
      </c>
      <c r="H31" s="20" t="s">
        <v>389</v>
      </c>
    </row>
    <row r="32" spans="1:16" x14ac:dyDescent="0.2">
      <c r="A32" s="148" t="s">
        <v>54</v>
      </c>
      <c r="B32" s="148"/>
      <c r="C32" s="148"/>
      <c r="D32" s="148"/>
      <c r="E32" s="148"/>
      <c r="F32" s="148"/>
      <c r="G32" s="148"/>
      <c r="H32" s="148"/>
    </row>
    <row r="33" spans="1:8" ht="76.5" x14ac:dyDescent="0.2">
      <c r="A33" s="3">
        <v>15</v>
      </c>
      <c r="B33" s="5" t="s">
        <v>190</v>
      </c>
      <c r="C33" s="3" t="s">
        <v>37</v>
      </c>
      <c r="D33" s="110" t="s">
        <v>362</v>
      </c>
      <c r="E33" s="20">
        <v>43.3</v>
      </c>
      <c r="F33" s="9">
        <v>53.8</v>
      </c>
      <c r="G33" s="20">
        <v>35.39</v>
      </c>
      <c r="H33" s="100" t="s">
        <v>390</v>
      </c>
    </row>
    <row r="34" spans="1:8" ht="68.25" customHeight="1" x14ac:dyDescent="0.2">
      <c r="A34" s="3">
        <v>16</v>
      </c>
      <c r="B34" s="5" t="s">
        <v>191</v>
      </c>
      <c r="C34" s="3" t="s">
        <v>37</v>
      </c>
      <c r="D34" s="3" t="s">
        <v>363</v>
      </c>
      <c r="E34" s="20">
        <v>0.1</v>
      </c>
      <c r="F34" s="9">
        <v>5</v>
      </c>
      <c r="G34" s="20">
        <v>0.1</v>
      </c>
      <c r="H34" s="100" t="s">
        <v>391</v>
      </c>
    </row>
    <row r="35" spans="1:8" x14ac:dyDescent="0.2">
      <c r="A35" s="148" t="s">
        <v>55</v>
      </c>
      <c r="B35" s="148"/>
      <c r="C35" s="148"/>
      <c r="D35" s="148"/>
      <c r="E35" s="148"/>
      <c r="F35" s="148"/>
      <c r="G35" s="148"/>
      <c r="H35" s="148"/>
    </row>
    <row r="36" spans="1:8" ht="103.5" customHeight="1" x14ac:dyDescent="0.2">
      <c r="A36" s="3">
        <v>17</v>
      </c>
      <c r="B36" s="5" t="s">
        <v>56</v>
      </c>
      <c r="C36" s="3" t="s">
        <v>37</v>
      </c>
      <c r="D36" s="3" t="s">
        <v>363</v>
      </c>
      <c r="E36" s="20">
        <v>0</v>
      </c>
      <c r="F36" s="3">
        <v>0</v>
      </c>
      <c r="G36" s="20">
        <v>0</v>
      </c>
      <c r="H36" s="20" t="s">
        <v>389</v>
      </c>
    </row>
    <row r="37" spans="1:8" s="8" customFormat="1" x14ac:dyDescent="0.2">
      <c r="A37" s="149" t="s">
        <v>186</v>
      </c>
      <c r="B37" s="149"/>
      <c r="C37" s="149"/>
      <c r="D37" s="149"/>
      <c r="E37" s="149"/>
      <c r="F37" s="149"/>
      <c r="G37" s="149"/>
      <c r="H37" s="149"/>
    </row>
    <row r="38" spans="1:8" ht="11.25" customHeight="1" x14ac:dyDescent="0.2">
      <c r="A38" s="147" t="s">
        <v>57</v>
      </c>
      <c r="B38" s="148"/>
      <c r="C38" s="148"/>
      <c r="D38" s="148"/>
      <c r="E38" s="148"/>
      <c r="F38" s="148"/>
      <c r="G38" s="148"/>
      <c r="H38" s="148"/>
    </row>
    <row r="39" spans="1:8" ht="89.25" x14ac:dyDescent="0.2">
      <c r="A39" s="3">
        <v>18</v>
      </c>
      <c r="B39" s="5" t="s">
        <v>192</v>
      </c>
      <c r="C39" s="3" t="s">
        <v>58</v>
      </c>
      <c r="D39" s="3" t="s">
        <v>363</v>
      </c>
      <c r="E39" s="20">
        <v>63</v>
      </c>
      <c r="F39" s="3">
        <v>67</v>
      </c>
      <c r="G39" s="20">
        <v>63</v>
      </c>
      <c r="H39" s="104" t="s">
        <v>398</v>
      </c>
    </row>
    <row r="40" spans="1:8" s="8" customFormat="1" x14ac:dyDescent="0.2">
      <c r="A40" s="149" t="s">
        <v>187</v>
      </c>
      <c r="B40" s="149"/>
      <c r="C40" s="149"/>
      <c r="D40" s="149"/>
      <c r="E40" s="149"/>
      <c r="F40" s="149"/>
      <c r="G40" s="149"/>
      <c r="H40" s="149"/>
    </row>
    <row r="41" spans="1:8" ht="13.5" customHeight="1" x14ac:dyDescent="0.2">
      <c r="A41" s="148" t="s">
        <v>59</v>
      </c>
      <c r="B41" s="148"/>
      <c r="C41" s="148"/>
      <c r="D41" s="148"/>
      <c r="E41" s="148"/>
      <c r="F41" s="148"/>
      <c r="G41" s="148"/>
      <c r="H41" s="148"/>
    </row>
    <row r="42" spans="1:8" ht="111" customHeight="1" x14ac:dyDescent="0.2">
      <c r="A42" s="3">
        <v>19</v>
      </c>
      <c r="B42" s="5" t="s">
        <v>193</v>
      </c>
      <c r="C42" s="3" t="s">
        <v>37</v>
      </c>
      <c r="D42" s="3" t="s">
        <v>363</v>
      </c>
      <c r="E42" s="20">
        <v>100</v>
      </c>
      <c r="F42" s="3">
        <v>100</v>
      </c>
      <c r="G42" s="20">
        <v>100</v>
      </c>
      <c r="H42" s="20" t="s">
        <v>389</v>
      </c>
    </row>
    <row r="43" spans="1:8" x14ac:dyDescent="0.2">
      <c r="A43" s="148" t="s">
        <v>60</v>
      </c>
      <c r="B43" s="148"/>
      <c r="C43" s="148"/>
      <c r="D43" s="148"/>
      <c r="E43" s="148"/>
      <c r="F43" s="148"/>
      <c r="G43" s="148"/>
      <c r="H43" s="148"/>
    </row>
    <row r="44" spans="1:8" ht="81" customHeight="1" x14ac:dyDescent="0.2">
      <c r="A44" s="23">
        <v>20</v>
      </c>
      <c r="B44" s="6" t="s">
        <v>194</v>
      </c>
      <c r="C44" s="3" t="s">
        <v>37</v>
      </c>
      <c r="D44" s="3" t="s">
        <v>363</v>
      </c>
      <c r="E44" s="20">
        <v>100</v>
      </c>
      <c r="F44" s="3">
        <v>100</v>
      </c>
      <c r="G44" s="20">
        <v>100</v>
      </c>
      <c r="H44" s="20" t="s">
        <v>389</v>
      </c>
    </row>
    <row r="45" spans="1:8" x14ac:dyDescent="0.2">
      <c r="A45" s="148" t="s">
        <v>188</v>
      </c>
      <c r="B45" s="148"/>
      <c r="C45" s="148"/>
      <c r="D45" s="148"/>
      <c r="E45" s="148"/>
      <c r="F45" s="148"/>
      <c r="G45" s="148"/>
      <c r="H45" s="148"/>
    </row>
    <row r="46" spans="1:8" ht="25.5" x14ac:dyDescent="0.2">
      <c r="A46" s="23">
        <v>21</v>
      </c>
      <c r="B46" s="6" t="s">
        <v>61</v>
      </c>
      <c r="C46" s="3" t="s">
        <v>37</v>
      </c>
      <c r="D46" s="3" t="s">
        <v>363</v>
      </c>
      <c r="E46" s="28">
        <v>100</v>
      </c>
      <c r="F46" s="3">
        <v>100</v>
      </c>
      <c r="G46" s="20">
        <v>100</v>
      </c>
      <c r="H46" s="100" t="s">
        <v>368</v>
      </c>
    </row>
    <row r="47" spans="1:8" ht="69.75" customHeight="1" x14ac:dyDescent="0.2">
      <c r="A47" s="23">
        <v>22</v>
      </c>
      <c r="B47" s="6" t="s">
        <v>195</v>
      </c>
      <c r="C47" s="3" t="s">
        <v>62</v>
      </c>
      <c r="D47" s="110" t="s">
        <v>414</v>
      </c>
      <c r="E47" s="28">
        <v>1841</v>
      </c>
      <c r="F47" s="3" t="s">
        <v>366</v>
      </c>
      <c r="G47" s="28">
        <v>1850</v>
      </c>
      <c r="H47" s="20" t="s">
        <v>389</v>
      </c>
    </row>
    <row r="48" spans="1:8" ht="54" customHeight="1" x14ac:dyDescent="0.2">
      <c r="A48" s="23">
        <v>23</v>
      </c>
      <c r="B48" s="6" t="s">
        <v>63</v>
      </c>
      <c r="C48" s="24" t="s">
        <v>47</v>
      </c>
      <c r="D48" s="3" t="s">
        <v>363</v>
      </c>
      <c r="E48" s="28">
        <v>73</v>
      </c>
      <c r="F48" s="3">
        <v>70</v>
      </c>
      <c r="G48" s="20">
        <v>73</v>
      </c>
      <c r="H48" s="100" t="s">
        <v>367</v>
      </c>
    </row>
  </sheetData>
  <mergeCells count="26">
    <mergeCell ref="A13:H13"/>
    <mergeCell ref="A16:H16"/>
    <mergeCell ref="D5:D8"/>
    <mergeCell ref="A3:H3"/>
    <mergeCell ref="A5:A8"/>
    <mergeCell ref="B5:B8"/>
    <mergeCell ref="C5:C8"/>
    <mergeCell ref="E5:G6"/>
    <mergeCell ref="H5:H8"/>
    <mergeCell ref="E7:E8"/>
    <mergeCell ref="F7:G7"/>
    <mergeCell ref="A10:H10"/>
    <mergeCell ref="A30:H30"/>
    <mergeCell ref="A41:H41"/>
    <mergeCell ref="A43:H43"/>
    <mergeCell ref="A45:H45"/>
    <mergeCell ref="A32:H32"/>
    <mergeCell ref="A35:H35"/>
    <mergeCell ref="A37:H37"/>
    <mergeCell ref="A38:H38"/>
    <mergeCell ref="A40:H40"/>
    <mergeCell ref="K21:P21"/>
    <mergeCell ref="A20:H20"/>
    <mergeCell ref="A23:H23"/>
    <mergeCell ref="A25:H25"/>
    <mergeCell ref="A26:H26"/>
  </mergeCells>
  <pageMargins left="0.7" right="0.7" top="0.75" bottom="0.75" header="0.3" footer="0.3"/>
  <pageSetup paperSize="9" scale="5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100" zoomScaleSheetLayoutView="100" workbookViewId="0">
      <pane ySplit="6" topLeftCell="A16" activePane="bottomLeft" state="frozen"/>
      <selection pane="bottomLeft" activeCell="H37" sqref="H37"/>
    </sheetView>
  </sheetViews>
  <sheetFormatPr defaultRowHeight="12.75" x14ac:dyDescent="0.2"/>
  <cols>
    <col min="1" max="1" width="9.140625" style="4"/>
    <col min="2" max="2" width="32.7109375" style="4" customWidth="1"/>
    <col min="3" max="3" width="16.5703125" style="4" customWidth="1"/>
    <col min="4" max="4" width="11.28515625" style="4" bestFit="1" customWidth="1"/>
    <col min="5" max="5" width="10.140625" style="4" bestFit="1" customWidth="1"/>
    <col min="6" max="6" width="18" style="4" customWidth="1"/>
    <col min="7" max="7" width="17.28515625" style="4" customWidth="1"/>
    <col min="8" max="8" width="42" style="12" customWidth="1"/>
    <col min="9" max="9" width="44.42578125" style="4" customWidth="1"/>
    <col min="10" max="10" width="20.5703125" style="4" customWidth="1"/>
    <col min="11" max="16384" width="9.140625" style="4"/>
  </cols>
  <sheetData>
    <row r="1" spans="1:10" x14ac:dyDescent="0.2">
      <c r="J1" s="111" t="s">
        <v>21</v>
      </c>
    </row>
    <row r="3" spans="1:10" ht="33.75" customHeight="1" x14ac:dyDescent="0.2">
      <c r="A3" s="157" t="s">
        <v>199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0" x14ac:dyDescent="0.2">
      <c r="A4" s="10"/>
    </row>
    <row r="5" spans="1:10" ht="119.25" customHeight="1" x14ac:dyDescent="0.2">
      <c r="A5" s="158" t="s">
        <v>0</v>
      </c>
      <c r="B5" s="158" t="s">
        <v>10</v>
      </c>
      <c r="C5" s="159" t="s">
        <v>11</v>
      </c>
      <c r="D5" s="158" t="s">
        <v>12</v>
      </c>
      <c r="E5" s="158"/>
      <c r="F5" s="158" t="s">
        <v>13</v>
      </c>
      <c r="G5" s="158"/>
      <c r="H5" s="158" t="s">
        <v>14</v>
      </c>
      <c r="I5" s="158"/>
      <c r="J5" s="158" t="s">
        <v>15</v>
      </c>
    </row>
    <row r="6" spans="1:10" ht="45" customHeight="1" x14ac:dyDescent="0.2">
      <c r="A6" s="158"/>
      <c r="B6" s="158"/>
      <c r="C6" s="160"/>
      <c r="D6" s="106" t="s">
        <v>16</v>
      </c>
      <c r="E6" s="106" t="s">
        <v>17</v>
      </c>
      <c r="F6" s="106" t="s">
        <v>16</v>
      </c>
      <c r="G6" s="106" t="s">
        <v>17</v>
      </c>
      <c r="H6" s="106" t="s">
        <v>18</v>
      </c>
      <c r="I6" s="106" t="s">
        <v>19</v>
      </c>
      <c r="J6" s="158"/>
    </row>
    <row r="7" spans="1:10" s="11" customFormat="1" x14ac:dyDescent="0.2">
      <c r="A7" s="106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</row>
    <row r="8" spans="1:10" ht="12.75" customHeight="1" x14ac:dyDescent="0.2">
      <c r="A8" s="162" t="s">
        <v>181</v>
      </c>
      <c r="B8" s="163"/>
      <c r="C8" s="163"/>
      <c r="D8" s="163"/>
      <c r="E8" s="163"/>
      <c r="F8" s="163"/>
      <c r="G8" s="163"/>
      <c r="H8" s="163"/>
      <c r="I8" s="163"/>
      <c r="J8" s="164"/>
    </row>
    <row r="9" spans="1:10" x14ac:dyDescent="0.2">
      <c r="A9" s="165" t="s">
        <v>196</v>
      </c>
      <c r="B9" s="166"/>
      <c r="C9" s="166"/>
      <c r="D9" s="166"/>
      <c r="E9" s="166"/>
      <c r="F9" s="166"/>
      <c r="G9" s="166"/>
      <c r="H9" s="166"/>
      <c r="I9" s="166"/>
      <c r="J9" s="167"/>
    </row>
    <row r="10" spans="1:10" ht="116.25" customHeight="1" x14ac:dyDescent="0.2">
      <c r="A10" s="112" t="s">
        <v>127</v>
      </c>
      <c r="B10" s="113" t="s">
        <v>198</v>
      </c>
      <c r="C10" s="114" t="s">
        <v>369</v>
      </c>
      <c r="D10" s="115">
        <v>45292</v>
      </c>
      <c r="E10" s="115">
        <v>45657</v>
      </c>
      <c r="F10" s="115">
        <v>45292</v>
      </c>
      <c r="G10" s="115">
        <v>45657</v>
      </c>
      <c r="H10" s="116" t="s">
        <v>197</v>
      </c>
      <c r="I10" s="143" t="s">
        <v>401</v>
      </c>
      <c r="J10" s="143" t="s">
        <v>353</v>
      </c>
    </row>
    <row r="11" spans="1:10" ht="138.75" customHeight="1" x14ac:dyDescent="0.2">
      <c r="A11" s="112" t="s">
        <v>128</v>
      </c>
      <c r="B11" s="113" t="s">
        <v>168</v>
      </c>
      <c r="C11" s="114" t="s">
        <v>129</v>
      </c>
      <c r="D11" s="115">
        <v>45292</v>
      </c>
      <c r="E11" s="115">
        <v>45657</v>
      </c>
      <c r="F11" s="115">
        <v>45292</v>
      </c>
      <c r="G11" s="115">
        <v>45657</v>
      </c>
      <c r="H11" s="116" t="s">
        <v>200</v>
      </c>
      <c r="I11" s="143" t="s">
        <v>402</v>
      </c>
      <c r="J11" s="143" t="s">
        <v>353</v>
      </c>
    </row>
    <row r="12" spans="1:10" ht="24" customHeight="1" x14ac:dyDescent="0.2">
      <c r="A12" s="168" t="s">
        <v>201</v>
      </c>
      <c r="B12" s="168"/>
      <c r="C12" s="168"/>
      <c r="D12" s="168"/>
      <c r="E12" s="168"/>
      <c r="F12" s="168"/>
      <c r="G12" s="168"/>
      <c r="H12" s="168"/>
      <c r="I12" s="168"/>
      <c r="J12" s="168"/>
    </row>
    <row r="13" spans="1:10" ht="255" x14ac:dyDescent="0.2">
      <c r="A13" s="117" t="s">
        <v>130</v>
      </c>
      <c r="B13" s="118" t="s">
        <v>167</v>
      </c>
      <c r="C13" s="114" t="s">
        <v>129</v>
      </c>
      <c r="D13" s="115">
        <v>45292</v>
      </c>
      <c r="E13" s="115">
        <v>45657</v>
      </c>
      <c r="F13" s="115">
        <v>45292</v>
      </c>
      <c r="G13" s="115">
        <v>45657</v>
      </c>
      <c r="H13" s="116" t="s">
        <v>169</v>
      </c>
      <c r="I13" s="143" t="s">
        <v>411</v>
      </c>
      <c r="J13" s="143" t="s">
        <v>353</v>
      </c>
    </row>
    <row r="14" spans="1:10" ht="24.75" customHeight="1" x14ac:dyDescent="0.2">
      <c r="A14" s="169" t="s">
        <v>202</v>
      </c>
      <c r="B14" s="170"/>
      <c r="C14" s="170"/>
      <c r="D14" s="170"/>
      <c r="E14" s="170"/>
      <c r="F14" s="170"/>
      <c r="G14" s="170"/>
      <c r="H14" s="170"/>
      <c r="I14" s="170"/>
      <c r="J14" s="170"/>
    </row>
    <row r="15" spans="1:10" ht="76.5" x14ac:dyDescent="0.2">
      <c r="A15" s="117">
        <v>4</v>
      </c>
      <c r="B15" s="119" t="s">
        <v>203</v>
      </c>
      <c r="C15" s="120" t="s">
        <v>131</v>
      </c>
      <c r="D15" s="115">
        <v>45292</v>
      </c>
      <c r="E15" s="115">
        <v>45657</v>
      </c>
      <c r="F15" s="115">
        <v>45292</v>
      </c>
      <c r="G15" s="115">
        <v>45657</v>
      </c>
      <c r="H15" s="121" t="s">
        <v>204</v>
      </c>
      <c r="I15" s="100" t="s">
        <v>403</v>
      </c>
      <c r="J15" s="20" t="s">
        <v>353</v>
      </c>
    </row>
    <row r="16" spans="1:10" x14ac:dyDescent="0.2">
      <c r="A16" s="161" t="s">
        <v>48</v>
      </c>
      <c r="B16" s="161"/>
      <c r="C16" s="161"/>
      <c r="D16" s="161"/>
      <c r="E16" s="161"/>
      <c r="F16" s="161"/>
      <c r="G16" s="161"/>
      <c r="H16" s="161"/>
      <c r="I16" s="161"/>
      <c r="J16" s="161"/>
    </row>
    <row r="17" spans="1:10" ht="89.25" x14ac:dyDescent="0.2">
      <c r="A17" s="122">
        <v>5</v>
      </c>
      <c r="B17" s="123" t="s">
        <v>170</v>
      </c>
      <c r="C17" s="120" t="s">
        <v>132</v>
      </c>
      <c r="D17" s="115">
        <v>45292</v>
      </c>
      <c r="E17" s="115">
        <v>45657</v>
      </c>
      <c r="F17" s="115">
        <v>45292</v>
      </c>
      <c r="G17" s="115">
        <v>45657</v>
      </c>
      <c r="H17" s="121" t="s">
        <v>171</v>
      </c>
      <c r="I17" s="100" t="s">
        <v>404</v>
      </c>
      <c r="J17" s="20" t="s">
        <v>353</v>
      </c>
    </row>
    <row r="18" spans="1:10" ht="216.75" x14ac:dyDescent="0.2">
      <c r="A18" s="122">
        <v>6</v>
      </c>
      <c r="B18" s="123" t="s">
        <v>370</v>
      </c>
      <c r="C18" s="120" t="s">
        <v>371</v>
      </c>
      <c r="D18" s="115">
        <v>45292</v>
      </c>
      <c r="E18" s="115">
        <v>45657</v>
      </c>
      <c r="F18" s="115">
        <v>45292</v>
      </c>
      <c r="G18" s="115">
        <v>45657</v>
      </c>
      <c r="H18" s="121" t="s">
        <v>372</v>
      </c>
      <c r="I18" s="20" t="s">
        <v>412</v>
      </c>
      <c r="J18" s="100" t="s">
        <v>413</v>
      </c>
    </row>
    <row r="19" spans="1:10" x14ac:dyDescent="0.2">
      <c r="A19" s="161" t="s">
        <v>205</v>
      </c>
      <c r="B19" s="161"/>
      <c r="C19" s="161"/>
      <c r="D19" s="161"/>
      <c r="E19" s="161"/>
      <c r="F19" s="161"/>
      <c r="G19" s="161"/>
      <c r="H19" s="161"/>
      <c r="I19" s="161"/>
      <c r="J19" s="161"/>
    </row>
    <row r="20" spans="1:10" x14ac:dyDescent="0.2">
      <c r="A20" s="161" t="s">
        <v>206</v>
      </c>
      <c r="B20" s="161"/>
      <c r="C20" s="161"/>
      <c r="D20" s="161"/>
      <c r="E20" s="161"/>
      <c r="F20" s="161"/>
      <c r="G20" s="161"/>
      <c r="H20" s="161"/>
      <c r="I20" s="161"/>
      <c r="J20" s="161"/>
    </row>
    <row r="21" spans="1:10" ht="102" x14ac:dyDescent="0.2">
      <c r="A21" s="122">
        <v>7</v>
      </c>
      <c r="B21" s="118" t="s">
        <v>133</v>
      </c>
      <c r="C21" s="124" t="s">
        <v>225</v>
      </c>
      <c r="D21" s="115">
        <v>45292</v>
      </c>
      <c r="E21" s="115">
        <v>45596</v>
      </c>
      <c r="F21" s="115">
        <v>45292</v>
      </c>
      <c r="G21" s="115">
        <v>45576</v>
      </c>
      <c r="H21" s="121" t="s">
        <v>373</v>
      </c>
      <c r="I21" s="100" t="s">
        <v>392</v>
      </c>
      <c r="J21" s="20" t="s">
        <v>353</v>
      </c>
    </row>
    <row r="22" spans="1:10" x14ac:dyDescent="0.2">
      <c r="A22" s="161" t="s">
        <v>53</v>
      </c>
      <c r="B22" s="161"/>
      <c r="C22" s="161"/>
      <c r="D22" s="161"/>
      <c r="E22" s="161"/>
      <c r="F22" s="161"/>
      <c r="G22" s="161"/>
      <c r="H22" s="161"/>
      <c r="I22" s="161"/>
      <c r="J22" s="161"/>
    </row>
    <row r="23" spans="1:10" ht="127.5" x14ac:dyDescent="0.2">
      <c r="A23" s="122">
        <v>8</v>
      </c>
      <c r="B23" s="118" t="s">
        <v>207</v>
      </c>
      <c r="C23" s="124" t="s">
        <v>225</v>
      </c>
      <c r="D23" s="115">
        <v>45292</v>
      </c>
      <c r="E23" s="125">
        <v>45646</v>
      </c>
      <c r="F23" s="115">
        <v>45292</v>
      </c>
      <c r="G23" s="125">
        <v>45638</v>
      </c>
      <c r="H23" s="121" t="s">
        <v>374</v>
      </c>
      <c r="I23" s="100" t="s">
        <v>393</v>
      </c>
      <c r="J23" s="20" t="s">
        <v>353</v>
      </c>
    </row>
    <row r="24" spans="1:10" x14ac:dyDescent="0.2">
      <c r="A24" s="161" t="s">
        <v>54</v>
      </c>
      <c r="B24" s="161"/>
      <c r="C24" s="161"/>
      <c r="D24" s="161"/>
      <c r="E24" s="161"/>
      <c r="F24" s="161"/>
      <c r="G24" s="161"/>
      <c r="H24" s="161"/>
      <c r="I24" s="161"/>
      <c r="J24" s="161"/>
    </row>
    <row r="25" spans="1:10" ht="127.5" x14ac:dyDescent="0.2">
      <c r="A25" s="122">
        <v>9</v>
      </c>
      <c r="B25" s="126" t="s">
        <v>134</v>
      </c>
      <c r="C25" s="124" t="s">
        <v>226</v>
      </c>
      <c r="D25" s="115">
        <v>45292</v>
      </c>
      <c r="E25" s="115">
        <v>45657</v>
      </c>
      <c r="F25" s="115">
        <v>45292</v>
      </c>
      <c r="G25" s="115">
        <v>45657</v>
      </c>
      <c r="H25" s="121" t="s">
        <v>172</v>
      </c>
      <c r="I25" s="100" t="s">
        <v>394</v>
      </c>
      <c r="J25" s="20" t="s">
        <v>353</v>
      </c>
    </row>
    <row r="26" spans="1:10" x14ac:dyDescent="0.2">
      <c r="A26" s="161" t="s">
        <v>55</v>
      </c>
      <c r="B26" s="161"/>
      <c r="C26" s="161"/>
      <c r="D26" s="161"/>
      <c r="E26" s="161"/>
      <c r="F26" s="161"/>
      <c r="G26" s="161"/>
      <c r="H26" s="161"/>
      <c r="I26" s="161"/>
      <c r="J26" s="161"/>
    </row>
    <row r="27" spans="1:10" ht="102" x14ac:dyDescent="0.2">
      <c r="A27" s="122">
        <v>10</v>
      </c>
      <c r="B27" s="118" t="s">
        <v>208</v>
      </c>
      <c r="C27" s="124" t="s">
        <v>227</v>
      </c>
      <c r="D27" s="115">
        <v>45292</v>
      </c>
      <c r="E27" s="115">
        <v>45657</v>
      </c>
      <c r="F27" s="115">
        <v>45292</v>
      </c>
      <c r="G27" s="115">
        <v>45657</v>
      </c>
      <c r="H27" s="121" t="s">
        <v>173</v>
      </c>
      <c r="I27" s="100" t="s">
        <v>395</v>
      </c>
      <c r="J27" s="20" t="s">
        <v>353</v>
      </c>
    </row>
    <row r="28" spans="1:10" x14ac:dyDescent="0.2">
      <c r="A28" s="161" t="s">
        <v>186</v>
      </c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0" x14ac:dyDescent="0.2">
      <c r="A29" s="161" t="s">
        <v>57</v>
      </c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0" ht="76.5" x14ac:dyDescent="0.2">
      <c r="A30" s="117" t="s">
        <v>375</v>
      </c>
      <c r="B30" s="123" t="s">
        <v>209</v>
      </c>
      <c r="C30" s="127" t="s">
        <v>228</v>
      </c>
      <c r="D30" s="115">
        <v>45292</v>
      </c>
      <c r="E30" s="115">
        <v>45657</v>
      </c>
      <c r="F30" s="115">
        <v>45292</v>
      </c>
      <c r="G30" s="115">
        <v>45657</v>
      </c>
      <c r="H30" s="121" t="s">
        <v>210</v>
      </c>
      <c r="I30" s="100" t="s">
        <v>364</v>
      </c>
      <c r="J30" s="20" t="s">
        <v>353</v>
      </c>
    </row>
    <row r="31" spans="1:10" ht="76.5" x14ac:dyDescent="0.2">
      <c r="A31" s="117" t="s">
        <v>161</v>
      </c>
      <c r="B31" s="123" t="s">
        <v>211</v>
      </c>
      <c r="C31" s="127" t="s">
        <v>229</v>
      </c>
      <c r="D31" s="115">
        <v>45292</v>
      </c>
      <c r="E31" s="115">
        <v>45657</v>
      </c>
      <c r="F31" s="115">
        <v>45292</v>
      </c>
      <c r="G31" s="115">
        <v>45657</v>
      </c>
      <c r="H31" s="121" t="s">
        <v>212</v>
      </c>
      <c r="I31" s="100" t="s">
        <v>354</v>
      </c>
      <c r="J31" s="20" t="s">
        <v>353</v>
      </c>
    </row>
    <row r="32" spans="1:10" ht="72" customHeight="1" x14ac:dyDescent="0.2">
      <c r="A32" s="117" t="s">
        <v>162</v>
      </c>
      <c r="B32" s="123" t="s">
        <v>139</v>
      </c>
      <c r="C32" s="127" t="s">
        <v>228</v>
      </c>
      <c r="D32" s="115">
        <v>45292</v>
      </c>
      <c r="E32" s="115">
        <v>45657</v>
      </c>
      <c r="F32" s="115">
        <v>45292</v>
      </c>
      <c r="G32" s="115">
        <v>45657</v>
      </c>
      <c r="H32" s="121" t="s">
        <v>174</v>
      </c>
      <c r="I32" s="141" t="s">
        <v>397</v>
      </c>
      <c r="J32" s="20" t="s">
        <v>353</v>
      </c>
    </row>
    <row r="33" spans="1:10" ht="62.25" customHeight="1" x14ac:dyDescent="0.2">
      <c r="A33" s="117" t="s">
        <v>135</v>
      </c>
      <c r="B33" s="123" t="s">
        <v>141</v>
      </c>
      <c r="C33" s="127" t="s">
        <v>228</v>
      </c>
      <c r="D33" s="115">
        <v>45292</v>
      </c>
      <c r="E33" s="115">
        <v>45657</v>
      </c>
      <c r="F33" s="115">
        <v>45292</v>
      </c>
      <c r="G33" s="115">
        <v>45657</v>
      </c>
      <c r="H33" s="121" t="s">
        <v>213</v>
      </c>
      <c r="I33" s="100" t="s">
        <v>355</v>
      </c>
      <c r="J33" s="20" t="s">
        <v>353</v>
      </c>
    </row>
    <row r="34" spans="1:10" ht="98.25" customHeight="1" x14ac:dyDescent="0.2">
      <c r="A34" s="117" t="s">
        <v>136</v>
      </c>
      <c r="B34" s="123" t="s">
        <v>143</v>
      </c>
      <c r="C34" s="127" t="s">
        <v>230</v>
      </c>
      <c r="D34" s="115">
        <v>45292</v>
      </c>
      <c r="E34" s="115">
        <v>45657</v>
      </c>
      <c r="F34" s="115">
        <v>45292</v>
      </c>
      <c r="G34" s="115">
        <v>45657</v>
      </c>
      <c r="H34" s="121" t="s">
        <v>175</v>
      </c>
      <c r="I34" s="100" t="s">
        <v>396</v>
      </c>
      <c r="J34" s="20" t="s">
        <v>353</v>
      </c>
    </row>
    <row r="35" spans="1:10" ht="96.75" customHeight="1" x14ac:dyDescent="0.2">
      <c r="A35" s="117" t="s">
        <v>137</v>
      </c>
      <c r="B35" s="123" t="s">
        <v>146</v>
      </c>
      <c r="C35" s="114" t="s">
        <v>147</v>
      </c>
      <c r="D35" s="115">
        <v>45292</v>
      </c>
      <c r="E35" s="115">
        <v>45657</v>
      </c>
      <c r="F35" s="115">
        <v>45292</v>
      </c>
      <c r="G35" s="115">
        <v>45657</v>
      </c>
      <c r="H35" s="121" t="s">
        <v>176</v>
      </c>
      <c r="I35" s="100" t="s">
        <v>387</v>
      </c>
      <c r="J35" s="20" t="s">
        <v>353</v>
      </c>
    </row>
    <row r="36" spans="1:10" ht="114.75" x14ac:dyDescent="0.2">
      <c r="A36" s="117" t="s">
        <v>138</v>
      </c>
      <c r="B36" s="123" t="s">
        <v>149</v>
      </c>
      <c r="C36" s="114" t="s">
        <v>228</v>
      </c>
      <c r="D36" s="115">
        <v>45292</v>
      </c>
      <c r="E36" s="115">
        <v>45657</v>
      </c>
      <c r="F36" s="115">
        <v>45292</v>
      </c>
      <c r="G36" s="115">
        <v>45657</v>
      </c>
      <c r="H36" s="121" t="s">
        <v>176</v>
      </c>
      <c r="I36" s="100" t="s">
        <v>356</v>
      </c>
      <c r="J36" s="20" t="s">
        <v>353</v>
      </c>
    </row>
    <row r="37" spans="1:10" ht="191.25" x14ac:dyDescent="0.2">
      <c r="A37" s="117" t="s">
        <v>140</v>
      </c>
      <c r="B37" s="123" t="s">
        <v>214</v>
      </c>
      <c r="C37" s="114" t="s">
        <v>228</v>
      </c>
      <c r="D37" s="115">
        <v>45292</v>
      </c>
      <c r="E37" s="115">
        <v>45657</v>
      </c>
      <c r="F37" s="115">
        <v>45292</v>
      </c>
      <c r="G37" s="115">
        <v>45657</v>
      </c>
      <c r="H37" s="121" t="s">
        <v>176</v>
      </c>
      <c r="I37" s="100" t="s">
        <v>357</v>
      </c>
      <c r="J37" s="20" t="s">
        <v>353</v>
      </c>
    </row>
    <row r="38" spans="1:10" ht="114.75" x14ac:dyDescent="0.2">
      <c r="A38" s="117" t="s">
        <v>142</v>
      </c>
      <c r="B38" s="123" t="s">
        <v>215</v>
      </c>
      <c r="C38" s="114" t="s">
        <v>228</v>
      </c>
      <c r="D38" s="115">
        <v>45292</v>
      </c>
      <c r="E38" s="115">
        <v>45657</v>
      </c>
      <c r="F38" s="115">
        <v>45292</v>
      </c>
      <c r="G38" s="115">
        <v>45657</v>
      </c>
      <c r="H38" s="121" t="s">
        <v>176</v>
      </c>
      <c r="I38" s="100" t="s">
        <v>358</v>
      </c>
      <c r="J38" s="20" t="s">
        <v>353</v>
      </c>
    </row>
    <row r="39" spans="1:10" ht="55.5" customHeight="1" x14ac:dyDescent="0.2">
      <c r="A39" s="117" t="s">
        <v>144</v>
      </c>
      <c r="B39" s="123" t="s">
        <v>155</v>
      </c>
      <c r="C39" s="114" t="s">
        <v>156</v>
      </c>
      <c r="D39" s="128">
        <v>45292</v>
      </c>
      <c r="E39" s="128">
        <v>45657</v>
      </c>
      <c r="F39" s="128">
        <v>45292</v>
      </c>
      <c r="G39" s="128">
        <v>45657</v>
      </c>
      <c r="H39" s="121" t="s">
        <v>177</v>
      </c>
      <c r="I39" s="100" t="s">
        <v>359</v>
      </c>
      <c r="J39" s="20" t="s">
        <v>353</v>
      </c>
    </row>
    <row r="40" spans="1:10" x14ac:dyDescent="0.2">
      <c r="A40" s="161" t="s">
        <v>216</v>
      </c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0" x14ac:dyDescent="0.2">
      <c r="A41" s="161" t="s">
        <v>59</v>
      </c>
      <c r="B41" s="161"/>
      <c r="C41" s="161"/>
      <c r="D41" s="161"/>
      <c r="E41" s="161"/>
      <c r="F41" s="161"/>
      <c r="G41" s="161"/>
      <c r="H41" s="161"/>
      <c r="I41" s="161"/>
      <c r="J41" s="161"/>
    </row>
    <row r="42" spans="1:10" ht="96" customHeight="1" x14ac:dyDescent="0.2">
      <c r="A42" s="117" t="s">
        <v>145</v>
      </c>
      <c r="B42" s="123" t="s">
        <v>217</v>
      </c>
      <c r="C42" s="127" t="s">
        <v>231</v>
      </c>
      <c r="D42" s="115">
        <v>45292</v>
      </c>
      <c r="E42" s="115">
        <v>45535</v>
      </c>
      <c r="F42" s="115">
        <v>45292</v>
      </c>
      <c r="G42" s="115">
        <v>45535</v>
      </c>
      <c r="H42" s="121" t="s">
        <v>218</v>
      </c>
      <c r="I42" s="100" t="s">
        <v>407</v>
      </c>
      <c r="J42" s="20" t="s">
        <v>353</v>
      </c>
    </row>
    <row r="43" spans="1:10" x14ac:dyDescent="0.2">
      <c r="A43" s="161" t="s">
        <v>157</v>
      </c>
      <c r="B43" s="161"/>
      <c r="C43" s="161"/>
      <c r="D43" s="161"/>
      <c r="E43" s="161"/>
      <c r="F43" s="161"/>
      <c r="G43" s="161"/>
      <c r="H43" s="161"/>
      <c r="I43" s="161"/>
      <c r="J43" s="161"/>
    </row>
    <row r="44" spans="1:10" ht="96" customHeight="1" x14ac:dyDescent="0.2">
      <c r="A44" s="117" t="s">
        <v>148</v>
      </c>
      <c r="B44" s="123" t="s">
        <v>219</v>
      </c>
      <c r="C44" s="127" t="s">
        <v>231</v>
      </c>
      <c r="D44" s="115">
        <v>45292</v>
      </c>
      <c r="E44" s="115">
        <v>45657</v>
      </c>
      <c r="F44" s="115">
        <v>45292</v>
      </c>
      <c r="G44" s="115">
        <v>45657</v>
      </c>
      <c r="H44" s="121" t="s">
        <v>220</v>
      </c>
      <c r="I44" s="100" t="s">
        <v>408</v>
      </c>
      <c r="J44" s="20" t="s">
        <v>353</v>
      </c>
    </row>
    <row r="45" spans="1:10" ht="96" customHeight="1" x14ac:dyDescent="0.2">
      <c r="A45" s="117" t="s">
        <v>150</v>
      </c>
      <c r="B45" s="123" t="s">
        <v>221</v>
      </c>
      <c r="C45" s="127" t="s">
        <v>231</v>
      </c>
      <c r="D45" s="115">
        <v>45292</v>
      </c>
      <c r="E45" s="115">
        <v>45657</v>
      </c>
      <c r="F45" s="115">
        <v>45292</v>
      </c>
      <c r="G45" s="115">
        <v>45657</v>
      </c>
      <c r="H45" s="121" t="s">
        <v>222</v>
      </c>
      <c r="I45" s="141" t="s">
        <v>409</v>
      </c>
      <c r="J45" s="144" t="s">
        <v>353</v>
      </c>
    </row>
    <row r="46" spans="1:10" x14ac:dyDescent="0.2">
      <c r="A46" s="161" t="s">
        <v>158</v>
      </c>
      <c r="B46" s="161"/>
      <c r="C46" s="161"/>
      <c r="D46" s="161"/>
      <c r="E46" s="161"/>
      <c r="F46" s="161"/>
      <c r="G46" s="161"/>
      <c r="H46" s="161"/>
      <c r="I46" s="161"/>
      <c r="J46" s="161"/>
    </row>
    <row r="47" spans="1:10" ht="89.25" x14ac:dyDescent="0.2">
      <c r="A47" s="117" t="s">
        <v>151</v>
      </c>
      <c r="B47" s="129" t="s">
        <v>223</v>
      </c>
      <c r="C47" s="114" t="s">
        <v>376</v>
      </c>
      <c r="D47" s="115">
        <v>45292</v>
      </c>
      <c r="E47" s="115">
        <v>45657</v>
      </c>
      <c r="F47" s="98">
        <v>45292</v>
      </c>
      <c r="G47" s="98">
        <v>45657</v>
      </c>
      <c r="H47" s="121" t="s">
        <v>377</v>
      </c>
      <c r="I47" s="100" t="s">
        <v>381</v>
      </c>
      <c r="J47" s="20" t="s">
        <v>353</v>
      </c>
    </row>
    <row r="48" spans="1:10" ht="83.25" customHeight="1" x14ac:dyDescent="0.2">
      <c r="A48" s="117" t="s">
        <v>152</v>
      </c>
      <c r="B48" s="129" t="s">
        <v>159</v>
      </c>
      <c r="C48" s="127" t="s">
        <v>232</v>
      </c>
      <c r="D48" s="115">
        <v>45292</v>
      </c>
      <c r="E48" s="115">
        <v>45657</v>
      </c>
      <c r="F48" s="115">
        <v>45292</v>
      </c>
      <c r="G48" s="115">
        <v>45657</v>
      </c>
      <c r="H48" s="121" t="s">
        <v>224</v>
      </c>
      <c r="I48" s="100" t="s">
        <v>360</v>
      </c>
      <c r="J48" s="20" t="s">
        <v>353</v>
      </c>
    </row>
    <row r="49" spans="1:10" ht="127.5" x14ac:dyDescent="0.2">
      <c r="A49" s="117" t="s">
        <v>153</v>
      </c>
      <c r="B49" s="129" t="s">
        <v>160</v>
      </c>
      <c r="C49" s="127" t="s">
        <v>233</v>
      </c>
      <c r="D49" s="115">
        <v>45292</v>
      </c>
      <c r="E49" s="115">
        <v>45657</v>
      </c>
      <c r="F49" s="115">
        <v>45292</v>
      </c>
      <c r="G49" s="115">
        <v>45657</v>
      </c>
      <c r="H49" s="121" t="s">
        <v>178</v>
      </c>
      <c r="I49" s="100" t="s">
        <v>361</v>
      </c>
      <c r="J49" s="20" t="s">
        <v>353</v>
      </c>
    </row>
    <row r="50" spans="1:10" ht="111" customHeight="1" x14ac:dyDescent="0.2">
      <c r="A50" s="117" t="s">
        <v>154</v>
      </c>
      <c r="B50" s="129" t="s">
        <v>378</v>
      </c>
      <c r="C50" s="127" t="s">
        <v>379</v>
      </c>
      <c r="D50" s="115">
        <v>45292</v>
      </c>
      <c r="E50" s="115">
        <v>45657</v>
      </c>
      <c r="F50" s="115">
        <v>45292</v>
      </c>
      <c r="G50" s="115">
        <v>45657</v>
      </c>
      <c r="H50" s="121" t="s">
        <v>380</v>
      </c>
      <c r="I50" s="100" t="s">
        <v>399</v>
      </c>
      <c r="J50" s="20" t="s">
        <v>353</v>
      </c>
    </row>
  </sheetData>
  <mergeCells count="24">
    <mergeCell ref="A29:J29"/>
    <mergeCell ref="A40:J40"/>
    <mergeCell ref="A41:J41"/>
    <mergeCell ref="A43:J43"/>
    <mergeCell ref="A46:J46"/>
    <mergeCell ref="A28:J28"/>
    <mergeCell ref="A8:J8"/>
    <mergeCell ref="A9:J9"/>
    <mergeCell ref="A12:J12"/>
    <mergeCell ref="A14:J14"/>
    <mergeCell ref="A16:J16"/>
    <mergeCell ref="A19:J19"/>
    <mergeCell ref="A20:J20"/>
    <mergeCell ref="A22:J22"/>
    <mergeCell ref="A24:J24"/>
    <mergeCell ref="A26:J26"/>
    <mergeCell ref="A3:J3"/>
    <mergeCell ref="A5:A6"/>
    <mergeCell ref="B5:B6"/>
    <mergeCell ref="C5:C6"/>
    <mergeCell ref="D5:E5"/>
    <mergeCell ref="F5:G5"/>
    <mergeCell ref="H5:I5"/>
    <mergeCell ref="J5:J6"/>
  </mergeCells>
  <pageMargins left="0.7" right="0.7" top="0.75" bottom="0.75" header="0.3" footer="0.3"/>
  <pageSetup paperSize="9" scale="59" fitToHeight="0" orientation="landscape" r:id="rId1"/>
  <rowBreaks count="1" manualBreakCount="1">
    <brk id="1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"/>
  <sheetViews>
    <sheetView zoomScaleNormal="100" zoomScaleSheetLayoutView="85" workbookViewId="0">
      <pane ySplit="5" topLeftCell="A6" activePane="bottomLeft" state="frozen"/>
      <selection pane="bottomLeft" activeCell="D92" sqref="D92"/>
    </sheetView>
  </sheetViews>
  <sheetFormatPr defaultRowHeight="15" x14ac:dyDescent="0.25"/>
  <cols>
    <col min="1" max="1" width="17.7109375" customWidth="1"/>
    <col min="2" max="2" width="26.140625" customWidth="1"/>
    <col min="3" max="3" width="22" customWidth="1"/>
    <col min="4" max="4" width="18.7109375" customWidth="1"/>
    <col min="5" max="5" width="17.140625" customWidth="1"/>
    <col min="6" max="6" width="17.42578125" customWidth="1"/>
  </cols>
  <sheetData>
    <row r="1" spans="1:7" x14ac:dyDescent="0.25">
      <c r="F1" s="130" t="s">
        <v>35</v>
      </c>
    </row>
    <row r="3" spans="1:7" x14ac:dyDescent="0.25">
      <c r="A3" s="172" t="s">
        <v>386</v>
      </c>
      <c r="B3" s="172"/>
      <c r="C3" s="172"/>
      <c r="D3" s="172"/>
      <c r="E3" s="172"/>
      <c r="F3" s="172"/>
    </row>
    <row r="5" spans="1:7" ht="51" x14ac:dyDescent="0.25">
      <c r="A5" s="105" t="s">
        <v>22</v>
      </c>
      <c r="B5" s="105" t="s">
        <v>179</v>
      </c>
      <c r="C5" s="105" t="s">
        <v>23</v>
      </c>
      <c r="D5" s="105" t="s">
        <v>382</v>
      </c>
      <c r="E5" s="105" t="s">
        <v>383</v>
      </c>
      <c r="F5" s="105" t="s">
        <v>25</v>
      </c>
      <c r="G5" s="25"/>
    </row>
    <row r="6" spans="1:7" x14ac:dyDescent="0.25">
      <c r="A6" s="105">
        <v>1</v>
      </c>
      <c r="B6" s="105">
        <v>2</v>
      </c>
      <c r="C6" s="105">
        <v>3</v>
      </c>
      <c r="D6" s="105">
        <v>4</v>
      </c>
      <c r="E6" s="105">
        <v>5</v>
      </c>
      <c r="F6" s="105">
        <v>6</v>
      </c>
    </row>
    <row r="7" spans="1:7" x14ac:dyDescent="0.25">
      <c r="A7" s="171" t="s">
        <v>24</v>
      </c>
      <c r="B7" s="171" t="s">
        <v>65</v>
      </c>
      <c r="C7" s="131" t="s">
        <v>163</v>
      </c>
      <c r="D7" s="132">
        <f>D13+D91+D121+D223</f>
        <v>386297.7</v>
      </c>
      <c r="E7" s="132">
        <f>E13+E91+E121+E223+0.1</f>
        <v>424830.00000000006</v>
      </c>
      <c r="F7" s="132">
        <f>F13+F91+F121+F223</f>
        <v>418463.40000000008</v>
      </c>
    </row>
    <row r="8" spans="1:7" x14ac:dyDescent="0.25">
      <c r="A8" s="171"/>
      <c r="B8" s="171"/>
      <c r="C8" s="133" t="s">
        <v>164</v>
      </c>
      <c r="D8" s="134"/>
      <c r="E8" s="134"/>
      <c r="F8" s="134"/>
    </row>
    <row r="9" spans="1:7" x14ac:dyDescent="0.25">
      <c r="A9" s="171"/>
      <c r="B9" s="171"/>
      <c r="C9" s="133" t="s">
        <v>234</v>
      </c>
      <c r="D9" s="134">
        <f t="shared" ref="D9:F12" si="0">D15+D93+D123+D225</f>
        <v>30</v>
      </c>
      <c r="E9" s="134">
        <f t="shared" si="0"/>
        <v>30</v>
      </c>
      <c r="F9" s="134">
        <f t="shared" si="0"/>
        <v>30</v>
      </c>
    </row>
    <row r="10" spans="1:7" ht="25.5" x14ac:dyDescent="0.25">
      <c r="A10" s="171"/>
      <c r="B10" s="171"/>
      <c r="C10" s="133" t="s">
        <v>235</v>
      </c>
      <c r="D10" s="134">
        <f t="shared" si="0"/>
        <v>8766.0999999999985</v>
      </c>
      <c r="E10" s="134">
        <f t="shared" si="0"/>
        <v>8766.0999999999985</v>
      </c>
      <c r="F10" s="134">
        <f t="shared" si="0"/>
        <v>8766.0999999999985</v>
      </c>
    </row>
    <row r="11" spans="1:7" x14ac:dyDescent="0.25">
      <c r="A11" s="171"/>
      <c r="B11" s="171"/>
      <c r="C11" s="133" t="s">
        <v>165</v>
      </c>
      <c r="D11" s="134">
        <f t="shared" si="0"/>
        <v>377501.6</v>
      </c>
      <c r="E11" s="134">
        <f>E17+E95+E125+E227+0.1</f>
        <v>416033.9</v>
      </c>
      <c r="F11" s="134">
        <f t="shared" si="0"/>
        <v>409667.30000000005</v>
      </c>
    </row>
    <row r="12" spans="1:7" ht="25.5" x14ac:dyDescent="0.25">
      <c r="A12" s="171"/>
      <c r="B12" s="171"/>
      <c r="C12" s="133" t="s">
        <v>166</v>
      </c>
      <c r="D12" s="134">
        <f t="shared" si="0"/>
        <v>0</v>
      </c>
      <c r="E12" s="134">
        <f t="shared" si="0"/>
        <v>0</v>
      </c>
      <c r="F12" s="134">
        <f t="shared" si="0"/>
        <v>0</v>
      </c>
    </row>
    <row r="13" spans="1:7" x14ac:dyDescent="0.25">
      <c r="A13" s="171" t="s">
        <v>20</v>
      </c>
      <c r="B13" s="171" t="s">
        <v>66</v>
      </c>
      <c r="C13" s="131" t="s">
        <v>163</v>
      </c>
      <c r="D13" s="132">
        <f>D19+D25+D31+D37+D43+D49+D55+D61+D67+D73+D79+D85</f>
        <v>39749.500000000007</v>
      </c>
      <c r="E13" s="132">
        <f>E19+E25+E31+E37+E43+E49+E55+E61+E67+E73+E79+E85-0.1</f>
        <v>47334.1</v>
      </c>
      <c r="F13" s="132">
        <f>F19+F25+F31+F37+F43+F49+F55+F61+F67+F73+F79+F85</f>
        <v>45691.299999999996</v>
      </c>
    </row>
    <row r="14" spans="1:7" x14ac:dyDescent="0.25">
      <c r="A14" s="171"/>
      <c r="B14" s="171"/>
      <c r="C14" s="133" t="s">
        <v>164</v>
      </c>
      <c r="D14" s="134"/>
      <c r="E14" s="134"/>
      <c r="F14" s="134"/>
    </row>
    <row r="15" spans="1:7" x14ac:dyDescent="0.25">
      <c r="A15" s="171"/>
      <c r="B15" s="171"/>
      <c r="C15" s="133" t="s">
        <v>234</v>
      </c>
      <c r="D15" s="134">
        <f t="shared" ref="D15:F18" si="1">D21+D27+D33+D39+D45+D51+D57+D63+D69+D75+D81+D87</f>
        <v>0</v>
      </c>
      <c r="E15" s="134">
        <f t="shared" si="1"/>
        <v>0</v>
      </c>
      <c r="F15" s="134">
        <f t="shared" si="1"/>
        <v>0</v>
      </c>
    </row>
    <row r="16" spans="1:7" ht="25.5" x14ac:dyDescent="0.25">
      <c r="A16" s="171"/>
      <c r="B16" s="171"/>
      <c r="C16" s="133" t="s">
        <v>235</v>
      </c>
      <c r="D16" s="134">
        <f t="shared" si="1"/>
        <v>0</v>
      </c>
      <c r="E16" s="134">
        <f t="shared" si="1"/>
        <v>0</v>
      </c>
      <c r="F16" s="134">
        <f t="shared" si="1"/>
        <v>0</v>
      </c>
    </row>
    <row r="17" spans="1:6" x14ac:dyDescent="0.25">
      <c r="A17" s="171"/>
      <c r="B17" s="171"/>
      <c r="C17" s="133" t="s">
        <v>165</v>
      </c>
      <c r="D17" s="134">
        <f t="shared" si="1"/>
        <v>39749.500000000007</v>
      </c>
      <c r="E17" s="134">
        <f>E23+E29+E35+E41+E47+E53+E59+E65+E71+E77+E83+E89-0.1</f>
        <v>47334.1</v>
      </c>
      <c r="F17" s="134">
        <f t="shared" si="1"/>
        <v>45691.299999999996</v>
      </c>
    </row>
    <row r="18" spans="1:6" ht="25.5" x14ac:dyDescent="0.25">
      <c r="A18" s="171"/>
      <c r="B18" s="171"/>
      <c r="C18" s="133" t="s">
        <v>166</v>
      </c>
      <c r="D18" s="134">
        <f t="shared" si="1"/>
        <v>0</v>
      </c>
      <c r="E18" s="134">
        <f t="shared" si="1"/>
        <v>0</v>
      </c>
      <c r="F18" s="134">
        <f t="shared" si="1"/>
        <v>0</v>
      </c>
    </row>
    <row r="19" spans="1:6" x14ac:dyDescent="0.25">
      <c r="A19" s="171" t="s">
        <v>67</v>
      </c>
      <c r="B19" s="171" t="s">
        <v>197</v>
      </c>
      <c r="C19" s="131" t="s">
        <v>163</v>
      </c>
      <c r="D19" s="132">
        <v>1072.9000000000001</v>
      </c>
      <c r="E19" s="132">
        <v>1072.9000000000001</v>
      </c>
      <c r="F19" s="132">
        <v>340</v>
      </c>
    </row>
    <row r="20" spans="1:6" x14ac:dyDescent="0.25">
      <c r="A20" s="171"/>
      <c r="B20" s="171"/>
      <c r="C20" s="133" t="s">
        <v>164</v>
      </c>
      <c r="D20" s="134"/>
      <c r="E20" s="134"/>
      <c r="F20" s="134"/>
    </row>
    <row r="21" spans="1:6" x14ac:dyDescent="0.25">
      <c r="A21" s="171"/>
      <c r="B21" s="171"/>
      <c r="C21" s="133" t="s">
        <v>234</v>
      </c>
      <c r="D21" s="134">
        <v>0</v>
      </c>
      <c r="E21" s="134">
        <v>0</v>
      </c>
      <c r="F21" s="134">
        <v>0</v>
      </c>
    </row>
    <row r="22" spans="1:6" ht="25.5" x14ac:dyDescent="0.25">
      <c r="A22" s="171"/>
      <c r="B22" s="171"/>
      <c r="C22" s="133" t="s">
        <v>235</v>
      </c>
      <c r="D22" s="134">
        <v>0</v>
      </c>
      <c r="E22" s="134">
        <v>0</v>
      </c>
      <c r="F22" s="134">
        <v>0</v>
      </c>
    </row>
    <row r="23" spans="1:6" x14ac:dyDescent="0.25">
      <c r="A23" s="171"/>
      <c r="B23" s="171"/>
      <c r="C23" s="133" t="s">
        <v>165</v>
      </c>
      <c r="D23" s="134">
        <v>1072.9000000000001</v>
      </c>
      <c r="E23" s="134">
        <v>1072.9000000000001</v>
      </c>
      <c r="F23" s="134">
        <v>340</v>
      </c>
    </row>
    <row r="24" spans="1:6" ht="25.5" x14ac:dyDescent="0.25">
      <c r="A24" s="171"/>
      <c r="B24" s="171"/>
      <c r="C24" s="133" t="s">
        <v>166</v>
      </c>
      <c r="D24" s="134">
        <v>0</v>
      </c>
      <c r="E24" s="134">
        <v>0</v>
      </c>
      <c r="F24" s="134">
        <v>0</v>
      </c>
    </row>
    <row r="25" spans="1:6" x14ac:dyDescent="0.25">
      <c r="A25" s="171" t="s">
        <v>68</v>
      </c>
      <c r="B25" s="171" t="s">
        <v>69</v>
      </c>
      <c r="C25" s="131" t="s">
        <v>163</v>
      </c>
      <c r="D25" s="132">
        <v>1430</v>
      </c>
      <c r="E25" s="132">
        <v>2613.8000000000002</v>
      </c>
      <c r="F25" s="132">
        <v>2613.5</v>
      </c>
    </row>
    <row r="26" spans="1:6" x14ac:dyDescent="0.25">
      <c r="A26" s="171"/>
      <c r="B26" s="171"/>
      <c r="C26" s="133" t="s">
        <v>164</v>
      </c>
      <c r="D26" s="134"/>
      <c r="E26" s="134"/>
      <c r="F26" s="134"/>
    </row>
    <row r="27" spans="1:6" x14ac:dyDescent="0.25">
      <c r="A27" s="171"/>
      <c r="B27" s="171"/>
      <c r="C27" s="133" t="s">
        <v>234</v>
      </c>
      <c r="D27" s="134">
        <v>0</v>
      </c>
      <c r="E27" s="134">
        <v>0</v>
      </c>
      <c r="F27" s="134">
        <v>0</v>
      </c>
    </row>
    <row r="28" spans="1:6" ht="25.5" x14ac:dyDescent="0.25">
      <c r="A28" s="171"/>
      <c r="B28" s="171"/>
      <c r="C28" s="133" t="s">
        <v>235</v>
      </c>
      <c r="D28" s="134">
        <v>0</v>
      </c>
      <c r="E28" s="134">
        <v>0</v>
      </c>
      <c r="F28" s="134">
        <v>0</v>
      </c>
    </row>
    <row r="29" spans="1:6" x14ac:dyDescent="0.25">
      <c r="A29" s="171"/>
      <c r="B29" s="171"/>
      <c r="C29" s="133" t="s">
        <v>165</v>
      </c>
      <c r="D29" s="134">
        <v>1430</v>
      </c>
      <c r="E29" s="134">
        <v>2613.8000000000002</v>
      </c>
      <c r="F29" s="134">
        <v>2613.5</v>
      </c>
    </row>
    <row r="30" spans="1:6" ht="25.5" x14ac:dyDescent="0.25">
      <c r="A30" s="171"/>
      <c r="B30" s="171"/>
      <c r="C30" s="133" t="s">
        <v>166</v>
      </c>
      <c r="D30" s="134">
        <v>0</v>
      </c>
      <c r="E30" s="134">
        <v>0</v>
      </c>
      <c r="F30" s="134">
        <v>0</v>
      </c>
    </row>
    <row r="31" spans="1:6" x14ac:dyDescent="0.25">
      <c r="A31" s="171" t="s">
        <v>70</v>
      </c>
      <c r="B31" s="171" t="s">
        <v>71</v>
      </c>
      <c r="C31" s="131" t="s">
        <v>163</v>
      </c>
      <c r="D31" s="132">
        <v>100</v>
      </c>
      <c r="E31" s="132">
        <v>200</v>
      </c>
      <c r="F31" s="132">
        <v>124</v>
      </c>
    </row>
    <row r="32" spans="1:6" x14ac:dyDescent="0.25">
      <c r="A32" s="171"/>
      <c r="B32" s="171"/>
      <c r="C32" s="133" t="s">
        <v>164</v>
      </c>
      <c r="D32" s="134"/>
      <c r="E32" s="134"/>
      <c r="F32" s="134"/>
    </row>
    <row r="33" spans="1:7" x14ac:dyDescent="0.25">
      <c r="A33" s="171"/>
      <c r="B33" s="171"/>
      <c r="C33" s="133" t="s">
        <v>234</v>
      </c>
      <c r="D33" s="134">
        <v>0</v>
      </c>
      <c r="E33" s="134">
        <v>0</v>
      </c>
      <c r="F33" s="134">
        <v>0</v>
      </c>
    </row>
    <row r="34" spans="1:7" ht="25.5" x14ac:dyDescent="0.25">
      <c r="A34" s="171"/>
      <c r="B34" s="171"/>
      <c r="C34" s="133" t="s">
        <v>235</v>
      </c>
      <c r="D34" s="134">
        <v>0</v>
      </c>
      <c r="E34" s="134">
        <v>0</v>
      </c>
      <c r="F34" s="134">
        <v>0</v>
      </c>
    </row>
    <row r="35" spans="1:7" x14ac:dyDescent="0.25">
      <c r="A35" s="171"/>
      <c r="B35" s="171"/>
      <c r="C35" s="133" t="s">
        <v>165</v>
      </c>
      <c r="D35" s="134">
        <v>100</v>
      </c>
      <c r="E35" s="134">
        <v>200</v>
      </c>
      <c r="F35" s="134">
        <v>124</v>
      </c>
    </row>
    <row r="36" spans="1:7" ht="25.5" x14ac:dyDescent="0.25">
      <c r="A36" s="171"/>
      <c r="B36" s="171"/>
      <c r="C36" s="133" t="s">
        <v>166</v>
      </c>
      <c r="D36" s="134">
        <v>0</v>
      </c>
      <c r="E36" s="134">
        <v>0</v>
      </c>
      <c r="F36" s="134">
        <v>0</v>
      </c>
      <c r="G36" s="15"/>
    </row>
    <row r="37" spans="1:7" x14ac:dyDescent="0.25">
      <c r="A37" s="171" t="s">
        <v>72</v>
      </c>
      <c r="B37" s="171" t="s">
        <v>236</v>
      </c>
      <c r="C37" s="131" t="s">
        <v>163</v>
      </c>
      <c r="D37" s="132">
        <v>27348.400000000001</v>
      </c>
      <c r="E37" s="132">
        <v>30496.3</v>
      </c>
      <c r="F37" s="132">
        <v>30172.7</v>
      </c>
    </row>
    <row r="38" spans="1:7" x14ac:dyDescent="0.25">
      <c r="A38" s="171"/>
      <c r="B38" s="171"/>
      <c r="C38" s="133" t="s">
        <v>164</v>
      </c>
      <c r="D38" s="134"/>
      <c r="E38" s="134"/>
      <c r="F38" s="134"/>
    </row>
    <row r="39" spans="1:7" x14ac:dyDescent="0.25">
      <c r="A39" s="171"/>
      <c r="B39" s="171"/>
      <c r="C39" s="133" t="s">
        <v>234</v>
      </c>
      <c r="D39" s="134">
        <v>0</v>
      </c>
      <c r="E39" s="134">
        <v>0</v>
      </c>
      <c r="F39" s="134">
        <v>0</v>
      </c>
    </row>
    <row r="40" spans="1:7" ht="25.5" x14ac:dyDescent="0.25">
      <c r="A40" s="171"/>
      <c r="B40" s="171"/>
      <c r="C40" s="133" t="s">
        <v>235</v>
      </c>
      <c r="D40" s="134">
        <v>0</v>
      </c>
      <c r="E40" s="134">
        <v>0</v>
      </c>
      <c r="F40" s="134">
        <v>0</v>
      </c>
    </row>
    <row r="41" spans="1:7" x14ac:dyDescent="0.25">
      <c r="A41" s="171"/>
      <c r="B41" s="171"/>
      <c r="C41" s="133" t="s">
        <v>165</v>
      </c>
      <c r="D41" s="134">
        <v>27348.400000000001</v>
      </c>
      <c r="E41" s="134">
        <v>30496.3</v>
      </c>
      <c r="F41" s="134">
        <v>30172.7</v>
      </c>
    </row>
    <row r="42" spans="1:7" ht="25.5" x14ac:dyDescent="0.25">
      <c r="A42" s="171"/>
      <c r="B42" s="171"/>
      <c r="C42" s="133" t="s">
        <v>166</v>
      </c>
      <c r="D42" s="134">
        <v>0</v>
      </c>
      <c r="E42" s="134">
        <v>0</v>
      </c>
      <c r="F42" s="134">
        <v>0</v>
      </c>
    </row>
    <row r="43" spans="1:7" x14ac:dyDescent="0.25">
      <c r="A43" s="171" t="s">
        <v>73</v>
      </c>
      <c r="B43" s="171" t="s">
        <v>74</v>
      </c>
      <c r="C43" s="131" t="s">
        <v>163</v>
      </c>
      <c r="D43" s="132">
        <v>3819.3</v>
      </c>
      <c r="E43" s="132">
        <v>12653.7</v>
      </c>
      <c r="F43" s="132">
        <v>12143.6</v>
      </c>
    </row>
    <row r="44" spans="1:7" x14ac:dyDescent="0.25">
      <c r="A44" s="171"/>
      <c r="B44" s="171"/>
      <c r="C44" s="133" t="s">
        <v>164</v>
      </c>
      <c r="D44" s="134"/>
      <c r="E44" s="134"/>
      <c r="F44" s="134"/>
    </row>
    <row r="45" spans="1:7" x14ac:dyDescent="0.25">
      <c r="A45" s="171"/>
      <c r="B45" s="171"/>
      <c r="C45" s="133" t="s">
        <v>234</v>
      </c>
      <c r="D45" s="134">
        <v>0</v>
      </c>
      <c r="E45" s="134">
        <v>0</v>
      </c>
      <c r="F45" s="134">
        <v>0</v>
      </c>
    </row>
    <row r="46" spans="1:7" ht="25.5" x14ac:dyDescent="0.25">
      <c r="A46" s="171"/>
      <c r="B46" s="171"/>
      <c r="C46" s="133" t="s">
        <v>235</v>
      </c>
      <c r="D46" s="134">
        <v>0</v>
      </c>
      <c r="E46" s="134">
        <v>0</v>
      </c>
      <c r="F46" s="134">
        <v>0</v>
      </c>
    </row>
    <row r="47" spans="1:7" x14ac:dyDescent="0.25">
      <c r="A47" s="171"/>
      <c r="B47" s="171"/>
      <c r="C47" s="133" t="s">
        <v>165</v>
      </c>
      <c r="D47" s="134">
        <v>3819.3</v>
      </c>
      <c r="E47" s="134">
        <v>12653.7</v>
      </c>
      <c r="F47" s="134">
        <v>12143.6</v>
      </c>
    </row>
    <row r="48" spans="1:7" ht="25.5" x14ac:dyDescent="0.25">
      <c r="A48" s="171"/>
      <c r="B48" s="171"/>
      <c r="C48" s="133" t="s">
        <v>166</v>
      </c>
      <c r="D48" s="134">
        <v>0</v>
      </c>
      <c r="E48" s="134">
        <v>0</v>
      </c>
      <c r="F48" s="134">
        <v>0</v>
      </c>
    </row>
    <row r="49" spans="1:6" x14ac:dyDescent="0.25">
      <c r="A49" s="171" t="s">
        <v>75</v>
      </c>
      <c r="B49" s="171" t="s">
        <v>76</v>
      </c>
      <c r="C49" s="131" t="s">
        <v>163</v>
      </c>
      <c r="D49" s="132">
        <v>0</v>
      </c>
      <c r="E49" s="132">
        <v>0</v>
      </c>
      <c r="F49" s="132">
        <v>0</v>
      </c>
    </row>
    <row r="50" spans="1:6" x14ac:dyDescent="0.25">
      <c r="A50" s="171"/>
      <c r="B50" s="171"/>
      <c r="C50" s="133" t="s">
        <v>164</v>
      </c>
      <c r="D50" s="134"/>
      <c r="E50" s="134"/>
      <c r="F50" s="134"/>
    </row>
    <row r="51" spans="1:6" x14ac:dyDescent="0.25">
      <c r="A51" s="171"/>
      <c r="B51" s="171"/>
      <c r="C51" s="133" t="s">
        <v>234</v>
      </c>
      <c r="D51" s="134">
        <v>0</v>
      </c>
      <c r="E51" s="134">
        <v>0</v>
      </c>
      <c r="F51" s="134">
        <v>0</v>
      </c>
    </row>
    <row r="52" spans="1:6" ht="25.5" x14ac:dyDescent="0.25">
      <c r="A52" s="171"/>
      <c r="B52" s="171"/>
      <c r="C52" s="133" t="s">
        <v>235</v>
      </c>
      <c r="D52" s="134">
        <v>0</v>
      </c>
      <c r="E52" s="134">
        <v>0</v>
      </c>
      <c r="F52" s="134">
        <v>0</v>
      </c>
    </row>
    <row r="53" spans="1:6" x14ac:dyDescent="0.25">
      <c r="A53" s="171"/>
      <c r="B53" s="171"/>
      <c r="C53" s="133" t="s">
        <v>165</v>
      </c>
      <c r="D53" s="134">
        <v>0</v>
      </c>
      <c r="E53" s="134">
        <v>0</v>
      </c>
      <c r="F53" s="134">
        <v>0</v>
      </c>
    </row>
    <row r="54" spans="1:6" ht="25.5" x14ac:dyDescent="0.25">
      <c r="A54" s="171"/>
      <c r="B54" s="171"/>
      <c r="C54" s="133" t="s">
        <v>166</v>
      </c>
      <c r="D54" s="134">
        <v>0</v>
      </c>
      <c r="E54" s="134">
        <v>0</v>
      </c>
      <c r="F54" s="134">
        <v>0</v>
      </c>
    </row>
    <row r="55" spans="1:6" x14ac:dyDescent="0.25">
      <c r="A55" s="171" t="s">
        <v>77</v>
      </c>
      <c r="B55" s="171" t="s">
        <v>78</v>
      </c>
      <c r="C55" s="131" t="s">
        <v>163</v>
      </c>
      <c r="D55" s="132">
        <v>0</v>
      </c>
      <c r="E55" s="132">
        <v>0</v>
      </c>
      <c r="F55" s="132">
        <v>0</v>
      </c>
    </row>
    <row r="56" spans="1:6" x14ac:dyDescent="0.25">
      <c r="A56" s="171"/>
      <c r="B56" s="171"/>
      <c r="C56" s="133" t="s">
        <v>164</v>
      </c>
      <c r="D56" s="134"/>
      <c r="E56" s="134"/>
      <c r="F56" s="134"/>
    </row>
    <row r="57" spans="1:6" x14ac:dyDescent="0.25">
      <c r="A57" s="171"/>
      <c r="B57" s="171"/>
      <c r="C57" s="133" t="s">
        <v>234</v>
      </c>
      <c r="D57" s="134">
        <v>0</v>
      </c>
      <c r="E57" s="134">
        <v>0</v>
      </c>
      <c r="F57" s="134">
        <v>0</v>
      </c>
    </row>
    <row r="58" spans="1:6" ht="25.5" x14ac:dyDescent="0.25">
      <c r="A58" s="171"/>
      <c r="B58" s="171"/>
      <c r="C58" s="133" t="s">
        <v>235</v>
      </c>
      <c r="D58" s="134">
        <v>0</v>
      </c>
      <c r="E58" s="134">
        <v>0</v>
      </c>
      <c r="F58" s="134">
        <v>0</v>
      </c>
    </row>
    <row r="59" spans="1:6" x14ac:dyDescent="0.25">
      <c r="A59" s="171"/>
      <c r="B59" s="171"/>
      <c r="C59" s="133" t="s">
        <v>165</v>
      </c>
      <c r="D59" s="134">
        <v>0</v>
      </c>
      <c r="E59" s="134">
        <v>0</v>
      </c>
      <c r="F59" s="134">
        <v>0</v>
      </c>
    </row>
    <row r="60" spans="1:6" ht="25.5" x14ac:dyDescent="0.25">
      <c r="A60" s="171"/>
      <c r="B60" s="171"/>
      <c r="C60" s="133" t="s">
        <v>166</v>
      </c>
      <c r="D60" s="134">
        <v>0</v>
      </c>
      <c r="E60" s="134">
        <v>0</v>
      </c>
      <c r="F60" s="134">
        <v>0</v>
      </c>
    </row>
    <row r="61" spans="1:6" x14ac:dyDescent="0.25">
      <c r="A61" s="171" t="s">
        <v>79</v>
      </c>
      <c r="B61" s="171" t="s">
        <v>80</v>
      </c>
      <c r="C61" s="131" t="s">
        <v>163</v>
      </c>
      <c r="D61" s="132">
        <v>0</v>
      </c>
      <c r="E61" s="132">
        <v>0</v>
      </c>
      <c r="F61" s="132">
        <v>0</v>
      </c>
    </row>
    <row r="62" spans="1:6" x14ac:dyDescent="0.25">
      <c r="A62" s="171"/>
      <c r="B62" s="171"/>
      <c r="C62" s="133" t="s">
        <v>164</v>
      </c>
      <c r="D62" s="134"/>
      <c r="E62" s="134"/>
      <c r="F62" s="134"/>
    </row>
    <row r="63" spans="1:6" x14ac:dyDescent="0.25">
      <c r="A63" s="171"/>
      <c r="B63" s="171"/>
      <c r="C63" s="133" t="s">
        <v>234</v>
      </c>
      <c r="D63" s="134">
        <v>0</v>
      </c>
      <c r="E63" s="134">
        <v>0</v>
      </c>
      <c r="F63" s="134">
        <v>0</v>
      </c>
    </row>
    <row r="64" spans="1:6" ht="25.5" x14ac:dyDescent="0.25">
      <c r="A64" s="171"/>
      <c r="B64" s="171"/>
      <c r="C64" s="133" t="s">
        <v>235</v>
      </c>
      <c r="D64" s="134">
        <v>0</v>
      </c>
      <c r="E64" s="134">
        <v>0</v>
      </c>
      <c r="F64" s="134">
        <v>0</v>
      </c>
    </row>
    <row r="65" spans="1:6" x14ac:dyDescent="0.25">
      <c r="A65" s="171"/>
      <c r="B65" s="171"/>
      <c r="C65" s="133" t="s">
        <v>165</v>
      </c>
      <c r="D65" s="134">
        <v>0</v>
      </c>
      <c r="E65" s="134">
        <v>0</v>
      </c>
      <c r="F65" s="134">
        <v>0</v>
      </c>
    </row>
    <row r="66" spans="1:6" ht="25.5" x14ac:dyDescent="0.25">
      <c r="A66" s="171"/>
      <c r="B66" s="171"/>
      <c r="C66" s="133" t="s">
        <v>166</v>
      </c>
      <c r="D66" s="134">
        <v>0</v>
      </c>
      <c r="E66" s="134">
        <v>0</v>
      </c>
      <c r="F66" s="134">
        <v>0</v>
      </c>
    </row>
    <row r="67" spans="1:6" x14ac:dyDescent="0.25">
      <c r="A67" s="171" t="s">
        <v>82</v>
      </c>
      <c r="B67" s="171" t="s">
        <v>81</v>
      </c>
      <c r="C67" s="131" t="s">
        <v>163</v>
      </c>
      <c r="D67" s="132">
        <v>5978.9</v>
      </c>
      <c r="E67" s="132">
        <v>297.5</v>
      </c>
      <c r="F67" s="132">
        <v>297.5</v>
      </c>
    </row>
    <row r="68" spans="1:6" x14ac:dyDescent="0.25">
      <c r="A68" s="171"/>
      <c r="B68" s="171"/>
      <c r="C68" s="133" t="s">
        <v>164</v>
      </c>
      <c r="D68" s="134"/>
      <c r="E68" s="134"/>
      <c r="F68" s="134"/>
    </row>
    <row r="69" spans="1:6" x14ac:dyDescent="0.25">
      <c r="A69" s="171"/>
      <c r="B69" s="171"/>
      <c r="C69" s="133" t="s">
        <v>234</v>
      </c>
      <c r="D69" s="134">
        <v>0</v>
      </c>
      <c r="E69" s="134">
        <v>0</v>
      </c>
      <c r="F69" s="134">
        <v>0</v>
      </c>
    </row>
    <row r="70" spans="1:6" ht="25.5" x14ac:dyDescent="0.25">
      <c r="A70" s="171"/>
      <c r="B70" s="171"/>
      <c r="C70" s="133" t="s">
        <v>235</v>
      </c>
      <c r="D70" s="134">
        <v>0</v>
      </c>
      <c r="E70" s="134">
        <v>0</v>
      </c>
      <c r="F70" s="134">
        <v>0</v>
      </c>
    </row>
    <row r="71" spans="1:6" x14ac:dyDescent="0.25">
      <c r="A71" s="171"/>
      <c r="B71" s="171"/>
      <c r="C71" s="133" t="s">
        <v>165</v>
      </c>
      <c r="D71" s="134">
        <v>5978.9</v>
      </c>
      <c r="E71" s="134">
        <v>297.5</v>
      </c>
      <c r="F71" s="134">
        <v>297.5</v>
      </c>
    </row>
    <row r="72" spans="1:6" ht="25.5" x14ac:dyDescent="0.25">
      <c r="A72" s="171"/>
      <c r="B72" s="171"/>
      <c r="C72" s="133" t="s">
        <v>166</v>
      </c>
      <c r="D72" s="134">
        <v>0</v>
      </c>
      <c r="E72" s="134">
        <v>0</v>
      </c>
      <c r="F72" s="134">
        <v>0</v>
      </c>
    </row>
    <row r="73" spans="1:6" x14ac:dyDescent="0.25">
      <c r="A73" s="171" t="s">
        <v>237</v>
      </c>
      <c r="B73" s="171" t="s">
        <v>239</v>
      </c>
      <c r="C73" s="131" t="s">
        <v>163</v>
      </c>
      <c r="D73" s="132">
        <v>0</v>
      </c>
      <c r="E73" s="132">
        <v>0</v>
      </c>
      <c r="F73" s="132">
        <v>0</v>
      </c>
    </row>
    <row r="74" spans="1:6" x14ac:dyDescent="0.25">
      <c r="A74" s="171"/>
      <c r="B74" s="171"/>
      <c r="C74" s="133" t="s">
        <v>164</v>
      </c>
      <c r="D74" s="134"/>
      <c r="E74" s="134"/>
      <c r="F74" s="134"/>
    </row>
    <row r="75" spans="1:6" x14ac:dyDescent="0.25">
      <c r="A75" s="171"/>
      <c r="B75" s="171"/>
      <c r="C75" s="133" t="s">
        <v>234</v>
      </c>
      <c r="D75" s="134">
        <v>0</v>
      </c>
      <c r="E75" s="134">
        <v>0</v>
      </c>
      <c r="F75" s="134">
        <v>0</v>
      </c>
    </row>
    <row r="76" spans="1:6" ht="25.5" x14ac:dyDescent="0.25">
      <c r="A76" s="171"/>
      <c r="B76" s="171"/>
      <c r="C76" s="133" t="s">
        <v>235</v>
      </c>
      <c r="D76" s="134">
        <v>0</v>
      </c>
      <c r="E76" s="134">
        <v>0</v>
      </c>
      <c r="F76" s="134">
        <v>0</v>
      </c>
    </row>
    <row r="77" spans="1:6" x14ac:dyDescent="0.25">
      <c r="A77" s="171"/>
      <c r="B77" s="171"/>
      <c r="C77" s="133" t="s">
        <v>165</v>
      </c>
      <c r="D77" s="134">
        <v>0</v>
      </c>
      <c r="E77" s="134">
        <v>0</v>
      </c>
      <c r="F77" s="134">
        <v>0</v>
      </c>
    </row>
    <row r="78" spans="1:6" ht="25.5" x14ac:dyDescent="0.25">
      <c r="A78" s="171"/>
      <c r="B78" s="171"/>
      <c r="C78" s="133" t="s">
        <v>166</v>
      </c>
      <c r="D78" s="134">
        <v>0</v>
      </c>
      <c r="E78" s="134">
        <v>0</v>
      </c>
      <c r="F78" s="134">
        <v>0</v>
      </c>
    </row>
    <row r="79" spans="1:6" x14ac:dyDescent="0.25">
      <c r="A79" s="171" t="s">
        <v>238</v>
      </c>
      <c r="B79" s="171" t="s">
        <v>240</v>
      </c>
      <c r="C79" s="131" t="s">
        <v>163</v>
      </c>
      <c r="D79" s="132">
        <v>0</v>
      </c>
      <c r="E79" s="132">
        <v>0</v>
      </c>
      <c r="F79" s="132">
        <v>0</v>
      </c>
    </row>
    <row r="80" spans="1:6" x14ac:dyDescent="0.25">
      <c r="A80" s="171"/>
      <c r="B80" s="171"/>
      <c r="C80" s="133" t="s">
        <v>164</v>
      </c>
      <c r="D80" s="134"/>
      <c r="E80" s="134"/>
      <c r="F80" s="135"/>
    </row>
    <row r="81" spans="1:6" x14ac:dyDescent="0.25">
      <c r="A81" s="171"/>
      <c r="B81" s="171"/>
      <c r="C81" s="133" t="s">
        <v>234</v>
      </c>
      <c r="D81" s="134">
        <v>0</v>
      </c>
      <c r="E81" s="134">
        <v>0</v>
      </c>
      <c r="F81" s="135">
        <v>0</v>
      </c>
    </row>
    <row r="82" spans="1:6" ht="25.5" x14ac:dyDescent="0.25">
      <c r="A82" s="171"/>
      <c r="B82" s="171"/>
      <c r="C82" s="133" t="s">
        <v>235</v>
      </c>
      <c r="D82" s="134">
        <v>0</v>
      </c>
      <c r="E82" s="134">
        <v>0</v>
      </c>
      <c r="F82" s="135">
        <v>0</v>
      </c>
    </row>
    <row r="83" spans="1:6" x14ac:dyDescent="0.25">
      <c r="A83" s="171"/>
      <c r="B83" s="171"/>
      <c r="C83" s="133" t="s">
        <v>165</v>
      </c>
      <c r="D83" s="134">
        <v>0</v>
      </c>
      <c r="E83" s="134">
        <v>0</v>
      </c>
      <c r="F83" s="135">
        <v>0</v>
      </c>
    </row>
    <row r="84" spans="1:6" ht="25.5" x14ac:dyDescent="0.25">
      <c r="A84" s="171"/>
      <c r="B84" s="171"/>
      <c r="C84" s="133" t="s">
        <v>166</v>
      </c>
      <c r="D84" s="134">
        <v>0</v>
      </c>
      <c r="E84" s="134">
        <v>0</v>
      </c>
      <c r="F84" s="135">
        <v>0</v>
      </c>
    </row>
    <row r="85" spans="1:6" x14ac:dyDescent="0.25">
      <c r="A85" s="171" t="s">
        <v>384</v>
      </c>
      <c r="B85" s="171" t="s">
        <v>385</v>
      </c>
      <c r="C85" s="131" t="s">
        <v>163</v>
      </c>
      <c r="D85" s="132">
        <v>0</v>
      </c>
      <c r="E85" s="132">
        <v>0</v>
      </c>
      <c r="F85" s="132">
        <v>0</v>
      </c>
    </row>
    <row r="86" spans="1:6" x14ac:dyDescent="0.25">
      <c r="A86" s="171"/>
      <c r="B86" s="171"/>
      <c r="C86" s="133" t="s">
        <v>164</v>
      </c>
      <c r="D86" s="134"/>
      <c r="E86" s="134"/>
      <c r="F86" s="135"/>
    </row>
    <row r="87" spans="1:6" x14ac:dyDescent="0.25">
      <c r="A87" s="171"/>
      <c r="B87" s="171"/>
      <c r="C87" s="133" t="s">
        <v>234</v>
      </c>
      <c r="D87" s="134">
        <v>0</v>
      </c>
      <c r="E87" s="134">
        <v>0</v>
      </c>
      <c r="F87" s="135">
        <v>0</v>
      </c>
    </row>
    <row r="88" spans="1:6" ht="25.5" x14ac:dyDescent="0.25">
      <c r="A88" s="171"/>
      <c r="B88" s="171"/>
      <c r="C88" s="133" t="s">
        <v>235</v>
      </c>
      <c r="D88" s="134">
        <v>0</v>
      </c>
      <c r="E88" s="134">
        <v>0</v>
      </c>
      <c r="F88" s="135">
        <v>0</v>
      </c>
    </row>
    <row r="89" spans="1:6" x14ac:dyDescent="0.25">
      <c r="A89" s="171"/>
      <c r="B89" s="171"/>
      <c r="C89" s="133" t="s">
        <v>165</v>
      </c>
      <c r="D89" s="134">
        <v>0</v>
      </c>
      <c r="E89" s="134">
        <v>0</v>
      </c>
      <c r="F89" s="135">
        <v>0</v>
      </c>
    </row>
    <row r="90" spans="1:6" ht="25.5" x14ac:dyDescent="0.25">
      <c r="A90" s="171"/>
      <c r="B90" s="171"/>
      <c r="C90" s="133" t="s">
        <v>166</v>
      </c>
      <c r="D90" s="134">
        <v>0</v>
      </c>
      <c r="E90" s="134">
        <v>0</v>
      </c>
      <c r="F90" s="135">
        <v>0</v>
      </c>
    </row>
    <row r="91" spans="1:6" x14ac:dyDescent="0.25">
      <c r="A91" s="171" t="s">
        <v>84</v>
      </c>
      <c r="B91" s="171" t="s">
        <v>83</v>
      </c>
      <c r="C91" s="131" t="s">
        <v>163</v>
      </c>
      <c r="D91" s="132">
        <f>D97+D103+D109+D115</f>
        <v>71309.600000000006</v>
      </c>
      <c r="E91" s="132">
        <f>E97+E103+E109+E115+0.1</f>
        <v>48022.7</v>
      </c>
      <c r="F91" s="132">
        <f>F97+F103+F109+F115-0.1</f>
        <v>44198.7</v>
      </c>
    </row>
    <row r="92" spans="1:6" x14ac:dyDescent="0.25">
      <c r="A92" s="171"/>
      <c r="B92" s="171"/>
      <c r="C92" s="133" t="s">
        <v>164</v>
      </c>
      <c r="D92" s="134"/>
      <c r="E92" s="134"/>
      <c r="F92" s="134"/>
    </row>
    <row r="93" spans="1:6" x14ac:dyDescent="0.25">
      <c r="A93" s="171"/>
      <c r="B93" s="171"/>
      <c r="C93" s="133" t="s">
        <v>234</v>
      </c>
      <c r="D93" s="134">
        <f t="shared" ref="D93:F96" si="2">D99+D105+D111+D117</f>
        <v>0</v>
      </c>
      <c r="E93" s="134">
        <f t="shared" si="2"/>
        <v>0</v>
      </c>
      <c r="F93" s="134">
        <f t="shared" si="2"/>
        <v>0</v>
      </c>
    </row>
    <row r="94" spans="1:6" ht="25.5" x14ac:dyDescent="0.25">
      <c r="A94" s="171"/>
      <c r="B94" s="171"/>
      <c r="C94" s="133" t="s">
        <v>235</v>
      </c>
      <c r="D94" s="134">
        <f t="shared" si="2"/>
        <v>0</v>
      </c>
      <c r="E94" s="134">
        <f t="shared" si="2"/>
        <v>0</v>
      </c>
      <c r="F94" s="134">
        <f t="shared" si="2"/>
        <v>0</v>
      </c>
    </row>
    <row r="95" spans="1:6" x14ac:dyDescent="0.25">
      <c r="A95" s="171"/>
      <c r="B95" s="171"/>
      <c r="C95" s="133" t="s">
        <v>165</v>
      </c>
      <c r="D95" s="134">
        <f t="shared" si="2"/>
        <v>71309.600000000006</v>
      </c>
      <c r="E95" s="134">
        <f>E101+E107+E113+E119+0.1</f>
        <v>48022.7</v>
      </c>
      <c r="F95" s="134">
        <f>F101+F107+F113+F119-0.1</f>
        <v>44198.7</v>
      </c>
    </row>
    <row r="96" spans="1:6" ht="25.5" x14ac:dyDescent="0.25">
      <c r="A96" s="171"/>
      <c r="B96" s="171"/>
      <c r="C96" s="133" t="s">
        <v>166</v>
      </c>
      <c r="D96" s="134">
        <f t="shared" si="2"/>
        <v>0</v>
      </c>
      <c r="E96" s="134">
        <f t="shared" si="2"/>
        <v>0</v>
      </c>
      <c r="F96" s="134">
        <f t="shared" si="2"/>
        <v>0</v>
      </c>
    </row>
    <row r="97" spans="1:6" x14ac:dyDescent="0.25">
      <c r="A97" s="171" t="s">
        <v>85</v>
      </c>
      <c r="B97" s="171" t="s">
        <v>86</v>
      </c>
      <c r="C97" s="131" t="s">
        <v>163</v>
      </c>
      <c r="D97" s="132">
        <v>0</v>
      </c>
      <c r="E97" s="132">
        <v>0</v>
      </c>
      <c r="F97" s="132">
        <v>0</v>
      </c>
    </row>
    <row r="98" spans="1:6" x14ac:dyDescent="0.25">
      <c r="A98" s="171"/>
      <c r="B98" s="171"/>
      <c r="C98" s="133" t="s">
        <v>164</v>
      </c>
      <c r="D98" s="134"/>
      <c r="E98" s="134"/>
      <c r="F98" s="134"/>
    </row>
    <row r="99" spans="1:6" x14ac:dyDescent="0.25">
      <c r="A99" s="171"/>
      <c r="B99" s="171"/>
      <c r="C99" s="133" t="s">
        <v>234</v>
      </c>
      <c r="D99" s="134">
        <v>0</v>
      </c>
      <c r="E99" s="134">
        <v>0</v>
      </c>
      <c r="F99" s="134">
        <v>0</v>
      </c>
    </row>
    <row r="100" spans="1:6" ht="25.5" x14ac:dyDescent="0.25">
      <c r="A100" s="171"/>
      <c r="B100" s="171"/>
      <c r="C100" s="133" t="s">
        <v>235</v>
      </c>
      <c r="D100" s="134">
        <v>0</v>
      </c>
      <c r="E100" s="134">
        <v>0</v>
      </c>
      <c r="F100" s="134">
        <v>0</v>
      </c>
    </row>
    <row r="101" spans="1:6" x14ac:dyDescent="0.25">
      <c r="A101" s="171"/>
      <c r="B101" s="171"/>
      <c r="C101" s="133" t="s">
        <v>165</v>
      </c>
      <c r="D101" s="134">
        <v>0</v>
      </c>
      <c r="E101" s="134">
        <v>0</v>
      </c>
      <c r="F101" s="134">
        <v>0</v>
      </c>
    </row>
    <row r="102" spans="1:6" ht="25.5" x14ac:dyDescent="0.25">
      <c r="A102" s="171"/>
      <c r="B102" s="171"/>
      <c r="C102" s="133" t="s">
        <v>166</v>
      </c>
      <c r="D102" s="134">
        <v>0</v>
      </c>
      <c r="E102" s="134">
        <v>0</v>
      </c>
      <c r="F102" s="134">
        <v>0</v>
      </c>
    </row>
    <row r="103" spans="1:6" x14ac:dyDescent="0.25">
      <c r="A103" s="171" t="s">
        <v>87</v>
      </c>
      <c r="B103" s="171" t="s">
        <v>241</v>
      </c>
      <c r="C103" s="131" t="s">
        <v>163</v>
      </c>
      <c r="D103" s="132">
        <v>0</v>
      </c>
      <c r="E103" s="132">
        <v>0</v>
      </c>
      <c r="F103" s="132">
        <v>0</v>
      </c>
    </row>
    <row r="104" spans="1:6" x14ac:dyDescent="0.25">
      <c r="A104" s="171"/>
      <c r="B104" s="171"/>
      <c r="C104" s="133" t="s">
        <v>164</v>
      </c>
      <c r="D104" s="134"/>
      <c r="E104" s="134"/>
      <c r="F104" s="134"/>
    </row>
    <row r="105" spans="1:6" x14ac:dyDescent="0.25">
      <c r="A105" s="171"/>
      <c r="B105" s="171"/>
      <c r="C105" s="133" t="s">
        <v>234</v>
      </c>
      <c r="D105" s="134">
        <v>0</v>
      </c>
      <c r="E105" s="134">
        <v>0</v>
      </c>
      <c r="F105" s="134">
        <v>0</v>
      </c>
    </row>
    <row r="106" spans="1:6" ht="25.5" x14ac:dyDescent="0.25">
      <c r="A106" s="171"/>
      <c r="B106" s="171"/>
      <c r="C106" s="133" t="s">
        <v>235</v>
      </c>
      <c r="D106" s="134">
        <v>0</v>
      </c>
      <c r="E106" s="134">
        <v>0</v>
      </c>
      <c r="F106" s="134">
        <v>0</v>
      </c>
    </row>
    <row r="107" spans="1:6" x14ac:dyDescent="0.25">
      <c r="A107" s="171"/>
      <c r="B107" s="171"/>
      <c r="C107" s="133" t="s">
        <v>165</v>
      </c>
      <c r="D107" s="134">
        <v>0</v>
      </c>
      <c r="E107" s="134">
        <v>0</v>
      </c>
      <c r="F107" s="134">
        <v>0</v>
      </c>
    </row>
    <row r="108" spans="1:6" ht="25.5" x14ac:dyDescent="0.25">
      <c r="A108" s="171"/>
      <c r="B108" s="171"/>
      <c r="C108" s="133" t="s">
        <v>166</v>
      </c>
      <c r="D108" s="134">
        <v>0</v>
      </c>
      <c r="E108" s="134">
        <v>0</v>
      </c>
      <c r="F108" s="134">
        <v>0</v>
      </c>
    </row>
    <row r="109" spans="1:6" x14ac:dyDescent="0.25">
      <c r="A109" s="171" t="s">
        <v>89</v>
      </c>
      <c r="B109" s="171" t="s">
        <v>88</v>
      </c>
      <c r="C109" s="131" t="s">
        <v>163</v>
      </c>
      <c r="D109" s="132">
        <v>36711</v>
      </c>
      <c r="E109" s="132">
        <v>8619.1</v>
      </c>
      <c r="F109" s="132">
        <v>4803.2</v>
      </c>
    </row>
    <row r="110" spans="1:6" x14ac:dyDescent="0.25">
      <c r="A110" s="171"/>
      <c r="B110" s="171"/>
      <c r="C110" s="133" t="s">
        <v>164</v>
      </c>
      <c r="D110" s="134"/>
      <c r="E110" s="134"/>
      <c r="F110" s="134"/>
    </row>
    <row r="111" spans="1:6" x14ac:dyDescent="0.25">
      <c r="A111" s="171"/>
      <c r="B111" s="171"/>
      <c r="C111" s="133" t="s">
        <v>234</v>
      </c>
      <c r="D111" s="134">
        <v>0</v>
      </c>
      <c r="E111" s="134">
        <v>0</v>
      </c>
      <c r="F111" s="134">
        <v>0</v>
      </c>
    </row>
    <row r="112" spans="1:6" ht="25.5" x14ac:dyDescent="0.25">
      <c r="A112" s="171"/>
      <c r="B112" s="171"/>
      <c r="C112" s="133" t="s">
        <v>235</v>
      </c>
      <c r="D112" s="134">
        <v>0</v>
      </c>
      <c r="E112" s="134">
        <v>0</v>
      </c>
      <c r="F112" s="134">
        <v>0</v>
      </c>
    </row>
    <row r="113" spans="1:6" x14ac:dyDescent="0.25">
      <c r="A113" s="171"/>
      <c r="B113" s="171"/>
      <c r="C113" s="133" t="s">
        <v>165</v>
      </c>
      <c r="D113" s="134">
        <v>36711</v>
      </c>
      <c r="E113" s="134">
        <v>8619.1</v>
      </c>
      <c r="F113" s="134">
        <v>4803.2</v>
      </c>
    </row>
    <row r="114" spans="1:6" ht="25.5" x14ac:dyDescent="0.25">
      <c r="A114" s="171"/>
      <c r="B114" s="171"/>
      <c r="C114" s="133" t="s">
        <v>166</v>
      </c>
      <c r="D114" s="134">
        <v>0</v>
      </c>
      <c r="E114" s="134">
        <v>0</v>
      </c>
      <c r="F114" s="134">
        <v>0</v>
      </c>
    </row>
    <row r="115" spans="1:6" x14ac:dyDescent="0.25">
      <c r="A115" s="171" t="s">
        <v>90</v>
      </c>
      <c r="B115" s="171" t="s">
        <v>242</v>
      </c>
      <c r="C115" s="131" t="s">
        <v>163</v>
      </c>
      <c r="D115" s="132">
        <v>34598.6</v>
      </c>
      <c r="E115" s="132">
        <v>39403.5</v>
      </c>
      <c r="F115" s="132">
        <v>39395.599999999999</v>
      </c>
    </row>
    <row r="116" spans="1:6" x14ac:dyDescent="0.25">
      <c r="A116" s="171"/>
      <c r="B116" s="171"/>
      <c r="C116" s="133" t="s">
        <v>164</v>
      </c>
      <c r="D116" s="134"/>
      <c r="E116" s="134"/>
      <c r="F116" s="134"/>
    </row>
    <row r="117" spans="1:6" x14ac:dyDescent="0.25">
      <c r="A117" s="171"/>
      <c r="B117" s="171"/>
      <c r="C117" s="133" t="s">
        <v>234</v>
      </c>
      <c r="D117" s="134">
        <v>0</v>
      </c>
      <c r="E117" s="134">
        <v>0</v>
      </c>
      <c r="F117" s="134">
        <v>0</v>
      </c>
    </row>
    <row r="118" spans="1:6" ht="25.5" x14ac:dyDescent="0.25">
      <c r="A118" s="171"/>
      <c r="B118" s="171"/>
      <c r="C118" s="133" t="s">
        <v>235</v>
      </c>
      <c r="D118" s="134">
        <v>0</v>
      </c>
      <c r="E118" s="134">
        <v>0</v>
      </c>
      <c r="F118" s="134">
        <v>0</v>
      </c>
    </row>
    <row r="119" spans="1:6" x14ac:dyDescent="0.25">
      <c r="A119" s="171"/>
      <c r="B119" s="171"/>
      <c r="C119" s="133" t="s">
        <v>165</v>
      </c>
      <c r="D119" s="134">
        <v>34598.6</v>
      </c>
      <c r="E119" s="134">
        <v>39403.5</v>
      </c>
      <c r="F119" s="134">
        <v>39395.599999999999</v>
      </c>
    </row>
    <row r="120" spans="1:6" ht="25.5" x14ac:dyDescent="0.25">
      <c r="A120" s="171"/>
      <c r="B120" s="171"/>
      <c r="C120" s="133" t="s">
        <v>166</v>
      </c>
      <c r="D120" s="134">
        <v>0</v>
      </c>
      <c r="E120" s="134">
        <v>0</v>
      </c>
      <c r="F120" s="134">
        <v>0</v>
      </c>
    </row>
    <row r="121" spans="1:6" x14ac:dyDescent="0.25">
      <c r="A121" s="171" t="s">
        <v>92</v>
      </c>
      <c r="B121" s="171" t="s">
        <v>91</v>
      </c>
      <c r="C121" s="131" t="s">
        <v>163</v>
      </c>
      <c r="D121" s="132">
        <f>D127+D133+D139+D145+D151+D157+D163+D169+D175+D181+D187+D193+D199+D205+D211+D217</f>
        <v>264195.8</v>
      </c>
      <c r="E121" s="132">
        <f>E127+E133+E139+E145+E151+E157+E163+E169+E175+E181+E187+E193+E199+E205+E211+E217</f>
        <v>316042.20000000007</v>
      </c>
      <c r="F121" s="132">
        <f>F127+F133+F139+F145+F151+F157+F163+F169+F175+F181+F187+F193+F199+F205+F211+F217</f>
        <v>315142.50000000006</v>
      </c>
    </row>
    <row r="122" spans="1:6" x14ac:dyDescent="0.25">
      <c r="A122" s="171"/>
      <c r="B122" s="171"/>
      <c r="C122" s="133" t="s">
        <v>164</v>
      </c>
      <c r="D122" s="134"/>
      <c r="E122" s="134"/>
      <c r="F122" s="134"/>
    </row>
    <row r="123" spans="1:6" x14ac:dyDescent="0.25">
      <c r="A123" s="171"/>
      <c r="B123" s="171"/>
      <c r="C123" s="133" t="s">
        <v>234</v>
      </c>
      <c r="D123" s="134">
        <f t="shared" ref="D123:F125" si="3">D129+D135+D141+D147+D153+D159+D165+D171+D177+D183+D189+D195+D201+D207+D213+D219</f>
        <v>30</v>
      </c>
      <c r="E123" s="134">
        <f t="shared" si="3"/>
        <v>30</v>
      </c>
      <c r="F123" s="134">
        <f t="shared" si="3"/>
        <v>30</v>
      </c>
    </row>
    <row r="124" spans="1:6" ht="25.5" x14ac:dyDescent="0.25">
      <c r="A124" s="171"/>
      <c r="B124" s="171"/>
      <c r="C124" s="133" t="s">
        <v>235</v>
      </c>
      <c r="D124" s="134">
        <f t="shared" si="3"/>
        <v>8766.0999999999985</v>
      </c>
      <c r="E124" s="134">
        <f t="shared" si="3"/>
        <v>8766.0999999999985</v>
      </c>
      <c r="F124" s="134">
        <f t="shared" si="3"/>
        <v>8766.0999999999985</v>
      </c>
    </row>
    <row r="125" spans="1:6" x14ac:dyDescent="0.25">
      <c r="A125" s="171"/>
      <c r="B125" s="171"/>
      <c r="C125" s="133" t="s">
        <v>165</v>
      </c>
      <c r="D125" s="134">
        <f t="shared" si="3"/>
        <v>255399.69999999998</v>
      </c>
      <c r="E125" s="134">
        <f t="shared" si="3"/>
        <v>307246.10000000003</v>
      </c>
      <c r="F125" s="134">
        <f t="shared" si="3"/>
        <v>306346.40000000002</v>
      </c>
    </row>
    <row r="126" spans="1:6" ht="25.5" x14ac:dyDescent="0.25">
      <c r="A126" s="171"/>
      <c r="B126" s="171"/>
      <c r="C126" s="133" t="s">
        <v>166</v>
      </c>
      <c r="D126" s="134">
        <f>D132+D138+D144+D150+D156+D162+D168+D174+D180+D186+D192+D198+D210+D216+D222</f>
        <v>0</v>
      </c>
      <c r="E126" s="134">
        <f>E132+E138+E144+E150+E156+E162+E168+E174+E180+E186+E192+E198+E210+E216+E222</f>
        <v>0</v>
      </c>
      <c r="F126" s="134">
        <f>F132+F138+F144+F150+F156+F162+F168+F174+F180+F186+F192+F198+F210+F216+F222</f>
        <v>0</v>
      </c>
    </row>
    <row r="127" spans="1:6" x14ac:dyDescent="0.25">
      <c r="A127" s="171" t="s">
        <v>93</v>
      </c>
      <c r="B127" s="171" t="s">
        <v>243</v>
      </c>
      <c r="C127" s="131" t="s">
        <v>163</v>
      </c>
      <c r="D127" s="132">
        <v>168626.6</v>
      </c>
      <c r="E127" s="132">
        <v>190075.7</v>
      </c>
      <c r="F127" s="132">
        <v>189713.9</v>
      </c>
    </row>
    <row r="128" spans="1:6" x14ac:dyDescent="0.25">
      <c r="A128" s="171"/>
      <c r="B128" s="171"/>
      <c r="C128" s="133" t="s">
        <v>164</v>
      </c>
      <c r="D128" s="134"/>
      <c r="E128" s="134"/>
      <c r="F128" s="134"/>
    </row>
    <row r="129" spans="1:6" x14ac:dyDescent="0.25">
      <c r="A129" s="171"/>
      <c r="B129" s="171"/>
      <c r="C129" s="133" t="s">
        <v>234</v>
      </c>
      <c r="D129" s="134">
        <v>0</v>
      </c>
      <c r="E129" s="134">
        <v>0</v>
      </c>
      <c r="F129" s="134">
        <v>0</v>
      </c>
    </row>
    <row r="130" spans="1:6" ht="25.5" x14ac:dyDescent="0.25">
      <c r="A130" s="171"/>
      <c r="B130" s="171"/>
      <c r="C130" s="133" t="s">
        <v>235</v>
      </c>
      <c r="D130" s="134">
        <v>0</v>
      </c>
      <c r="E130" s="134">
        <v>0</v>
      </c>
      <c r="F130" s="134">
        <v>0</v>
      </c>
    </row>
    <row r="131" spans="1:6" x14ac:dyDescent="0.25">
      <c r="A131" s="171"/>
      <c r="B131" s="171"/>
      <c r="C131" s="133" t="s">
        <v>165</v>
      </c>
      <c r="D131" s="134">
        <v>168626.6</v>
      </c>
      <c r="E131" s="134">
        <v>190075.7</v>
      </c>
      <c r="F131" s="134">
        <v>189713.9</v>
      </c>
    </row>
    <row r="132" spans="1:6" ht="25.5" x14ac:dyDescent="0.25">
      <c r="A132" s="171"/>
      <c r="B132" s="171"/>
      <c r="C132" s="133" t="s">
        <v>166</v>
      </c>
      <c r="D132" s="134">
        <v>0</v>
      </c>
      <c r="E132" s="134">
        <v>0</v>
      </c>
      <c r="F132" s="134">
        <v>0</v>
      </c>
    </row>
    <row r="133" spans="1:6" x14ac:dyDescent="0.25">
      <c r="A133" s="171" t="s">
        <v>94</v>
      </c>
      <c r="B133" s="171" t="s">
        <v>244</v>
      </c>
      <c r="C133" s="131" t="s">
        <v>163</v>
      </c>
      <c r="D133" s="132">
        <v>51236.9</v>
      </c>
      <c r="E133" s="132">
        <v>58800.2</v>
      </c>
      <c r="F133" s="132">
        <v>58598.3</v>
      </c>
    </row>
    <row r="134" spans="1:6" x14ac:dyDescent="0.25">
      <c r="A134" s="171"/>
      <c r="B134" s="171"/>
      <c r="C134" s="133" t="s">
        <v>164</v>
      </c>
      <c r="D134" s="134"/>
      <c r="E134" s="134"/>
      <c r="F134" s="134"/>
    </row>
    <row r="135" spans="1:6" x14ac:dyDescent="0.25">
      <c r="A135" s="171"/>
      <c r="B135" s="171"/>
      <c r="C135" s="133" t="s">
        <v>234</v>
      </c>
      <c r="D135" s="134">
        <v>0</v>
      </c>
      <c r="E135" s="134">
        <v>0</v>
      </c>
      <c r="F135" s="134">
        <v>0</v>
      </c>
    </row>
    <row r="136" spans="1:6" ht="25.5" x14ac:dyDescent="0.25">
      <c r="A136" s="171"/>
      <c r="B136" s="171"/>
      <c r="C136" s="133" t="s">
        <v>235</v>
      </c>
      <c r="D136" s="134">
        <v>0</v>
      </c>
      <c r="E136" s="134">
        <v>0</v>
      </c>
      <c r="F136" s="134">
        <v>0</v>
      </c>
    </row>
    <row r="137" spans="1:6" x14ac:dyDescent="0.25">
      <c r="A137" s="171"/>
      <c r="B137" s="171"/>
      <c r="C137" s="133" t="s">
        <v>165</v>
      </c>
      <c r="D137" s="134">
        <v>51236.9</v>
      </c>
      <c r="E137" s="134">
        <v>58800.2</v>
      </c>
      <c r="F137" s="134">
        <v>58598.3</v>
      </c>
    </row>
    <row r="138" spans="1:6" ht="25.5" x14ac:dyDescent="0.25">
      <c r="A138" s="171"/>
      <c r="B138" s="171"/>
      <c r="C138" s="133" t="s">
        <v>166</v>
      </c>
      <c r="D138" s="134">
        <v>0</v>
      </c>
      <c r="E138" s="134">
        <v>0</v>
      </c>
      <c r="F138" s="134">
        <v>0</v>
      </c>
    </row>
    <row r="139" spans="1:6" x14ac:dyDescent="0.25">
      <c r="A139" s="171" t="s">
        <v>95</v>
      </c>
      <c r="B139" s="171" t="s">
        <v>96</v>
      </c>
      <c r="C139" s="131" t="s">
        <v>163</v>
      </c>
      <c r="D139" s="132">
        <v>0</v>
      </c>
      <c r="E139" s="132">
        <v>0</v>
      </c>
      <c r="F139" s="132">
        <v>0</v>
      </c>
    </row>
    <row r="140" spans="1:6" x14ac:dyDescent="0.25">
      <c r="A140" s="171"/>
      <c r="B140" s="171"/>
      <c r="C140" s="133" t="s">
        <v>164</v>
      </c>
      <c r="D140" s="134"/>
      <c r="E140" s="134"/>
      <c r="F140" s="134"/>
    </row>
    <row r="141" spans="1:6" x14ac:dyDescent="0.25">
      <c r="A141" s="171"/>
      <c r="B141" s="171"/>
      <c r="C141" s="133" t="s">
        <v>234</v>
      </c>
      <c r="D141" s="134">
        <v>0</v>
      </c>
      <c r="E141" s="134">
        <v>0</v>
      </c>
      <c r="F141" s="134">
        <v>0</v>
      </c>
    </row>
    <row r="142" spans="1:6" ht="25.5" x14ac:dyDescent="0.25">
      <c r="A142" s="171"/>
      <c r="B142" s="171"/>
      <c r="C142" s="133" t="s">
        <v>235</v>
      </c>
      <c r="D142" s="134">
        <v>0</v>
      </c>
      <c r="E142" s="134">
        <v>0</v>
      </c>
      <c r="F142" s="134">
        <v>0</v>
      </c>
    </row>
    <row r="143" spans="1:6" x14ac:dyDescent="0.25">
      <c r="A143" s="171"/>
      <c r="B143" s="171"/>
      <c r="C143" s="133" t="s">
        <v>165</v>
      </c>
      <c r="D143" s="134">
        <v>0</v>
      </c>
      <c r="E143" s="134">
        <v>0</v>
      </c>
      <c r="F143" s="134">
        <v>0</v>
      </c>
    </row>
    <row r="144" spans="1:6" ht="25.5" x14ac:dyDescent="0.25">
      <c r="A144" s="171"/>
      <c r="B144" s="171"/>
      <c r="C144" s="133" t="s">
        <v>166</v>
      </c>
      <c r="D144" s="134">
        <v>0</v>
      </c>
      <c r="E144" s="134">
        <v>0</v>
      </c>
      <c r="F144" s="134">
        <v>0</v>
      </c>
    </row>
    <row r="145" spans="1:6" x14ac:dyDescent="0.25">
      <c r="A145" s="171" t="s">
        <v>97</v>
      </c>
      <c r="B145" s="171" t="s">
        <v>99</v>
      </c>
      <c r="C145" s="131" t="s">
        <v>163</v>
      </c>
      <c r="D145" s="132">
        <v>11547.8</v>
      </c>
      <c r="E145" s="132">
        <v>11235.8</v>
      </c>
      <c r="F145" s="132">
        <v>11234.9</v>
      </c>
    </row>
    <row r="146" spans="1:6" x14ac:dyDescent="0.25">
      <c r="A146" s="171"/>
      <c r="B146" s="171"/>
      <c r="C146" s="133" t="s">
        <v>164</v>
      </c>
      <c r="D146" s="134"/>
      <c r="E146" s="134"/>
      <c r="F146" s="134"/>
    </row>
    <row r="147" spans="1:6" x14ac:dyDescent="0.25">
      <c r="A147" s="171"/>
      <c r="B147" s="171"/>
      <c r="C147" s="133" t="s">
        <v>234</v>
      </c>
      <c r="D147" s="134">
        <v>0</v>
      </c>
      <c r="E147" s="134">
        <v>0</v>
      </c>
      <c r="F147" s="134">
        <v>0</v>
      </c>
    </row>
    <row r="148" spans="1:6" ht="25.5" x14ac:dyDescent="0.25">
      <c r="A148" s="171"/>
      <c r="B148" s="171"/>
      <c r="C148" s="133" t="s">
        <v>235</v>
      </c>
      <c r="D148" s="134">
        <v>0</v>
      </c>
      <c r="E148" s="134">
        <v>0</v>
      </c>
      <c r="F148" s="134">
        <v>0</v>
      </c>
    </row>
    <row r="149" spans="1:6" x14ac:dyDescent="0.25">
      <c r="A149" s="171"/>
      <c r="B149" s="171"/>
      <c r="C149" s="133" t="s">
        <v>165</v>
      </c>
      <c r="D149" s="134">
        <v>11547.8</v>
      </c>
      <c r="E149" s="134">
        <v>11235.8</v>
      </c>
      <c r="F149" s="134">
        <v>11234.9</v>
      </c>
    </row>
    <row r="150" spans="1:6" ht="25.5" x14ac:dyDescent="0.25">
      <c r="A150" s="171"/>
      <c r="B150" s="171"/>
      <c r="C150" s="133" t="s">
        <v>166</v>
      </c>
      <c r="D150" s="134">
        <v>0</v>
      </c>
      <c r="E150" s="134">
        <v>0</v>
      </c>
      <c r="F150" s="134">
        <v>0</v>
      </c>
    </row>
    <row r="151" spans="1:6" x14ac:dyDescent="0.25">
      <c r="A151" s="171" t="s">
        <v>98</v>
      </c>
      <c r="B151" s="171" t="s">
        <v>100</v>
      </c>
      <c r="C151" s="131" t="s">
        <v>163</v>
      </c>
      <c r="D151" s="132">
        <v>20460.599999999999</v>
      </c>
      <c r="E151" s="132">
        <v>43562.2</v>
      </c>
      <c r="F151" s="132">
        <v>43273.4</v>
      </c>
    </row>
    <row r="152" spans="1:6" x14ac:dyDescent="0.25">
      <c r="A152" s="171"/>
      <c r="B152" s="171"/>
      <c r="C152" s="133" t="s">
        <v>164</v>
      </c>
      <c r="D152" s="134"/>
      <c r="E152" s="134"/>
      <c r="F152" s="134"/>
    </row>
    <row r="153" spans="1:6" x14ac:dyDescent="0.25">
      <c r="A153" s="171"/>
      <c r="B153" s="171"/>
      <c r="C153" s="133" t="s">
        <v>234</v>
      </c>
      <c r="D153" s="134">
        <v>0</v>
      </c>
      <c r="E153" s="134">
        <v>0</v>
      </c>
      <c r="F153" s="134">
        <v>0</v>
      </c>
    </row>
    <row r="154" spans="1:6" ht="25.5" x14ac:dyDescent="0.25">
      <c r="A154" s="171"/>
      <c r="B154" s="171"/>
      <c r="C154" s="133" t="s">
        <v>235</v>
      </c>
      <c r="D154" s="134">
        <v>0</v>
      </c>
      <c r="E154" s="134">
        <v>0</v>
      </c>
      <c r="F154" s="134">
        <v>0</v>
      </c>
    </row>
    <row r="155" spans="1:6" x14ac:dyDescent="0.25">
      <c r="A155" s="171"/>
      <c r="B155" s="171"/>
      <c r="C155" s="133" t="s">
        <v>165</v>
      </c>
      <c r="D155" s="134">
        <v>20460.599999999999</v>
      </c>
      <c r="E155" s="134">
        <v>43562.2</v>
      </c>
      <c r="F155" s="134">
        <v>43273.4</v>
      </c>
    </row>
    <row r="156" spans="1:6" ht="25.5" x14ac:dyDescent="0.25">
      <c r="A156" s="171"/>
      <c r="B156" s="171"/>
      <c r="C156" s="133" t="s">
        <v>166</v>
      </c>
      <c r="D156" s="134">
        <v>0</v>
      </c>
      <c r="E156" s="134">
        <v>0</v>
      </c>
      <c r="F156" s="134">
        <v>0</v>
      </c>
    </row>
    <row r="157" spans="1:6" x14ac:dyDescent="0.25">
      <c r="A157" s="171" t="s">
        <v>101</v>
      </c>
      <c r="B157" s="171" t="s">
        <v>104</v>
      </c>
      <c r="C157" s="131" t="s">
        <v>163</v>
      </c>
      <c r="D157" s="132">
        <v>890</v>
      </c>
      <c r="E157" s="132">
        <v>1287.3</v>
      </c>
      <c r="F157" s="132">
        <v>1262.4000000000001</v>
      </c>
    </row>
    <row r="158" spans="1:6" x14ac:dyDescent="0.25">
      <c r="A158" s="171"/>
      <c r="B158" s="171"/>
      <c r="C158" s="133" t="s">
        <v>164</v>
      </c>
      <c r="D158" s="134"/>
      <c r="E158" s="134"/>
      <c r="F158" s="134"/>
    </row>
    <row r="159" spans="1:6" x14ac:dyDescent="0.25">
      <c r="A159" s="171"/>
      <c r="B159" s="171"/>
      <c r="C159" s="133" t="s">
        <v>234</v>
      </c>
      <c r="D159" s="134">
        <v>0</v>
      </c>
      <c r="E159" s="134">
        <v>0</v>
      </c>
      <c r="F159" s="134">
        <v>0</v>
      </c>
    </row>
    <row r="160" spans="1:6" ht="25.5" x14ac:dyDescent="0.25">
      <c r="A160" s="171"/>
      <c r="B160" s="171"/>
      <c r="C160" s="133" t="s">
        <v>235</v>
      </c>
      <c r="D160" s="134">
        <v>0</v>
      </c>
      <c r="E160" s="134">
        <v>0</v>
      </c>
      <c r="F160" s="134">
        <v>0</v>
      </c>
    </row>
    <row r="161" spans="1:6" x14ac:dyDescent="0.25">
      <c r="A161" s="171"/>
      <c r="B161" s="171"/>
      <c r="C161" s="133" t="s">
        <v>165</v>
      </c>
      <c r="D161" s="134">
        <v>890</v>
      </c>
      <c r="E161" s="134">
        <v>1287.3</v>
      </c>
      <c r="F161" s="134">
        <v>1262.4000000000001</v>
      </c>
    </row>
    <row r="162" spans="1:6" ht="25.5" x14ac:dyDescent="0.25">
      <c r="A162" s="171"/>
      <c r="B162" s="171"/>
      <c r="C162" s="133" t="s">
        <v>166</v>
      </c>
      <c r="D162" s="134">
        <v>0</v>
      </c>
      <c r="E162" s="134">
        <v>0</v>
      </c>
      <c r="F162" s="134">
        <v>0</v>
      </c>
    </row>
    <row r="163" spans="1:6" x14ac:dyDescent="0.25">
      <c r="A163" s="171" t="s">
        <v>102</v>
      </c>
      <c r="B163" s="171" t="s">
        <v>245</v>
      </c>
      <c r="C163" s="131" t="s">
        <v>163</v>
      </c>
      <c r="D163" s="132">
        <v>0</v>
      </c>
      <c r="E163" s="132">
        <v>0</v>
      </c>
      <c r="F163" s="132">
        <v>0</v>
      </c>
    </row>
    <row r="164" spans="1:6" x14ac:dyDescent="0.25">
      <c r="A164" s="171"/>
      <c r="B164" s="171"/>
      <c r="C164" s="133" t="s">
        <v>164</v>
      </c>
      <c r="D164" s="134"/>
      <c r="E164" s="134"/>
      <c r="F164" s="134"/>
    </row>
    <row r="165" spans="1:6" x14ac:dyDescent="0.25">
      <c r="A165" s="171"/>
      <c r="B165" s="171"/>
      <c r="C165" s="133" t="s">
        <v>234</v>
      </c>
      <c r="D165" s="134">
        <v>0</v>
      </c>
      <c r="E165" s="134">
        <v>0</v>
      </c>
      <c r="F165" s="134">
        <v>0</v>
      </c>
    </row>
    <row r="166" spans="1:6" ht="25.5" x14ac:dyDescent="0.25">
      <c r="A166" s="171"/>
      <c r="B166" s="171"/>
      <c r="C166" s="133" t="s">
        <v>235</v>
      </c>
      <c r="D166" s="134">
        <v>0</v>
      </c>
      <c r="E166" s="134">
        <v>0</v>
      </c>
      <c r="F166" s="134">
        <v>0</v>
      </c>
    </row>
    <row r="167" spans="1:6" x14ac:dyDescent="0.25">
      <c r="A167" s="171"/>
      <c r="B167" s="171"/>
      <c r="C167" s="133" t="s">
        <v>165</v>
      </c>
      <c r="D167" s="134">
        <v>0</v>
      </c>
      <c r="E167" s="134">
        <v>0</v>
      </c>
      <c r="F167" s="134">
        <v>0</v>
      </c>
    </row>
    <row r="168" spans="1:6" ht="25.5" x14ac:dyDescent="0.25">
      <c r="A168" s="171"/>
      <c r="B168" s="171"/>
      <c r="C168" s="133" t="s">
        <v>166</v>
      </c>
      <c r="D168" s="134">
        <v>0</v>
      </c>
      <c r="E168" s="134">
        <v>0</v>
      </c>
      <c r="F168" s="134">
        <v>0</v>
      </c>
    </row>
    <row r="169" spans="1:6" x14ac:dyDescent="0.25">
      <c r="A169" s="171" t="s">
        <v>103</v>
      </c>
      <c r="B169" s="171" t="s">
        <v>105</v>
      </c>
      <c r="C169" s="131" t="s">
        <v>163</v>
      </c>
      <c r="D169" s="132">
        <v>1562.3</v>
      </c>
      <c r="E169" s="132">
        <v>1562.3</v>
      </c>
      <c r="F169" s="132">
        <v>1562.3</v>
      </c>
    </row>
    <row r="170" spans="1:6" x14ac:dyDescent="0.25">
      <c r="A170" s="171"/>
      <c r="B170" s="171"/>
      <c r="C170" s="133" t="s">
        <v>164</v>
      </c>
      <c r="D170" s="134"/>
      <c r="E170" s="134"/>
      <c r="F170" s="134"/>
    </row>
    <row r="171" spans="1:6" x14ac:dyDescent="0.25">
      <c r="A171" s="171"/>
      <c r="B171" s="171"/>
      <c r="C171" s="133" t="s">
        <v>234</v>
      </c>
      <c r="D171" s="134">
        <v>0</v>
      </c>
      <c r="E171" s="134">
        <v>0</v>
      </c>
      <c r="F171" s="134">
        <v>0</v>
      </c>
    </row>
    <row r="172" spans="1:6" ht="25.5" x14ac:dyDescent="0.25">
      <c r="A172" s="171"/>
      <c r="B172" s="171"/>
      <c r="C172" s="133" t="s">
        <v>235</v>
      </c>
      <c r="D172" s="134">
        <v>1562.3</v>
      </c>
      <c r="E172" s="134">
        <v>1562.3</v>
      </c>
      <c r="F172" s="134">
        <v>1562.3</v>
      </c>
    </row>
    <row r="173" spans="1:6" x14ac:dyDescent="0.25">
      <c r="A173" s="171"/>
      <c r="B173" s="171"/>
      <c r="C173" s="133" t="s">
        <v>165</v>
      </c>
      <c r="D173" s="134">
        <v>0</v>
      </c>
      <c r="E173" s="134">
        <v>0</v>
      </c>
      <c r="F173" s="134">
        <v>0</v>
      </c>
    </row>
    <row r="174" spans="1:6" ht="25.5" x14ac:dyDescent="0.25">
      <c r="A174" s="171"/>
      <c r="B174" s="171"/>
      <c r="C174" s="133" t="s">
        <v>166</v>
      </c>
      <c r="D174" s="134">
        <v>0</v>
      </c>
      <c r="E174" s="134">
        <v>0</v>
      </c>
      <c r="F174" s="134">
        <v>0</v>
      </c>
    </row>
    <row r="175" spans="1:6" x14ac:dyDescent="0.25">
      <c r="A175" s="171" t="s">
        <v>106</v>
      </c>
      <c r="B175" s="171" t="s">
        <v>107</v>
      </c>
      <c r="C175" s="131" t="s">
        <v>163</v>
      </c>
      <c r="D175" s="132">
        <v>30</v>
      </c>
      <c r="E175" s="132">
        <v>30</v>
      </c>
      <c r="F175" s="132">
        <v>30</v>
      </c>
    </row>
    <row r="176" spans="1:6" x14ac:dyDescent="0.25">
      <c r="A176" s="171"/>
      <c r="B176" s="171"/>
      <c r="C176" s="133" t="s">
        <v>164</v>
      </c>
      <c r="D176" s="134"/>
      <c r="E176" s="134"/>
      <c r="F176" s="134"/>
    </row>
    <row r="177" spans="1:6" x14ac:dyDescent="0.25">
      <c r="A177" s="171"/>
      <c r="B177" s="171"/>
      <c r="C177" s="133" t="s">
        <v>234</v>
      </c>
      <c r="D177" s="134">
        <v>30</v>
      </c>
      <c r="E177" s="134">
        <v>30</v>
      </c>
      <c r="F177" s="134">
        <v>30</v>
      </c>
    </row>
    <row r="178" spans="1:6" ht="25.5" x14ac:dyDescent="0.25">
      <c r="A178" s="171"/>
      <c r="B178" s="171"/>
      <c r="C178" s="133" t="s">
        <v>235</v>
      </c>
      <c r="D178" s="134">
        <v>0</v>
      </c>
      <c r="E178" s="134">
        <v>0</v>
      </c>
      <c r="F178" s="134">
        <v>0</v>
      </c>
    </row>
    <row r="179" spans="1:6" x14ac:dyDescent="0.25">
      <c r="A179" s="171"/>
      <c r="B179" s="171"/>
      <c r="C179" s="133" t="s">
        <v>165</v>
      </c>
      <c r="D179" s="134">
        <v>0</v>
      </c>
      <c r="E179" s="134">
        <v>0</v>
      </c>
      <c r="F179" s="134">
        <v>0</v>
      </c>
    </row>
    <row r="180" spans="1:6" ht="25.5" x14ac:dyDescent="0.25">
      <c r="A180" s="171"/>
      <c r="B180" s="171"/>
      <c r="C180" s="133" t="s">
        <v>166</v>
      </c>
      <c r="D180" s="134">
        <v>0</v>
      </c>
      <c r="E180" s="134">
        <v>0</v>
      </c>
      <c r="F180" s="134">
        <v>0</v>
      </c>
    </row>
    <row r="181" spans="1:6" x14ac:dyDescent="0.25">
      <c r="A181" s="171" t="s">
        <v>108</v>
      </c>
      <c r="B181" s="171" t="s">
        <v>246</v>
      </c>
      <c r="C181" s="131" t="s">
        <v>163</v>
      </c>
      <c r="D181" s="132">
        <v>694.4</v>
      </c>
      <c r="E181" s="132">
        <v>694.4</v>
      </c>
      <c r="F181" s="132">
        <v>694.4</v>
      </c>
    </row>
    <row r="182" spans="1:6" ht="14.25" customHeight="1" x14ac:dyDescent="0.25">
      <c r="A182" s="171"/>
      <c r="B182" s="171"/>
      <c r="C182" s="133" t="s">
        <v>164</v>
      </c>
      <c r="D182" s="134"/>
      <c r="E182" s="134"/>
      <c r="F182" s="134"/>
    </row>
    <row r="183" spans="1:6" ht="23.25" customHeight="1" x14ac:dyDescent="0.25">
      <c r="A183" s="171"/>
      <c r="B183" s="171"/>
      <c r="C183" s="133" t="s">
        <v>234</v>
      </c>
      <c r="D183" s="134">
        <v>0</v>
      </c>
      <c r="E183" s="134">
        <v>0</v>
      </c>
      <c r="F183" s="134">
        <v>0</v>
      </c>
    </row>
    <row r="184" spans="1:6" ht="36.75" customHeight="1" x14ac:dyDescent="0.25">
      <c r="A184" s="171"/>
      <c r="B184" s="171"/>
      <c r="C184" s="133" t="s">
        <v>235</v>
      </c>
      <c r="D184" s="134">
        <v>694.4</v>
      </c>
      <c r="E184" s="134">
        <v>694.4</v>
      </c>
      <c r="F184" s="134">
        <v>694.4</v>
      </c>
    </row>
    <row r="185" spans="1:6" ht="33" customHeight="1" x14ac:dyDescent="0.25">
      <c r="A185" s="171"/>
      <c r="B185" s="171"/>
      <c r="C185" s="133" t="s">
        <v>165</v>
      </c>
      <c r="D185" s="134">
        <v>0</v>
      </c>
      <c r="E185" s="134">
        <v>0</v>
      </c>
      <c r="F185" s="134">
        <v>0</v>
      </c>
    </row>
    <row r="186" spans="1:6" ht="24.75" customHeight="1" x14ac:dyDescent="0.25">
      <c r="A186" s="171"/>
      <c r="B186" s="171"/>
      <c r="C186" s="133" t="s">
        <v>166</v>
      </c>
      <c r="D186" s="134">
        <v>0</v>
      </c>
      <c r="E186" s="134">
        <v>0</v>
      </c>
      <c r="F186" s="134">
        <v>0</v>
      </c>
    </row>
    <row r="187" spans="1:6" ht="34.5" customHeight="1" x14ac:dyDescent="0.25">
      <c r="A187" s="171" t="s">
        <v>109</v>
      </c>
      <c r="B187" s="171" t="s">
        <v>247</v>
      </c>
      <c r="C187" s="131" t="s">
        <v>163</v>
      </c>
      <c r="D187" s="132">
        <v>0</v>
      </c>
      <c r="E187" s="132">
        <v>0</v>
      </c>
      <c r="F187" s="132">
        <v>0</v>
      </c>
    </row>
    <row r="188" spans="1:6" ht="12.75" customHeight="1" x14ac:dyDescent="0.25">
      <c r="A188" s="171"/>
      <c r="B188" s="171"/>
      <c r="C188" s="133" t="s">
        <v>164</v>
      </c>
      <c r="D188" s="134"/>
      <c r="E188" s="134"/>
      <c r="F188" s="134"/>
    </row>
    <row r="189" spans="1:6" ht="33" customHeight="1" x14ac:dyDescent="0.25">
      <c r="A189" s="171"/>
      <c r="B189" s="171"/>
      <c r="C189" s="133" t="s">
        <v>234</v>
      </c>
      <c r="D189" s="134">
        <v>0</v>
      </c>
      <c r="E189" s="134">
        <v>0</v>
      </c>
      <c r="F189" s="134">
        <v>0</v>
      </c>
    </row>
    <row r="190" spans="1:6" ht="36.75" customHeight="1" x14ac:dyDescent="0.25">
      <c r="A190" s="171"/>
      <c r="B190" s="171"/>
      <c r="C190" s="133" t="s">
        <v>235</v>
      </c>
      <c r="D190" s="134">
        <v>0</v>
      </c>
      <c r="E190" s="134">
        <v>0</v>
      </c>
      <c r="F190" s="134">
        <v>0</v>
      </c>
    </row>
    <row r="191" spans="1:6" ht="30.75" customHeight="1" x14ac:dyDescent="0.25">
      <c r="A191" s="171"/>
      <c r="B191" s="171"/>
      <c r="C191" s="133" t="s">
        <v>165</v>
      </c>
      <c r="D191" s="134">
        <v>0</v>
      </c>
      <c r="E191" s="134">
        <v>0</v>
      </c>
      <c r="F191" s="134">
        <v>0</v>
      </c>
    </row>
    <row r="192" spans="1:6" ht="25.5" x14ac:dyDescent="0.25">
      <c r="A192" s="171"/>
      <c r="B192" s="171"/>
      <c r="C192" s="133" t="s">
        <v>166</v>
      </c>
      <c r="D192" s="134">
        <v>0</v>
      </c>
      <c r="E192" s="134">
        <v>0</v>
      </c>
      <c r="F192" s="134">
        <v>0</v>
      </c>
    </row>
    <row r="193" spans="1:6" ht="31.5" customHeight="1" x14ac:dyDescent="0.25">
      <c r="A193" s="171" t="s">
        <v>110</v>
      </c>
      <c r="B193" s="171" t="s">
        <v>248</v>
      </c>
      <c r="C193" s="131" t="s">
        <v>163</v>
      </c>
      <c r="D193" s="132">
        <v>6509.4</v>
      </c>
      <c r="E193" s="132">
        <v>6509.4</v>
      </c>
      <c r="F193" s="132">
        <v>6509.4</v>
      </c>
    </row>
    <row r="194" spans="1:6" ht="15" customHeight="1" x14ac:dyDescent="0.25">
      <c r="A194" s="171"/>
      <c r="B194" s="171"/>
      <c r="C194" s="133" t="s">
        <v>164</v>
      </c>
      <c r="D194" s="134"/>
      <c r="E194" s="134"/>
      <c r="F194" s="134"/>
    </row>
    <row r="195" spans="1:6" ht="32.25" customHeight="1" x14ac:dyDescent="0.25">
      <c r="A195" s="171"/>
      <c r="B195" s="171"/>
      <c r="C195" s="133" t="s">
        <v>234</v>
      </c>
      <c r="D195" s="134">
        <v>0</v>
      </c>
      <c r="E195" s="134">
        <v>0</v>
      </c>
      <c r="F195" s="134">
        <v>0</v>
      </c>
    </row>
    <row r="196" spans="1:6" ht="35.25" customHeight="1" x14ac:dyDescent="0.25">
      <c r="A196" s="171"/>
      <c r="B196" s="171"/>
      <c r="C196" s="133" t="s">
        <v>235</v>
      </c>
      <c r="D196" s="134">
        <v>6509.4</v>
      </c>
      <c r="E196" s="134">
        <v>6509.4</v>
      </c>
      <c r="F196" s="134">
        <v>6509.4</v>
      </c>
    </row>
    <row r="197" spans="1:6" ht="30.75" customHeight="1" x14ac:dyDescent="0.25">
      <c r="A197" s="171"/>
      <c r="B197" s="171"/>
      <c r="C197" s="133" t="s">
        <v>165</v>
      </c>
      <c r="D197" s="134">
        <v>0</v>
      </c>
      <c r="E197" s="134">
        <v>0</v>
      </c>
      <c r="F197" s="134">
        <v>0</v>
      </c>
    </row>
    <row r="198" spans="1:6" ht="25.5" x14ac:dyDescent="0.25">
      <c r="A198" s="171"/>
      <c r="B198" s="171"/>
      <c r="C198" s="133" t="s">
        <v>166</v>
      </c>
      <c r="D198" s="134">
        <v>0</v>
      </c>
      <c r="E198" s="134">
        <v>0</v>
      </c>
      <c r="F198" s="134">
        <v>0</v>
      </c>
    </row>
    <row r="199" spans="1:6" x14ac:dyDescent="0.25">
      <c r="A199" s="171" t="s">
        <v>111</v>
      </c>
      <c r="B199" s="171" t="s">
        <v>113</v>
      </c>
      <c r="C199" s="131" t="s">
        <v>163</v>
      </c>
      <c r="D199" s="132">
        <v>0</v>
      </c>
      <c r="E199" s="132">
        <v>0</v>
      </c>
      <c r="F199" s="132">
        <v>0</v>
      </c>
    </row>
    <row r="200" spans="1:6" x14ac:dyDescent="0.25">
      <c r="A200" s="171"/>
      <c r="B200" s="171"/>
      <c r="C200" s="133" t="s">
        <v>164</v>
      </c>
      <c r="D200" s="134"/>
      <c r="E200" s="134"/>
      <c r="F200" s="134"/>
    </row>
    <row r="201" spans="1:6" x14ac:dyDescent="0.25">
      <c r="A201" s="171"/>
      <c r="B201" s="171"/>
      <c r="C201" s="133" t="s">
        <v>234</v>
      </c>
      <c r="D201" s="134">
        <v>0</v>
      </c>
      <c r="E201" s="134">
        <v>0</v>
      </c>
      <c r="F201" s="134">
        <v>0</v>
      </c>
    </row>
    <row r="202" spans="1:6" ht="25.5" x14ac:dyDescent="0.25">
      <c r="A202" s="171"/>
      <c r="B202" s="171"/>
      <c r="C202" s="133" t="s">
        <v>235</v>
      </c>
      <c r="D202" s="134">
        <v>0</v>
      </c>
      <c r="E202" s="134">
        <v>0</v>
      </c>
      <c r="F202" s="134">
        <v>0</v>
      </c>
    </row>
    <row r="203" spans="1:6" x14ac:dyDescent="0.25">
      <c r="A203" s="171"/>
      <c r="B203" s="171"/>
      <c r="C203" s="133" t="s">
        <v>165</v>
      </c>
      <c r="D203" s="134">
        <v>0</v>
      </c>
      <c r="E203" s="134">
        <v>0</v>
      </c>
      <c r="F203" s="134">
        <v>0</v>
      </c>
    </row>
    <row r="204" spans="1:6" ht="25.5" x14ac:dyDescent="0.25">
      <c r="A204" s="171"/>
      <c r="B204" s="171"/>
      <c r="C204" s="133" t="s">
        <v>166</v>
      </c>
      <c r="D204" s="134">
        <v>0</v>
      </c>
      <c r="E204" s="134">
        <v>0</v>
      </c>
      <c r="F204" s="134">
        <v>0</v>
      </c>
    </row>
    <row r="205" spans="1:6" x14ac:dyDescent="0.25">
      <c r="A205" s="171" t="s">
        <v>112</v>
      </c>
      <c r="B205" s="171" t="s">
        <v>114</v>
      </c>
      <c r="C205" s="131" t="s">
        <v>163</v>
      </c>
      <c r="D205" s="132">
        <v>0</v>
      </c>
      <c r="E205" s="132">
        <v>0</v>
      </c>
      <c r="F205" s="132">
        <v>0</v>
      </c>
    </row>
    <row r="206" spans="1:6" x14ac:dyDescent="0.25">
      <c r="A206" s="171"/>
      <c r="B206" s="171"/>
      <c r="C206" s="133" t="s">
        <v>164</v>
      </c>
      <c r="D206" s="134"/>
      <c r="E206" s="134"/>
      <c r="F206" s="134"/>
    </row>
    <row r="207" spans="1:6" x14ac:dyDescent="0.25">
      <c r="A207" s="171"/>
      <c r="B207" s="171"/>
      <c r="C207" s="133" t="s">
        <v>234</v>
      </c>
      <c r="D207" s="134">
        <v>0</v>
      </c>
      <c r="E207" s="134">
        <v>0</v>
      </c>
      <c r="F207" s="134">
        <v>0</v>
      </c>
    </row>
    <row r="208" spans="1:6" ht="25.5" x14ac:dyDescent="0.25">
      <c r="A208" s="171"/>
      <c r="B208" s="171"/>
      <c r="C208" s="133" t="s">
        <v>235</v>
      </c>
      <c r="D208" s="134">
        <v>0</v>
      </c>
      <c r="E208" s="134">
        <v>0</v>
      </c>
      <c r="F208" s="134">
        <v>0</v>
      </c>
    </row>
    <row r="209" spans="1:6" x14ac:dyDescent="0.25">
      <c r="A209" s="171"/>
      <c r="B209" s="171"/>
      <c r="C209" s="133" t="s">
        <v>165</v>
      </c>
      <c r="D209" s="134">
        <v>0</v>
      </c>
      <c r="E209" s="134">
        <v>0</v>
      </c>
      <c r="F209" s="134">
        <v>0</v>
      </c>
    </row>
    <row r="210" spans="1:6" ht="25.5" x14ac:dyDescent="0.25">
      <c r="A210" s="171"/>
      <c r="B210" s="171"/>
      <c r="C210" s="133" t="s">
        <v>166</v>
      </c>
      <c r="D210" s="134">
        <v>0</v>
      </c>
      <c r="E210" s="134">
        <v>0</v>
      </c>
      <c r="F210" s="134">
        <v>0</v>
      </c>
    </row>
    <row r="211" spans="1:6" x14ac:dyDescent="0.25">
      <c r="A211" s="171" t="s">
        <v>115</v>
      </c>
      <c r="B211" s="171" t="s">
        <v>116</v>
      </c>
      <c r="C211" s="131" t="s">
        <v>163</v>
      </c>
      <c r="D211" s="132">
        <v>2637.8</v>
      </c>
      <c r="E211" s="132">
        <v>2284.9</v>
      </c>
      <c r="F211" s="132">
        <v>2263.5</v>
      </c>
    </row>
    <row r="212" spans="1:6" x14ac:dyDescent="0.25">
      <c r="A212" s="171"/>
      <c r="B212" s="171"/>
      <c r="C212" s="133" t="s">
        <v>164</v>
      </c>
      <c r="D212" s="134"/>
      <c r="E212" s="134"/>
      <c r="F212" s="134"/>
    </row>
    <row r="213" spans="1:6" x14ac:dyDescent="0.25">
      <c r="A213" s="171"/>
      <c r="B213" s="171"/>
      <c r="C213" s="133" t="s">
        <v>234</v>
      </c>
      <c r="D213" s="134">
        <v>0</v>
      </c>
      <c r="E213" s="134">
        <v>0</v>
      </c>
      <c r="F213" s="134">
        <v>0</v>
      </c>
    </row>
    <row r="214" spans="1:6" ht="25.5" x14ac:dyDescent="0.25">
      <c r="A214" s="171"/>
      <c r="B214" s="171"/>
      <c r="C214" s="133" t="s">
        <v>235</v>
      </c>
      <c r="D214" s="134">
        <v>0</v>
      </c>
      <c r="E214" s="134">
        <v>0</v>
      </c>
      <c r="F214" s="134">
        <v>0</v>
      </c>
    </row>
    <row r="215" spans="1:6" x14ac:dyDescent="0.25">
      <c r="A215" s="171"/>
      <c r="B215" s="171"/>
      <c r="C215" s="133" t="s">
        <v>165</v>
      </c>
      <c r="D215" s="134">
        <v>2637.8</v>
      </c>
      <c r="E215" s="134">
        <v>2284.9</v>
      </c>
      <c r="F215" s="134">
        <v>2263.5</v>
      </c>
    </row>
    <row r="216" spans="1:6" ht="25.5" x14ac:dyDescent="0.25">
      <c r="A216" s="171"/>
      <c r="B216" s="171"/>
      <c r="C216" s="133" t="s">
        <v>166</v>
      </c>
      <c r="D216" s="134">
        <v>0</v>
      </c>
      <c r="E216" s="134">
        <v>0</v>
      </c>
      <c r="F216" s="134">
        <v>0</v>
      </c>
    </row>
    <row r="217" spans="1:6" ht="27" customHeight="1" x14ac:dyDescent="0.25">
      <c r="A217" s="171" t="s">
        <v>249</v>
      </c>
      <c r="B217" s="171" t="s">
        <v>250</v>
      </c>
      <c r="C217" s="131" t="s">
        <v>163</v>
      </c>
      <c r="D217" s="132">
        <v>0</v>
      </c>
      <c r="E217" s="132">
        <v>0</v>
      </c>
      <c r="F217" s="132">
        <v>0</v>
      </c>
    </row>
    <row r="218" spans="1:6" ht="13.5" customHeight="1" x14ac:dyDescent="0.25">
      <c r="A218" s="171"/>
      <c r="B218" s="171"/>
      <c r="C218" s="133" t="s">
        <v>164</v>
      </c>
      <c r="D218" s="134"/>
      <c r="E218" s="134"/>
      <c r="F218" s="134"/>
    </row>
    <row r="219" spans="1:6" ht="26.25" customHeight="1" x14ac:dyDescent="0.25">
      <c r="A219" s="171"/>
      <c r="B219" s="171"/>
      <c r="C219" s="133" t="s">
        <v>234</v>
      </c>
      <c r="D219" s="134">
        <v>0</v>
      </c>
      <c r="E219" s="134">
        <v>0</v>
      </c>
      <c r="F219" s="134">
        <v>0</v>
      </c>
    </row>
    <row r="220" spans="1:6" ht="28.5" customHeight="1" x14ac:dyDescent="0.25">
      <c r="A220" s="171"/>
      <c r="B220" s="171"/>
      <c r="C220" s="133" t="s">
        <v>235</v>
      </c>
      <c r="D220" s="134">
        <v>0</v>
      </c>
      <c r="E220" s="134">
        <v>0</v>
      </c>
      <c r="F220" s="134">
        <v>0</v>
      </c>
    </row>
    <row r="221" spans="1:6" ht="25.5" customHeight="1" x14ac:dyDescent="0.25">
      <c r="A221" s="171"/>
      <c r="B221" s="171"/>
      <c r="C221" s="133" t="s">
        <v>165</v>
      </c>
      <c r="D221" s="134">
        <v>0</v>
      </c>
      <c r="E221" s="134">
        <v>0</v>
      </c>
      <c r="F221" s="134">
        <v>0</v>
      </c>
    </row>
    <row r="222" spans="1:6" ht="45.75" customHeight="1" x14ac:dyDescent="0.25">
      <c r="A222" s="171"/>
      <c r="B222" s="171"/>
      <c r="C222" s="133" t="s">
        <v>166</v>
      </c>
      <c r="D222" s="134">
        <v>0</v>
      </c>
      <c r="E222" s="134">
        <v>0</v>
      </c>
      <c r="F222" s="134">
        <v>0</v>
      </c>
    </row>
    <row r="223" spans="1:6" x14ac:dyDescent="0.25">
      <c r="A223" s="171" t="s">
        <v>117</v>
      </c>
      <c r="B223" s="171" t="s">
        <v>118</v>
      </c>
      <c r="C223" s="131" t="s">
        <v>163</v>
      </c>
      <c r="D223" s="132">
        <f>D229+D235+D241+D247+D253+D259+D265+0.1</f>
        <v>11042.800000000001</v>
      </c>
      <c r="E223" s="132">
        <f>E229+E235+E241+E247+E253+E259+E265-0.1</f>
        <v>13430.9</v>
      </c>
      <c r="F223" s="132">
        <f>F229+F235+F241+F247+F253+F259+F265-0.1</f>
        <v>13430.9</v>
      </c>
    </row>
    <row r="224" spans="1:6" x14ac:dyDescent="0.25">
      <c r="A224" s="171"/>
      <c r="B224" s="171"/>
      <c r="C224" s="133" t="s">
        <v>164</v>
      </c>
      <c r="D224" s="134"/>
      <c r="E224" s="134"/>
      <c r="F224" s="134"/>
    </row>
    <row r="225" spans="1:6" x14ac:dyDescent="0.25">
      <c r="A225" s="171"/>
      <c r="B225" s="171"/>
      <c r="C225" s="133" t="s">
        <v>234</v>
      </c>
      <c r="D225" s="134">
        <f t="shared" ref="D225:F228" si="4">D231+D237+D243+D249+D255+D261+D267</f>
        <v>0</v>
      </c>
      <c r="E225" s="134">
        <f t="shared" si="4"/>
        <v>0</v>
      </c>
      <c r="F225" s="134">
        <f t="shared" si="4"/>
        <v>0</v>
      </c>
    </row>
    <row r="226" spans="1:6" ht="25.5" x14ac:dyDescent="0.25">
      <c r="A226" s="171"/>
      <c r="B226" s="171"/>
      <c r="C226" s="133" t="s">
        <v>235</v>
      </c>
      <c r="D226" s="134">
        <f t="shared" si="4"/>
        <v>0</v>
      </c>
      <c r="E226" s="134">
        <f t="shared" si="4"/>
        <v>0</v>
      </c>
      <c r="F226" s="134">
        <f t="shared" si="4"/>
        <v>0</v>
      </c>
    </row>
    <row r="227" spans="1:6" x14ac:dyDescent="0.25">
      <c r="A227" s="171"/>
      <c r="B227" s="171"/>
      <c r="C227" s="133" t="s">
        <v>165</v>
      </c>
      <c r="D227" s="134">
        <f>D233+D239+D245+D251+D257+D263+D269+0.1</f>
        <v>11042.800000000001</v>
      </c>
      <c r="E227" s="134">
        <f>E233+E239+E245+E251+E257+E263+E269-0.1</f>
        <v>13430.9</v>
      </c>
      <c r="F227" s="134">
        <f>F233+F239+F245+F251+F257+F263+F269-0.1</f>
        <v>13430.9</v>
      </c>
    </row>
    <row r="228" spans="1:6" ht="25.5" x14ac:dyDescent="0.25">
      <c r="A228" s="171"/>
      <c r="B228" s="171"/>
      <c r="C228" s="133" t="s">
        <v>166</v>
      </c>
      <c r="D228" s="134">
        <f t="shared" si="4"/>
        <v>0</v>
      </c>
      <c r="E228" s="134">
        <f t="shared" si="4"/>
        <v>0</v>
      </c>
      <c r="F228" s="134">
        <f t="shared" si="4"/>
        <v>0</v>
      </c>
    </row>
    <row r="229" spans="1:6" x14ac:dyDescent="0.25">
      <c r="A229" s="171" t="s">
        <v>119</v>
      </c>
      <c r="B229" s="171" t="s">
        <v>251</v>
      </c>
      <c r="C229" s="131" t="s">
        <v>163</v>
      </c>
      <c r="D229" s="132">
        <v>166.4</v>
      </c>
      <c r="E229" s="132">
        <v>165.4</v>
      </c>
      <c r="F229" s="132">
        <v>165.4</v>
      </c>
    </row>
    <row r="230" spans="1:6" x14ac:dyDescent="0.25">
      <c r="A230" s="171"/>
      <c r="B230" s="171"/>
      <c r="C230" s="133" t="s">
        <v>164</v>
      </c>
      <c r="D230" s="134"/>
      <c r="E230" s="134"/>
      <c r="F230" s="134"/>
    </row>
    <row r="231" spans="1:6" x14ac:dyDescent="0.25">
      <c r="A231" s="171"/>
      <c r="B231" s="171"/>
      <c r="C231" s="133" t="s">
        <v>234</v>
      </c>
      <c r="D231" s="134">
        <v>0</v>
      </c>
      <c r="E231" s="134">
        <v>0</v>
      </c>
      <c r="F231" s="134">
        <v>0</v>
      </c>
    </row>
    <row r="232" spans="1:6" ht="25.5" x14ac:dyDescent="0.25">
      <c r="A232" s="171"/>
      <c r="B232" s="171"/>
      <c r="C232" s="133" t="s">
        <v>235</v>
      </c>
      <c r="D232" s="134">
        <v>0</v>
      </c>
      <c r="E232" s="134">
        <v>0</v>
      </c>
      <c r="F232" s="134">
        <v>0</v>
      </c>
    </row>
    <row r="233" spans="1:6" x14ac:dyDescent="0.25">
      <c r="A233" s="171"/>
      <c r="B233" s="171"/>
      <c r="C233" s="133" t="s">
        <v>165</v>
      </c>
      <c r="D233" s="134">
        <v>166.4</v>
      </c>
      <c r="E233" s="134">
        <v>165.4</v>
      </c>
      <c r="F233" s="134">
        <v>165.4</v>
      </c>
    </row>
    <row r="234" spans="1:6" ht="25.5" x14ac:dyDescent="0.25">
      <c r="A234" s="171"/>
      <c r="B234" s="171"/>
      <c r="C234" s="133" t="s">
        <v>166</v>
      </c>
      <c r="D234" s="134">
        <v>0</v>
      </c>
      <c r="E234" s="134">
        <v>0</v>
      </c>
      <c r="F234" s="134">
        <v>0</v>
      </c>
    </row>
    <row r="235" spans="1:6" x14ac:dyDescent="0.25">
      <c r="A235" s="171" t="s">
        <v>120</v>
      </c>
      <c r="B235" s="171" t="s">
        <v>252</v>
      </c>
      <c r="C235" s="131" t="s">
        <v>163</v>
      </c>
      <c r="D235" s="132">
        <v>330.5</v>
      </c>
      <c r="E235" s="132">
        <v>330</v>
      </c>
      <c r="F235" s="132">
        <v>330</v>
      </c>
    </row>
    <row r="236" spans="1:6" x14ac:dyDescent="0.25">
      <c r="A236" s="171"/>
      <c r="B236" s="171"/>
      <c r="C236" s="133" t="s">
        <v>164</v>
      </c>
      <c r="D236" s="134"/>
      <c r="E236" s="134"/>
      <c r="F236" s="134"/>
    </row>
    <row r="237" spans="1:6" x14ac:dyDescent="0.25">
      <c r="A237" s="171"/>
      <c r="B237" s="171"/>
      <c r="C237" s="133" t="s">
        <v>234</v>
      </c>
      <c r="D237" s="134">
        <v>0</v>
      </c>
      <c r="E237" s="134">
        <v>0</v>
      </c>
      <c r="F237" s="134">
        <v>0</v>
      </c>
    </row>
    <row r="238" spans="1:6" ht="25.5" x14ac:dyDescent="0.25">
      <c r="A238" s="171"/>
      <c r="B238" s="171"/>
      <c r="C238" s="133" t="s">
        <v>235</v>
      </c>
      <c r="D238" s="134">
        <v>0</v>
      </c>
      <c r="E238" s="134">
        <v>0</v>
      </c>
      <c r="F238" s="134">
        <v>0</v>
      </c>
    </row>
    <row r="239" spans="1:6" x14ac:dyDescent="0.25">
      <c r="A239" s="171"/>
      <c r="B239" s="171"/>
      <c r="C239" s="133" t="s">
        <v>165</v>
      </c>
      <c r="D239" s="134">
        <v>330.5</v>
      </c>
      <c r="E239" s="134">
        <v>330</v>
      </c>
      <c r="F239" s="134">
        <v>330</v>
      </c>
    </row>
    <row r="240" spans="1:6" ht="25.5" x14ac:dyDescent="0.25">
      <c r="A240" s="171"/>
      <c r="B240" s="171"/>
      <c r="C240" s="133" t="s">
        <v>166</v>
      </c>
      <c r="D240" s="134">
        <v>0</v>
      </c>
      <c r="E240" s="134">
        <v>0</v>
      </c>
      <c r="F240" s="134">
        <v>0</v>
      </c>
    </row>
    <row r="241" spans="1:6" x14ac:dyDescent="0.25">
      <c r="A241" s="171" t="s">
        <v>121</v>
      </c>
      <c r="B241" s="171" t="s">
        <v>253</v>
      </c>
      <c r="C241" s="131" t="s">
        <v>163</v>
      </c>
      <c r="D241" s="132">
        <v>3509.5</v>
      </c>
      <c r="E241" s="132">
        <v>3780.9</v>
      </c>
      <c r="F241" s="132">
        <v>3780.9</v>
      </c>
    </row>
    <row r="242" spans="1:6" x14ac:dyDescent="0.25">
      <c r="A242" s="171"/>
      <c r="B242" s="171"/>
      <c r="C242" s="133" t="s">
        <v>164</v>
      </c>
      <c r="D242" s="134"/>
      <c r="E242" s="134"/>
      <c r="F242" s="134"/>
    </row>
    <row r="243" spans="1:6" x14ac:dyDescent="0.25">
      <c r="A243" s="171"/>
      <c r="B243" s="171"/>
      <c r="C243" s="133" t="s">
        <v>234</v>
      </c>
      <c r="D243" s="134">
        <v>0</v>
      </c>
      <c r="E243" s="134">
        <v>0</v>
      </c>
      <c r="F243" s="134">
        <v>0</v>
      </c>
    </row>
    <row r="244" spans="1:6" ht="25.5" x14ac:dyDescent="0.25">
      <c r="A244" s="171"/>
      <c r="B244" s="171"/>
      <c r="C244" s="133" t="s">
        <v>235</v>
      </c>
      <c r="D244" s="134">
        <v>0</v>
      </c>
      <c r="E244" s="134">
        <v>0</v>
      </c>
      <c r="F244" s="134">
        <v>0</v>
      </c>
    </row>
    <row r="245" spans="1:6" x14ac:dyDescent="0.25">
      <c r="A245" s="171"/>
      <c r="B245" s="171"/>
      <c r="C245" s="133" t="s">
        <v>165</v>
      </c>
      <c r="D245" s="134">
        <v>3509.5</v>
      </c>
      <c r="E245" s="134">
        <v>3780.9</v>
      </c>
      <c r="F245" s="134">
        <v>3780.9</v>
      </c>
    </row>
    <row r="246" spans="1:6" ht="25.5" x14ac:dyDescent="0.25">
      <c r="A246" s="171"/>
      <c r="B246" s="171"/>
      <c r="C246" s="133" t="s">
        <v>166</v>
      </c>
      <c r="D246" s="134"/>
      <c r="E246" s="134">
        <v>0</v>
      </c>
      <c r="F246" s="134">
        <v>0</v>
      </c>
    </row>
    <row r="247" spans="1:6" x14ac:dyDescent="0.25">
      <c r="A247" s="171" t="s">
        <v>122</v>
      </c>
      <c r="B247" s="171" t="s">
        <v>254</v>
      </c>
      <c r="C247" s="131" t="s">
        <v>163</v>
      </c>
      <c r="D247" s="132">
        <v>5727.7</v>
      </c>
      <c r="E247" s="132">
        <v>8116.4</v>
      </c>
      <c r="F247" s="132">
        <v>8116.4</v>
      </c>
    </row>
    <row r="248" spans="1:6" x14ac:dyDescent="0.25">
      <c r="A248" s="171"/>
      <c r="B248" s="171"/>
      <c r="C248" s="133" t="s">
        <v>164</v>
      </c>
      <c r="D248" s="134"/>
      <c r="E248" s="134"/>
      <c r="F248" s="134"/>
    </row>
    <row r="249" spans="1:6" x14ac:dyDescent="0.25">
      <c r="A249" s="171"/>
      <c r="B249" s="171"/>
      <c r="C249" s="133" t="s">
        <v>234</v>
      </c>
      <c r="D249" s="134">
        <v>0</v>
      </c>
      <c r="E249" s="134">
        <v>0</v>
      </c>
      <c r="F249" s="134">
        <v>0</v>
      </c>
    </row>
    <row r="250" spans="1:6" ht="25.5" x14ac:dyDescent="0.25">
      <c r="A250" s="171"/>
      <c r="B250" s="171"/>
      <c r="C250" s="133" t="s">
        <v>235</v>
      </c>
      <c r="D250" s="134">
        <v>0</v>
      </c>
      <c r="E250" s="134">
        <v>0</v>
      </c>
      <c r="F250" s="134">
        <v>0</v>
      </c>
    </row>
    <row r="251" spans="1:6" x14ac:dyDescent="0.25">
      <c r="A251" s="171"/>
      <c r="B251" s="171"/>
      <c r="C251" s="133" t="s">
        <v>165</v>
      </c>
      <c r="D251" s="134">
        <v>5727.7</v>
      </c>
      <c r="E251" s="134">
        <v>8116.4</v>
      </c>
      <c r="F251" s="134">
        <v>8116.4</v>
      </c>
    </row>
    <row r="252" spans="1:6" ht="25.5" x14ac:dyDescent="0.25">
      <c r="A252" s="171"/>
      <c r="B252" s="171"/>
      <c r="C252" s="133" t="s">
        <v>166</v>
      </c>
      <c r="D252" s="134">
        <v>0</v>
      </c>
      <c r="E252" s="134">
        <v>0</v>
      </c>
      <c r="F252" s="134">
        <v>0</v>
      </c>
    </row>
    <row r="253" spans="1:6" x14ac:dyDescent="0.25">
      <c r="A253" s="171" t="s">
        <v>123</v>
      </c>
      <c r="B253" s="171" t="s">
        <v>125</v>
      </c>
      <c r="C253" s="131" t="s">
        <v>163</v>
      </c>
      <c r="D253" s="132">
        <v>0</v>
      </c>
      <c r="E253" s="132">
        <v>0</v>
      </c>
      <c r="F253" s="132">
        <v>0</v>
      </c>
    </row>
    <row r="254" spans="1:6" x14ac:dyDescent="0.25">
      <c r="A254" s="171"/>
      <c r="B254" s="171"/>
      <c r="C254" s="133" t="s">
        <v>164</v>
      </c>
      <c r="D254" s="134"/>
      <c r="E254" s="134"/>
      <c r="F254" s="134"/>
    </row>
    <row r="255" spans="1:6" x14ac:dyDescent="0.25">
      <c r="A255" s="171"/>
      <c r="B255" s="171"/>
      <c r="C255" s="133" t="s">
        <v>234</v>
      </c>
      <c r="D255" s="134">
        <v>0</v>
      </c>
      <c r="E255" s="134">
        <v>0</v>
      </c>
      <c r="F255" s="134">
        <v>0</v>
      </c>
    </row>
    <row r="256" spans="1:6" ht="25.5" x14ac:dyDescent="0.25">
      <c r="A256" s="171"/>
      <c r="B256" s="171"/>
      <c r="C256" s="133" t="s">
        <v>235</v>
      </c>
      <c r="D256" s="134">
        <v>0</v>
      </c>
      <c r="E256" s="134">
        <v>0</v>
      </c>
      <c r="F256" s="134">
        <v>0</v>
      </c>
    </row>
    <row r="257" spans="1:6" x14ac:dyDescent="0.25">
      <c r="A257" s="171"/>
      <c r="B257" s="171"/>
      <c r="C257" s="133" t="s">
        <v>165</v>
      </c>
      <c r="D257" s="134">
        <v>0</v>
      </c>
      <c r="E257" s="134">
        <v>0</v>
      </c>
      <c r="F257" s="134">
        <v>0</v>
      </c>
    </row>
    <row r="258" spans="1:6" ht="25.5" x14ac:dyDescent="0.25">
      <c r="A258" s="171"/>
      <c r="B258" s="171"/>
      <c r="C258" s="133" t="s">
        <v>166</v>
      </c>
      <c r="D258" s="134">
        <v>0</v>
      </c>
      <c r="E258" s="134">
        <v>0</v>
      </c>
      <c r="F258" s="134">
        <v>0</v>
      </c>
    </row>
    <row r="259" spans="1:6" x14ac:dyDescent="0.25">
      <c r="A259" s="171" t="s">
        <v>124</v>
      </c>
      <c r="B259" s="171" t="s">
        <v>126</v>
      </c>
      <c r="C259" s="131" t="s">
        <v>163</v>
      </c>
      <c r="D259" s="132">
        <v>0</v>
      </c>
      <c r="E259" s="132">
        <v>0</v>
      </c>
      <c r="F259" s="132">
        <v>0</v>
      </c>
    </row>
    <row r="260" spans="1:6" x14ac:dyDescent="0.25">
      <c r="A260" s="171"/>
      <c r="B260" s="171"/>
      <c r="C260" s="133" t="s">
        <v>164</v>
      </c>
      <c r="D260" s="134"/>
      <c r="E260" s="134"/>
      <c r="F260" s="134">
        <v>0</v>
      </c>
    </row>
    <row r="261" spans="1:6" x14ac:dyDescent="0.25">
      <c r="A261" s="171"/>
      <c r="B261" s="171"/>
      <c r="C261" s="133" t="s">
        <v>234</v>
      </c>
      <c r="D261" s="134">
        <v>0</v>
      </c>
      <c r="E261" s="134">
        <v>0</v>
      </c>
      <c r="F261" s="134">
        <v>0</v>
      </c>
    </row>
    <row r="262" spans="1:6" ht="25.5" x14ac:dyDescent="0.25">
      <c r="A262" s="171"/>
      <c r="B262" s="171"/>
      <c r="C262" s="133" t="s">
        <v>235</v>
      </c>
      <c r="D262" s="134">
        <v>0</v>
      </c>
      <c r="E262" s="134">
        <v>0</v>
      </c>
      <c r="F262" s="134">
        <v>0</v>
      </c>
    </row>
    <row r="263" spans="1:6" x14ac:dyDescent="0.25">
      <c r="A263" s="171"/>
      <c r="B263" s="171"/>
      <c r="C263" s="133" t="s">
        <v>165</v>
      </c>
      <c r="D263" s="134">
        <v>0</v>
      </c>
      <c r="E263" s="134">
        <v>0</v>
      </c>
      <c r="F263" s="134">
        <v>0</v>
      </c>
    </row>
    <row r="264" spans="1:6" ht="25.5" x14ac:dyDescent="0.25">
      <c r="A264" s="171"/>
      <c r="B264" s="171"/>
      <c r="C264" s="133" t="s">
        <v>166</v>
      </c>
      <c r="D264" s="134">
        <v>0</v>
      </c>
      <c r="E264" s="134">
        <v>0</v>
      </c>
      <c r="F264" s="134">
        <v>0</v>
      </c>
    </row>
    <row r="265" spans="1:6" x14ac:dyDescent="0.25">
      <c r="A265" s="171" t="s">
        <v>255</v>
      </c>
      <c r="B265" s="171" t="s">
        <v>256</v>
      </c>
      <c r="C265" s="131" t="s">
        <v>163</v>
      </c>
      <c r="D265" s="132">
        <v>1308.5999999999999</v>
      </c>
      <c r="E265" s="132">
        <v>1038.3</v>
      </c>
      <c r="F265" s="132">
        <v>1038.3</v>
      </c>
    </row>
    <row r="266" spans="1:6" x14ac:dyDescent="0.25">
      <c r="A266" s="171"/>
      <c r="B266" s="171"/>
      <c r="C266" s="133" t="s">
        <v>164</v>
      </c>
      <c r="D266" s="134"/>
      <c r="E266" s="134"/>
      <c r="F266" s="134"/>
    </row>
    <row r="267" spans="1:6" x14ac:dyDescent="0.25">
      <c r="A267" s="171"/>
      <c r="B267" s="171"/>
      <c r="C267" s="133" t="s">
        <v>234</v>
      </c>
      <c r="D267" s="134">
        <v>0</v>
      </c>
      <c r="E267" s="134">
        <v>0</v>
      </c>
      <c r="F267" s="134">
        <v>0</v>
      </c>
    </row>
    <row r="268" spans="1:6" ht="25.5" x14ac:dyDescent="0.25">
      <c r="A268" s="171"/>
      <c r="B268" s="171"/>
      <c r="C268" s="133" t="s">
        <v>235</v>
      </c>
      <c r="D268" s="134">
        <v>0</v>
      </c>
      <c r="E268" s="134">
        <v>0</v>
      </c>
      <c r="F268" s="134">
        <v>0</v>
      </c>
    </row>
    <row r="269" spans="1:6" x14ac:dyDescent="0.25">
      <c r="A269" s="171"/>
      <c r="B269" s="171"/>
      <c r="C269" s="133" t="s">
        <v>165</v>
      </c>
      <c r="D269" s="134">
        <v>1308.5999999999999</v>
      </c>
      <c r="E269" s="134">
        <v>1038.3</v>
      </c>
      <c r="F269" s="134">
        <v>1038.3</v>
      </c>
    </row>
    <row r="270" spans="1:6" ht="25.5" x14ac:dyDescent="0.25">
      <c r="A270" s="171"/>
      <c r="B270" s="171"/>
      <c r="C270" s="133" t="s">
        <v>166</v>
      </c>
      <c r="D270" s="134">
        <v>0</v>
      </c>
      <c r="E270" s="134">
        <v>0</v>
      </c>
      <c r="F270" s="134">
        <v>0</v>
      </c>
    </row>
  </sheetData>
  <mergeCells count="89">
    <mergeCell ref="A259:A264"/>
    <mergeCell ref="B259:B264"/>
    <mergeCell ref="A265:A270"/>
    <mergeCell ref="B265:B270"/>
    <mergeCell ref="A241:A246"/>
    <mergeCell ref="B241:B246"/>
    <mergeCell ref="A247:A252"/>
    <mergeCell ref="B247:B252"/>
    <mergeCell ref="A253:A258"/>
    <mergeCell ref="B253:B258"/>
    <mergeCell ref="A223:A228"/>
    <mergeCell ref="B223:B228"/>
    <mergeCell ref="A229:A234"/>
    <mergeCell ref="B229:B234"/>
    <mergeCell ref="A235:A240"/>
    <mergeCell ref="B235:B240"/>
    <mergeCell ref="A205:A210"/>
    <mergeCell ref="B205:B210"/>
    <mergeCell ref="A211:A216"/>
    <mergeCell ref="B211:B216"/>
    <mergeCell ref="A217:A222"/>
    <mergeCell ref="B217:B222"/>
    <mergeCell ref="A187:A192"/>
    <mergeCell ref="B187:B192"/>
    <mergeCell ref="A193:A198"/>
    <mergeCell ref="B193:B198"/>
    <mergeCell ref="A199:A204"/>
    <mergeCell ref="B199:B204"/>
    <mergeCell ref="A169:A174"/>
    <mergeCell ref="B169:B174"/>
    <mergeCell ref="A175:A180"/>
    <mergeCell ref="B175:B180"/>
    <mergeCell ref="A181:A186"/>
    <mergeCell ref="B181:B186"/>
    <mergeCell ref="A151:A156"/>
    <mergeCell ref="B151:B156"/>
    <mergeCell ref="A157:A162"/>
    <mergeCell ref="B157:B162"/>
    <mergeCell ref="A163:A168"/>
    <mergeCell ref="B163:B168"/>
    <mergeCell ref="A133:A138"/>
    <mergeCell ref="B133:B138"/>
    <mergeCell ref="A139:A144"/>
    <mergeCell ref="B139:B144"/>
    <mergeCell ref="A145:A150"/>
    <mergeCell ref="B145:B150"/>
    <mergeCell ref="A115:A120"/>
    <mergeCell ref="B115:B120"/>
    <mergeCell ref="A121:A126"/>
    <mergeCell ref="B121:B126"/>
    <mergeCell ref="A127:A132"/>
    <mergeCell ref="B127:B132"/>
    <mergeCell ref="A97:A102"/>
    <mergeCell ref="B97:B102"/>
    <mergeCell ref="A103:A108"/>
    <mergeCell ref="B103:B108"/>
    <mergeCell ref="A109:A114"/>
    <mergeCell ref="B109:B114"/>
    <mergeCell ref="A79:A84"/>
    <mergeCell ref="B79:B84"/>
    <mergeCell ref="A85:A90"/>
    <mergeCell ref="B85:B90"/>
    <mergeCell ref="A91:A96"/>
    <mergeCell ref="B91:B96"/>
    <mergeCell ref="A61:A66"/>
    <mergeCell ref="B61:B66"/>
    <mergeCell ref="A67:A72"/>
    <mergeCell ref="B67:B72"/>
    <mergeCell ref="A73:A78"/>
    <mergeCell ref="B73:B78"/>
    <mergeCell ref="A43:A48"/>
    <mergeCell ref="B43:B48"/>
    <mergeCell ref="A49:A54"/>
    <mergeCell ref="B49:B54"/>
    <mergeCell ref="A55:A60"/>
    <mergeCell ref="B55:B60"/>
    <mergeCell ref="A25:A30"/>
    <mergeCell ref="B25:B30"/>
    <mergeCell ref="A31:A36"/>
    <mergeCell ref="B31:B36"/>
    <mergeCell ref="A37:A42"/>
    <mergeCell ref="B37:B42"/>
    <mergeCell ref="A19:A24"/>
    <mergeCell ref="B19:B24"/>
    <mergeCell ref="A3:F3"/>
    <mergeCell ref="A7:A12"/>
    <mergeCell ref="B7:B12"/>
    <mergeCell ref="A13:A18"/>
    <mergeCell ref="B13:B18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Normal="100" zoomScaleSheetLayoutView="100" workbookViewId="0">
      <selection activeCell="C41" sqref="C41"/>
    </sheetView>
  </sheetViews>
  <sheetFormatPr defaultRowHeight="15" x14ac:dyDescent="0.25"/>
  <cols>
    <col min="2" max="2" width="24.42578125" customWidth="1"/>
    <col min="3" max="3" width="30.5703125" customWidth="1"/>
    <col min="4" max="4" width="20.42578125" customWidth="1"/>
    <col min="5" max="5" width="22.140625" customWidth="1"/>
    <col min="6" max="7" width="11" customWidth="1"/>
  </cols>
  <sheetData>
    <row r="1" spans="1:7" ht="15.75" x14ac:dyDescent="0.25">
      <c r="G1" s="30" t="s">
        <v>34</v>
      </c>
    </row>
    <row r="3" spans="1:7" ht="30.75" customHeight="1" x14ac:dyDescent="0.25">
      <c r="A3" s="173" t="s">
        <v>33</v>
      </c>
      <c r="B3" s="173"/>
      <c r="C3" s="173"/>
      <c r="D3" s="173"/>
      <c r="E3" s="173"/>
      <c r="F3" s="173"/>
      <c r="G3" s="173"/>
    </row>
    <row r="6" spans="1:7" ht="24" customHeight="1" x14ac:dyDescent="0.25">
      <c r="A6" s="174" t="s">
        <v>0</v>
      </c>
      <c r="B6" s="174" t="s">
        <v>26</v>
      </c>
      <c r="C6" s="174" t="s">
        <v>27</v>
      </c>
      <c r="D6" s="174" t="s">
        <v>28</v>
      </c>
      <c r="E6" s="174" t="s">
        <v>29</v>
      </c>
      <c r="F6" s="174"/>
      <c r="G6" s="174"/>
    </row>
    <row r="7" spans="1:7" x14ac:dyDescent="0.25">
      <c r="A7" s="174"/>
      <c r="B7" s="174"/>
      <c r="C7" s="174"/>
      <c r="D7" s="174"/>
      <c r="E7" s="174" t="s">
        <v>30</v>
      </c>
      <c r="F7" s="174" t="s">
        <v>6</v>
      </c>
      <c r="G7" s="174"/>
    </row>
    <row r="8" spans="1:7" ht="15" customHeight="1" x14ac:dyDescent="0.25">
      <c r="A8" s="174"/>
      <c r="B8" s="174"/>
      <c r="C8" s="174"/>
      <c r="D8" s="174"/>
      <c r="E8" s="174"/>
      <c r="F8" s="31" t="s">
        <v>31</v>
      </c>
      <c r="G8" s="31" t="s">
        <v>32</v>
      </c>
    </row>
    <row r="9" spans="1:7" x14ac:dyDescent="0.25">
      <c r="A9" s="32"/>
      <c r="B9" s="33"/>
      <c r="C9" s="32"/>
      <c r="D9" s="32"/>
      <c r="E9" s="32"/>
      <c r="F9" s="32"/>
      <c r="G9" s="32"/>
    </row>
    <row r="10" spans="1:7" x14ac:dyDescent="0.25">
      <c r="A10" s="32"/>
      <c r="B10" s="32"/>
      <c r="C10" s="32"/>
      <c r="D10" s="32"/>
      <c r="E10" s="32"/>
      <c r="F10" s="32"/>
      <c r="G10" s="32"/>
    </row>
    <row r="11" spans="1:7" x14ac:dyDescent="0.25">
      <c r="A11" s="32"/>
      <c r="B11" s="32"/>
      <c r="C11" s="32"/>
      <c r="D11" s="32"/>
      <c r="E11" s="32"/>
      <c r="F11" s="32"/>
      <c r="G11" s="32"/>
    </row>
    <row r="12" spans="1:7" x14ac:dyDescent="0.25">
      <c r="A12" s="32"/>
      <c r="B12" s="32"/>
      <c r="C12" s="32"/>
      <c r="D12" s="32"/>
      <c r="E12" s="32"/>
      <c r="F12" s="32"/>
      <c r="G12" s="32"/>
    </row>
    <row r="13" spans="1:7" x14ac:dyDescent="0.25">
      <c r="A13" s="32"/>
      <c r="B13" s="33"/>
      <c r="C13" s="32"/>
      <c r="D13" s="32"/>
      <c r="E13" s="32"/>
      <c r="F13" s="32"/>
      <c r="G13" s="32"/>
    </row>
    <row r="14" spans="1:7" x14ac:dyDescent="0.25">
      <c r="A14" s="32"/>
      <c r="B14" s="32"/>
      <c r="C14" s="32"/>
      <c r="D14" s="32"/>
      <c r="E14" s="32"/>
      <c r="F14" s="32"/>
      <c r="G14" s="32"/>
    </row>
  </sheetData>
  <mergeCells count="8">
    <mergeCell ref="A3:G3"/>
    <mergeCell ref="A6:A8"/>
    <mergeCell ref="B6:B8"/>
    <mergeCell ref="C6:C8"/>
    <mergeCell ref="D6:D8"/>
    <mergeCell ref="E6:G6"/>
    <mergeCell ref="E7:E8"/>
    <mergeCell ref="F7:G7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37" workbookViewId="0">
      <selection activeCell="N48" sqref="N48"/>
    </sheetView>
  </sheetViews>
  <sheetFormatPr defaultRowHeight="15" x14ac:dyDescent="0.25"/>
  <sheetData>
    <row r="1" spans="1:13" x14ac:dyDescent="0.25">
      <c r="A1" s="195" t="s">
        <v>416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x14ac:dyDescent="0.25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x14ac:dyDescent="0.2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3" x14ac:dyDescent="0.2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x14ac:dyDescent="0.2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x14ac:dyDescent="0.2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13" x14ac:dyDescent="0.2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13" x14ac:dyDescent="0.2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</row>
    <row r="16" spans="1:13" x14ac:dyDescent="0.2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</row>
    <row r="17" spans="1:13" x14ac:dyDescent="0.25">
      <c r="A17" s="172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1:13" x14ac:dyDescent="0.2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</row>
    <row r="19" spans="1:13" x14ac:dyDescent="0.25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</row>
    <row r="20" spans="1:13" x14ac:dyDescent="0.2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1:13" x14ac:dyDescent="0.2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</row>
    <row r="22" spans="1:13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</row>
    <row r="23" spans="1:13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1:13" x14ac:dyDescent="0.2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</row>
    <row r="25" spans="1:13" x14ac:dyDescent="0.25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</row>
    <row r="26" spans="1:13" x14ac:dyDescent="0.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1:13" x14ac:dyDescent="0.2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</row>
    <row r="28" spans="1:13" x14ac:dyDescent="0.25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</row>
    <row r="29" spans="1:13" x14ac:dyDescent="0.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1:13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</row>
    <row r="31" spans="1:13" x14ac:dyDescent="0.2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</row>
    <row r="32" spans="1:13" x14ac:dyDescent="0.25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1:13" x14ac:dyDescent="0.25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</row>
    <row r="34" spans="1:13" x14ac:dyDescent="0.25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</row>
    <row r="35" spans="1:13" x14ac:dyDescent="0.2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</row>
    <row r="36" spans="1:13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13" x14ac:dyDescent="0.25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</row>
    <row r="38" spans="1:13" x14ac:dyDescent="0.25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</row>
    <row r="39" spans="1:13" x14ac:dyDescent="0.25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</row>
    <row r="40" spans="1:13" ht="88.5" customHeight="1" x14ac:dyDescent="0.25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</row>
    <row r="41" spans="1:13" x14ac:dyDescent="0.25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</row>
    <row r="42" spans="1:13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</row>
    <row r="43" spans="1:13" ht="164.25" customHeight="1" x14ac:dyDescent="0.2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</row>
  </sheetData>
  <mergeCells count="1">
    <mergeCell ref="A1:M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BreakPreview" zoomScaleNormal="100" zoomScaleSheetLayoutView="100" workbookViewId="0">
      <pane ySplit="6" topLeftCell="A28" activePane="bottomLeft" state="frozen"/>
      <selection pane="bottomLeft" activeCell="C28" sqref="C28"/>
    </sheetView>
  </sheetViews>
  <sheetFormatPr defaultRowHeight="15" x14ac:dyDescent="0.25"/>
  <cols>
    <col min="1" max="1" width="6.42578125" style="34" customWidth="1"/>
    <col min="2" max="2" width="40.7109375" style="34" customWidth="1"/>
    <col min="3" max="3" width="68.85546875" style="34" customWidth="1"/>
    <col min="4" max="4" width="27.28515625" style="34" customWidth="1"/>
    <col min="5" max="5" width="14" style="34" customWidth="1"/>
    <col min="6" max="6" width="16.140625" style="34" customWidth="1"/>
    <col min="7" max="7" width="11.140625" style="34" customWidth="1"/>
    <col min="8" max="8" width="13.28515625" style="34" customWidth="1"/>
    <col min="9" max="9" width="46.28515625" style="34" customWidth="1"/>
    <col min="10" max="10" width="11.42578125" style="34" customWidth="1"/>
    <col min="11" max="258" width="9.140625" style="34"/>
    <col min="259" max="259" width="6.42578125" style="34" customWidth="1"/>
    <col min="260" max="260" width="40.7109375" style="34" customWidth="1"/>
    <col min="261" max="261" width="68.85546875" style="34" customWidth="1"/>
    <col min="262" max="262" width="16.140625" style="34" customWidth="1"/>
    <col min="263" max="263" width="11.140625" style="34" customWidth="1"/>
    <col min="264" max="264" width="13.28515625" style="34" customWidth="1"/>
    <col min="265" max="265" width="11.7109375" style="34" customWidth="1"/>
    <col min="266" max="266" width="11.42578125" style="34" customWidth="1"/>
    <col min="267" max="514" width="9.140625" style="34"/>
    <col min="515" max="515" width="6.42578125" style="34" customWidth="1"/>
    <col min="516" max="516" width="40.7109375" style="34" customWidth="1"/>
    <col min="517" max="517" width="68.85546875" style="34" customWidth="1"/>
    <col min="518" max="518" width="16.140625" style="34" customWidth="1"/>
    <col min="519" max="519" width="11.140625" style="34" customWidth="1"/>
    <col min="520" max="520" width="13.28515625" style="34" customWidth="1"/>
    <col min="521" max="521" width="11.7109375" style="34" customWidth="1"/>
    <col min="522" max="522" width="11.42578125" style="34" customWidth="1"/>
    <col min="523" max="770" width="9.140625" style="34"/>
    <col min="771" max="771" width="6.42578125" style="34" customWidth="1"/>
    <col min="772" max="772" width="40.7109375" style="34" customWidth="1"/>
    <col min="773" max="773" width="68.85546875" style="34" customWidth="1"/>
    <col min="774" max="774" width="16.140625" style="34" customWidth="1"/>
    <col min="775" max="775" width="11.140625" style="34" customWidth="1"/>
    <col min="776" max="776" width="13.28515625" style="34" customWidth="1"/>
    <col min="777" max="777" width="11.7109375" style="34" customWidth="1"/>
    <col min="778" max="778" width="11.42578125" style="34" customWidth="1"/>
    <col min="779" max="1026" width="9.140625" style="34"/>
    <col min="1027" max="1027" width="6.42578125" style="34" customWidth="1"/>
    <col min="1028" max="1028" width="40.7109375" style="34" customWidth="1"/>
    <col min="1029" max="1029" width="68.85546875" style="34" customWidth="1"/>
    <col min="1030" max="1030" width="16.140625" style="34" customWidth="1"/>
    <col min="1031" max="1031" width="11.140625" style="34" customWidth="1"/>
    <col min="1032" max="1032" width="13.28515625" style="34" customWidth="1"/>
    <col min="1033" max="1033" width="11.7109375" style="34" customWidth="1"/>
    <col min="1034" max="1034" width="11.42578125" style="34" customWidth="1"/>
    <col min="1035" max="1282" width="9.140625" style="34"/>
    <col min="1283" max="1283" width="6.42578125" style="34" customWidth="1"/>
    <col min="1284" max="1284" width="40.7109375" style="34" customWidth="1"/>
    <col min="1285" max="1285" width="68.85546875" style="34" customWidth="1"/>
    <col min="1286" max="1286" width="16.140625" style="34" customWidth="1"/>
    <col min="1287" max="1287" width="11.140625" style="34" customWidth="1"/>
    <col min="1288" max="1288" width="13.28515625" style="34" customWidth="1"/>
    <col min="1289" max="1289" width="11.7109375" style="34" customWidth="1"/>
    <col min="1290" max="1290" width="11.42578125" style="34" customWidth="1"/>
    <col min="1291" max="1538" width="9.140625" style="34"/>
    <col min="1539" max="1539" width="6.42578125" style="34" customWidth="1"/>
    <col min="1540" max="1540" width="40.7109375" style="34" customWidth="1"/>
    <col min="1541" max="1541" width="68.85546875" style="34" customWidth="1"/>
    <col min="1542" max="1542" width="16.140625" style="34" customWidth="1"/>
    <col min="1543" max="1543" width="11.140625" style="34" customWidth="1"/>
    <col min="1544" max="1544" width="13.28515625" style="34" customWidth="1"/>
    <col min="1545" max="1545" width="11.7109375" style="34" customWidth="1"/>
    <col min="1546" max="1546" width="11.42578125" style="34" customWidth="1"/>
    <col min="1547" max="1794" width="9.140625" style="34"/>
    <col min="1795" max="1795" width="6.42578125" style="34" customWidth="1"/>
    <col min="1796" max="1796" width="40.7109375" style="34" customWidth="1"/>
    <col min="1797" max="1797" width="68.85546875" style="34" customWidth="1"/>
    <col min="1798" max="1798" width="16.140625" style="34" customWidth="1"/>
    <col min="1799" max="1799" width="11.140625" style="34" customWidth="1"/>
    <col min="1800" max="1800" width="13.28515625" style="34" customWidth="1"/>
    <col min="1801" max="1801" width="11.7109375" style="34" customWidth="1"/>
    <col min="1802" max="1802" width="11.42578125" style="34" customWidth="1"/>
    <col min="1803" max="2050" width="9.140625" style="34"/>
    <col min="2051" max="2051" width="6.42578125" style="34" customWidth="1"/>
    <col min="2052" max="2052" width="40.7109375" style="34" customWidth="1"/>
    <col min="2053" max="2053" width="68.85546875" style="34" customWidth="1"/>
    <col min="2054" max="2054" width="16.140625" style="34" customWidth="1"/>
    <col min="2055" max="2055" width="11.140625" style="34" customWidth="1"/>
    <col min="2056" max="2056" width="13.28515625" style="34" customWidth="1"/>
    <col min="2057" max="2057" width="11.7109375" style="34" customWidth="1"/>
    <col min="2058" max="2058" width="11.42578125" style="34" customWidth="1"/>
    <col min="2059" max="2306" width="9.140625" style="34"/>
    <col min="2307" max="2307" width="6.42578125" style="34" customWidth="1"/>
    <col min="2308" max="2308" width="40.7109375" style="34" customWidth="1"/>
    <col min="2309" max="2309" width="68.85546875" style="34" customWidth="1"/>
    <col min="2310" max="2310" width="16.140625" style="34" customWidth="1"/>
    <col min="2311" max="2311" width="11.140625" style="34" customWidth="1"/>
    <col min="2312" max="2312" width="13.28515625" style="34" customWidth="1"/>
    <col min="2313" max="2313" width="11.7109375" style="34" customWidth="1"/>
    <col min="2314" max="2314" width="11.42578125" style="34" customWidth="1"/>
    <col min="2315" max="2562" width="9.140625" style="34"/>
    <col min="2563" max="2563" width="6.42578125" style="34" customWidth="1"/>
    <col min="2564" max="2564" width="40.7109375" style="34" customWidth="1"/>
    <col min="2565" max="2565" width="68.85546875" style="34" customWidth="1"/>
    <col min="2566" max="2566" width="16.140625" style="34" customWidth="1"/>
    <col min="2567" max="2567" width="11.140625" style="34" customWidth="1"/>
    <col min="2568" max="2568" width="13.28515625" style="34" customWidth="1"/>
    <col min="2569" max="2569" width="11.7109375" style="34" customWidth="1"/>
    <col min="2570" max="2570" width="11.42578125" style="34" customWidth="1"/>
    <col min="2571" max="2818" width="9.140625" style="34"/>
    <col min="2819" max="2819" width="6.42578125" style="34" customWidth="1"/>
    <col min="2820" max="2820" width="40.7109375" style="34" customWidth="1"/>
    <col min="2821" max="2821" width="68.85546875" style="34" customWidth="1"/>
    <col min="2822" max="2822" width="16.140625" style="34" customWidth="1"/>
    <col min="2823" max="2823" width="11.140625" style="34" customWidth="1"/>
    <col min="2824" max="2824" width="13.28515625" style="34" customWidth="1"/>
    <col min="2825" max="2825" width="11.7109375" style="34" customWidth="1"/>
    <col min="2826" max="2826" width="11.42578125" style="34" customWidth="1"/>
    <col min="2827" max="3074" width="9.140625" style="34"/>
    <col min="3075" max="3075" width="6.42578125" style="34" customWidth="1"/>
    <col min="3076" max="3076" width="40.7109375" style="34" customWidth="1"/>
    <col min="3077" max="3077" width="68.85546875" style="34" customWidth="1"/>
    <col min="3078" max="3078" width="16.140625" style="34" customWidth="1"/>
    <col min="3079" max="3079" width="11.140625" style="34" customWidth="1"/>
    <col min="3080" max="3080" width="13.28515625" style="34" customWidth="1"/>
    <col min="3081" max="3081" width="11.7109375" style="34" customWidth="1"/>
    <col min="3082" max="3082" width="11.42578125" style="34" customWidth="1"/>
    <col min="3083" max="3330" width="9.140625" style="34"/>
    <col min="3331" max="3331" width="6.42578125" style="34" customWidth="1"/>
    <col min="3332" max="3332" width="40.7109375" style="34" customWidth="1"/>
    <col min="3333" max="3333" width="68.85546875" style="34" customWidth="1"/>
    <col min="3334" max="3334" width="16.140625" style="34" customWidth="1"/>
    <col min="3335" max="3335" width="11.140625" style="34" customWidth="1"/>
    <col min="3336" max="3336" width="13.28515625" style="34" customWidth="1"/>
    <col min="3337" max="3337" width="11.7109375" style="34" customWidth="1"/>
    <col min="3338" max="3338" width="11.42578125" style="34" customWidth="1"/>
    <col min="3339" max="3586" width="9.140625" style="34"/>
    <col min="3587" max="3587" width="6.42578125" style="34" customWidth="1"/>
    <col min="3588" max="3588" width="40.7109375" style="34" customWidth="1"/>
    <col min="3589" max="3589" width="68.85546875" style="34" customWidth="1"/>
    <col min="3590" max="3590" width="16.140625" style="34" customWidth="1"/>
    <col min="3591" max="3591" width="11.140625" style="34" customWidth="1"/>
    <col min="3592" max="3592" width="13.28515625" style="34" customWidth="1"/>
    <col min="3593" max="3593" width="11.7109375" style="34" customWidth="1"/>
    <col min="3594" max="3594" width="11.42578125" style="34" customWidth="1"/>
    <col min="3595" max="3842" width="9.140625" style="34"/>
    <col min="3843" max="3843" width="6.42578125" style="34" customWidth="1"/>
    <col min="3844" max="3844" width="40.7109375" style="34" customWidth="1"/>
    <col min="3845" max="3845" width="68.85546875" style="34" customWidth="1"/>
    <col min="3846" max="3846" width="16.140625" style="34" customWidth="1"/>
    <col min="3847" max="3847" width="11.140625" style="34" customWidth="1"/>
    <col min="3848" max="3848" width="13.28515625" style="34" customWidth="1"/>
    <col min="3849" max="3849" width="11.7109375" style="34" customWidth="1"/>
    <col min="3850" max="3850" width="11.42578125" style="34" customWidth="1"/>
    <col min="3851" max="4098" width="9.140625" style="34"/>
    <col min="4099" max="4099" width="6.42578125" style="34" customWidth="1"/>
    <col min="4100" max="4100" width="40.7109375" style="34" customWidth="1"/>
    <col min="4101" max="4101" width="68.85546875" style="34" customWidth="1"/>
    <col min="4102" max="4102" width="16.140625" style="34" customWidth="1"/>
    <col min="4103" max="4103" width="11.140625" style="34" customWidth="1"/>
    <col min="4104" max="4104" width="13.28515625" style="34" customWidth="1"/>
    <col min="4105" max="4105" width="11.7109375" style="34" customWidth="1"/>
    <col min="4106" max="4106" width="11.42578125" style="34" customWidth="1"/>
    <col min="4107" max="4354" width="9.140625" style="34"/>
    <col min="4355" max="4355" width="6.42578125" style="34" customWidth="1"/>
    <col min="4356" max="4356" width="40.7109375" style="34" customWidth="1"/>
    <col min="4357" max="4357" width="68.85546875" style="34" customWidth="1"/>
    <col min="4358" max="4358" width="16.140625" style="34" customWidth="1"/>
    <col min="4359" max="4359" width="11.140625" style="34" customWidth="1"/>
    <col min="4360" max="4360" width="13.28515625" style="34" customWidth="1"/>
    <col min="4361" max="4361" width="11.7109375" style="34" customWidth="1"/>
    <col min="4362" max="4362" width="11.42578125" style="34" customWidth="1"/>
    <col min="4363" max="4610" width="9.140625" style="34"/>
    <col min="4611" max="4611" width="6.42578125" style="34" customWidth="1"/>
    <col min="4612" max="4612" width="40.7109375" style="34" customWidth="1"/>
    <col min="4613" max="4613" width="68.85546875" style="34" customWidth="1"/>
    <col min="4614" max="4614" width="16.140625" style="34" customWidth="1"/>
    <col min="4615" max="4615" width="11.140625" style="34" customWidth="1"/>
    <col min="4616" max="4616" width="13.28515625" style="34" customWidth="1"/>
    <col min="4617" max="4617" width="11.7109375" style="34" customWidth="1"/>
    <col min="4618" max="4618" width="11.42578125" style="34" customWidth="1"/>
    <col min="4619" max="4866" width="9.140625" style="34"/>
    <col min="4867" max="4867" width="6.42578125" style="34" customWidth="1"/>
    <col min="4868" max="4868" width="40.7109375" style="34" customWidth="1"/>
    <col min="4869" max="4869" width="68.85546875" style="34" customWidth="1"/>
    <col min="4870" max="4870" width="16.140625" style="34" customWidth="1"/>
    <col min="4871" max="4871" width="11.140625" style="34" customWidth="1"/>
    <col min="4872" max="4872" width="13.28515625" style="34" customWidth="1"/>
    <col min="4873" max="4873" width="11.7109375" style="34" customWidth="1"/>
    <col min="4874" max="4874" width="11.42578125" style="34" customWidth="1"/>
    <col min="4875" max="5122" width="9.140625" style="34"/>
    <col min="5123" max="5123" width="6.42578125" style="34" customWidth="1"/>
    <col min="5124" max="5124" width="40.7109375" style="34" customWidth="1"/>
    <col min="5125" max="5125" width="68.85546875" style="34" customWidth="1"/>
    <col min="5126" max="5126" width="16.140625" style="34" customWidth="1"/>
    <col min="5127" max="5127" width="11.140625" style="34" customWidth="1"/>
    <col min="5128" max="5128" width="13.28515625" style="34" customWidth="1"/>
    <col min="5129" max="5129" width="11.7109375" style="34" customWidth="1"/>
    <col min="5130" max="5130" width="11.42578125" style="34" customWidth="1"/>
    <col min="5131" max="5378" width="9.140625" style="34"/>
    <col min="5379" max="5379" width="6.42578125" style="34" customWidth="1"/>
    <col min="5380" max="5380" width="40.7109375" style="34" customWidth="1"/>
    <col min="5381" max="5381" width="68.85546875" style="34" customWidth="1"/>
    <col min="5382" max="5382" width="16.140625" style="34" customWidth="1"/>
    <col min="5383" max="5383" width="11.140625" style="34" customWidth="1"/>
    <col min="5384" max="5384" width="13.28515625" style="34" customWidth="1"/>
    <col min="5385" max="5385" width="11.7109375" style="34" customWidth="1"/>
    <col min="5386" max="5386" width="11.42578125" style="34" customWidth="1"/>
    <col min="5387" max="5634" width="9.140625" style="34"/>
    <col min="5635" max="5635" width="6.42578125" style="34" customWidth="1"/>
    <col min="5636" max="5636" width="40.7109375" style="34" customWidth="1"/>
    <col min="5637" max="5637" width="68.85546875" style="34" customWidth="1"/>
    <col min="5638" max="5638" width="16.140625" style="34" customWidth="1"/>
    <col min="5639" max="5639" width="11.140625" style="34" customWidth="1"/>
    <col min="5640" max="5640" width="13.28515625" style="34" customWidth="1"/>
    <col min="5641" max="5641" width="11.7109375" style="34" customWidth="1"/>
    <col min="5642" max="5642" width="11.42578125" style="34" customWidth="1"/>
    <col min="5643" max="5890" width="9.140625" style="34"/>
    <col min="5891" max="5891" width="6.42578125" style="34" customWidth="1"/>
    <col min="5892" max="5892" width="40.7109375" style="34" customWidth="1"/>
    <col min="5893" max="5893" width="68.85546875" style="34" customWidth="1"/>
    <col min="5894" max="5894" width="16.140625" style="34" customWidth="1"/>
    <col min="5895" max="5895" width="11.140625" style="34" customWidth="1"/>
    <col min="5896" max="5896" width="13.28515625" style="34" customWidth="1"/>
    <col min="5897" max="5897" width="11.7109375" style="34" customWidth="1"/>
    <col min="5898" max="5898" width="11.42578125" style="34" customWidth="1"/>
    <col min="5899" max="6146" width="9.140625" style="34"/>
    <col min="6147" max="6147" width="6.42578125" style="34" customWidth="1"/>
    <col min="6148" max="6148" width="40.7109375" style="34" customWidth="1"/>
    <col min="6149" max="6149" width="68.85546875" style="34" customWidth="1"/>
    <col min="6150" max="6150" width="16.140625" style="34" customWidth="1"/>
    <col min="6151" max="6151" width="11.140625" style="34" customWidth="1"/>
    <col min="6152" max="6152" width="13.28515625" style="34" customWidth="1"/>
    <col min="6153" max="6153" width="11.7109375" style="34" customWidth="1"/>
    <col min="6154" max="6154" width="11.42578125" style="34" customWidth="1"/>
    <col min="6155" max="6402" width="9.140625" style="34"/>
    <col min="6403" max="6403" width="6.42578125" style="34" customWidth="1"/>
    <col min="6404" max="6404" width="40.7109375" style="34" customWidth="1"/>
    <col min="6405" max="6405" width="68.85546875" style="34" customWidth="1"/>
    <col min="6406" max="6406" width="16.140625" style="34" customWidth="1"/>
    <col min="6407" max="6407" width="11.140625" style="34" customWidth="1"/>
    <col min="6408" max="6408" width="13.28515625" style="34" customWidth="1"/>
    <col min="6409" max="6409" width="11.7109375" style="34" customWidth="1"/>
    <col min="6410" max="6410" width="11.42578125" style="34" customWidth="1"/>
    <col min="6411" max="6658" width="9.140625" style="34"/>
    <col min="6659" max="6659" width="6.42578125" style="34" customWidth="1"/>
    <col min="6660" max="6660" width="40.7109375" style="34" customWidth="1"/>
    <col min="6661" max="6661" width="68.85546875" style="34" customWidth="1"/>
    <col min="6662" max="6662" width="16.140625" style="34" customWidth="1"/>
    <col min="6663" max="6663" width="11.140625" style="34" customWidth="1"/>
    <col min="6664" max="6664" width="13.28515625" style="34" customWidth="1"/>
    <col min="6665" max="6665" width="11.7109375" style="34" customWidth="1"/>
    <col min="6666" max="6666" width="11.42578125" style="34" customWidth="1"/>
    <col min="6667" max="6914" width="9.140625" style="34"/>
    <col min="6915" max="6915" width="6.42578125" style="34" customWidth="1"/>
    <col min="6916" max="6916" width="40.7109375" style="34" customWidth="1"/>
    <col min="6917" max="6917" width="68.85546875" style="34" customWidth="1"/>
    <col min="6918" max="6918" width="16.140625" style="34" customWidth="1"/>
    <col min="6919" max="6919" width="11.140625" style="34" customWidth="1"/>
    <col min="6920" max="6920" width="13.28515625" style="34" customWidth="1"/>
    <col min="6921" max="6921" width="11.7109375" style="34" customWidth="1"/>
    <col min="6922" max="6922" width="11.42578125" style="34" customWidth="1"/>
    <col min="6923" max="7170" width="9.140625" style="34"/>
    <col min="7171" max="7171" width="6.42578125" style="34" customWidth="1"/>
    <col min="7172" max="7172" width="40.7109375" style="34" customWidth="1"/>
    <col min="7173" max="7173" width="68.85546875" style="34" customWidth="1"/>
    <col min="7174" max="7174" width="16.140625" style="34" customWidth="1"/>
    <col min="7175" max="7175" width="11.140625" style="34" customWidth="1"/>
    <col min="7176" max="7176" width="13.28515625" style="34" customWidth="1"/>
    <col min="7177" max="7177" width="11.7109375" style="34" customWidth="1"/>
    <col min="7178" max="7178" width="11.42578125" style="34" customWidth="1"/>
    <col min="7179" max="7426" width="9.140625" style="34"/>
    <col min="7427" max="7427" width="6.42578125" style="34" customWidth="1"/>
    <col min="7428" max="7428" width="40.7109375" style="34" customWidth="1"/>
    <col min="7429" max="7429" width="68.85546875" style="34" customWidth="1"/>
    <col min="7430" max="7430" width="16.140625" style="34" customWidth="1"/>
    <col min="7431" max="7431" width="11.140625" style="34" customWidth="1"/>
    <col min="7432" max="7432" width="13.28515625" style="34" customWidth="1"/>
    <col min="7433" max="7433" width="11.7109375" style="34" customWidth="1"/>
    <col min="7434" max="7434" width="11.42578125" style="34" customWidth="1"/>
    <col min="7435" max="7682" width="9.140625" style="34"/>
    <col min="7683" max="7683" width="6.42578125" style="34" customWidth="1"/>
    <col min="7684" max="7684" width="40.7109375" style="34" customWidth="1"/>
    <col min="7685" max="7685" width="68.85546875" style="34" customWidth="1"/>
    <col min="7686" max="7686" width="16.140625" style="34" customWidth="1"/>
    <col min="7687" max="7687" width="11.140625" style="34" customWidth="1"/>
    <col min="7688" max="7688" width="13.28515625" style="34" customWidth="1"/>
    <col min="7689" max="7689" width="11.7109375" style="34" customWidth="1"/>
    <col min="7690" max="7690" width="11.42578125" style="34" customWidth="1"/>
    <col min="7691" max="7938" width="9.140625" style="34"/>
    <col min="7939" max="7939" width="6.42578125" style="34" customWidth="1"/>
    <col min="7940" max="7940" width="40.7109375" style="34" customWidth="1"/>
    <col min="7941" max="7941" width="68.85546875" style="34" customWidth="1"/>
    <col min="7942" max="7942" width="16.140625" style="34" customWidth="1"/>
    <col min="7943" max="7943" width="11.140625" style="34" customWidth="1"/>
    <col min="7944" max="7944" width="13.28515625" style="34" customWidth="1"/>
    <col min="7945" max="7945" width="11.7109375" style="34" customWidth="1"/>
    <col min="7946" max="7946" width="11.42578125" style="34" customWidth="1"/>
    <col min="7947" max="8194" width="9.140625" style="34"/>
    <col min="8195" max="8195" width="6.42578125" style="34" customWidth="1"/>
    <col min="8196" max="8196" width="40.7109375" style="34" customWidth="1"/>
    <col min="8197" max="8197" width="68.85546875" style="34" customWidth="1"/>
    <col min="8198" max="8198" width="16.140625" style="34" customWidth="1"/>
    <col min="8199" max="8199" width="11.140625" style="34" customWidth="1"/>
    <col min="8200" max="8200" width="13.28515625" style="34" customWidth="1"/>
    <col min="8201" max="8201" width="11.7109375" style="34" customWidth="1"/>
    <col min="8202" max="8202" width="11.42578125" style="34" customWidth="1"/>
    <col min="8203" max="8450" width="9.140625" style="34"/>
    <col min="8451" max="8451" width="6.42578125" style="34" customWidth="1"/>
    <col min="8452" max="8452" width="40.7109375" style="34" customWidth="1"/>
    <col min="8453" max="8453" width="68.85546875" style="34" customWidth="1"/>
    <col min="8454" max="8454" width="16.140625" style="34" customWidth="1"/>
    <col min="8455" max="8455" width="11.140625" style="34" customWidth="1"/>
    <col min="8456" max="8456" width="13.28515625" style="34" customWidth="1"/>
    <col min="8457" max="8457" width="11.7109375" style="34" customWidth="1"/>
    <col min="8458" max="8458" width="11.42578125" style="34" customWidth="1"/>
    <col min="8459" max="8706" width="9.140625" style="34"/>
    <col min="8707" max="8707" width="6.42578125" style="34" customWidth="1"/>
    <col min="8708" max="8708" width="40.7109375" style="34" customWidth="1"/>
    <col min="8709" max="8709" width="68.85546875" style="34" customWidth="1"/>
    <col min="8710" max="8710" width="16.140625" style="34" customWidth="1"/>
    <col min="8711" max="8711" width="11.140625" style="34" customWidth="1"/>
    <col min="8712" max="8712" width="13.28515625" style="34" customWidth="1"/>
    <col min="8713" max="8713" width="11.7109375" style="34" customWidth="1"/>
    <col min="8714" max="8714" width="11.42578125" style="34" customWidth="1"/>
    <col min="8715" max="8962" width="9.140625" style="34"/>
    <col min="8963" max="8963" width="6.42578125" style="34" customWidth="1"/>
    <col min="8964" max="8964" width="40.7109375" style="34" customWidth="1"/>
    <col min="8965" max="8965" width="68.85546875" style="34" customWidth="1"/>
    <col min="8966" max="8966" width="16.140625" style="34" customWidth="1"/>
    <col min="8967" max="8967" width="11.140625" style="34" customWidth="1"/>
    <col min="8968" max="8968" width="13.28515625" style="34" customWidth="1"/>
    <col min="8969" max="8969" width="11.7109375" style="34" customWidth="1"/>
    <col min="8970" max="8970" width="11.42578125" style="34" customWidth="1"/>
    <col min="8971" max="9218" width="9.140625" style="34"/>
    <col min="9219" max="9219" width="6.42578125" style="34" customWidth="1"/>
    <col min="9220" max="9220" width="40.7109375" style="34" customWidth="1"/>
    <col min="9221" max="9221" width="68.85546875" style="34" customWidth="1"/>
    <col min="9222" max="9222" width="16.140625" style="34" customWidth="1"/>
    <col min="9223" max="9223" width="11.140625" style="34" customWidth="1"/>
    <col min="9224" max="9224" width="13.28515625" style="34" customWidth="1"/>
    <col min="9225" max="9225" width="11.7109375" style="34" customWidth="1"/>
    <col min="9226" max="9226" width="11.42578125" style="34" customWidth="1"/>
    <col min="9227" max="9474" width="9.140625" style="34"/>
    <col min="9475" max="9475" width="6.42578125" style="34" customWidth="1"/>
    <col min="9476" max="9476" width="40.7109375" style="34" customWidth="1"/>
    <col min="9477" max="9477" width="68.85546875" style="34" customWidth="1"/>
    <col min="9478" max="9478" width="16.140625" style="34" customWidth="1"/>
    <col min="9479" max="9479" width="11.140625" style="34" customWidth="1"/>
    <col min="9480" max="9480" width="13.28515625" style="34" customWidth="1"/>
    <col min="9481" max="9481" width="11.7109375" style="34" customWidth="1"/>
    <col min="9482" max="9482" width="11.42578125" style="34" customWidth="1"/>
    <col min="9483" max="9730" width="9.140625" style="34"/>
    <col min="9731" max="9731" width="6.42578125" style="34" customWidth="1"/>
    <col min="9732" max="9732" width="40.7109375" style="34" customWidth="1"/>
    <col min="9733" max="9733" width="68.85546875" style="34" customWidth="1"/>
    <col min="9734" max="9734" width="16.140625" style="34" customWidth="1"/>
    <col min="9735" max="9735" width="11.140625" style="34" customWidth="1"/>
    <col min="9736" max="9736" width="13.28515625" style="34" customWidth="1"/>
    <col min="9737" max="9737" width="11.7109375" style="34" customWidth="1"/>
    <col min="9738" max="9738" width="11.42578125" style="34" customWidth="1"/>
    <col min="9739" max="9986" width="9.140625" style="34"/>
    <col min="9987" max="9987" width="6.42578125" style="34" customWidth="1"/>
    <col min="9988" max="9988" width="40.7109375" style="34" customWidth="1"/>
    <col min="9989" max="9989" width="68.85546875" style="34" customWidth="1"/>
    <col min="9990" max="9990" width="16.140625" style="34" customWidth="1"/>
    <col min="9991" max="9991" width="11.140625" style="34" customWidth="1"/>
    <col min="9992" max="9992" width="13.28515625" style="34" customWidth="1"/>
    <col min="9993" max="9993" width="11.7109375" style="34" customWidth="1"/>
    <col min="9994" max="9994" width="11.42578125" style="34" customWidth="1"/>
    <col min="9995" max="10242" width="9.140625" style="34"/>
    <col min="10243" max="10243" width="6.42578125" style="34" customWidth="1"/>
    <col min="10244" max="10244" width="40.7109375" style="34" customWidth="1"/>
    <col min="10245" max="10245" width="68.85546875" style="34" customWidth="1"/>
    <col min="10246" max="10246" width="16.140625" style="34" customWidth="1"/>
    <col min="10247" max="10247" width="11.140625" style="34" customWidth="1"/>
    <col min="10248" max="10248" width="13.28515625" style="34" customWidth="1"/>
    <col min="10249" max="10249" width="11.7109375" style="34" customWidth="1"/>
    <col min="10250" max="10250" width="11.42578125" style="34" customWidth="1"/>
    <col min="10251" max="10498" width="9.140625" style="34"/>
    <col min="10499" max="10499" width="6.42578125" style="34" customWidth="1"/>
    <col min="10500" max="10500" width="40.7109375" style="34" customWidth="1"/>
    <col min="10501" max="10501" width="68.85546875" style="34" customWidth="1"/>
    <col min="10502" max="10502" width="16.140625" style="34" customWidth="1"/>
    <col min="10503" max="10503" width="11.140625" style="34" customWidth="1"/>
    <col min="10504" max="10504" width="13.28515625" style="34" customWidth="1"/>
    <col min="10505" max="10505" width="11.7109375" style="34" customWidth="1"/>
    <col min="10506" max="10506" width="11.42578125" style="34" customWidth="1"/>
    <col min="10507" max="10754" width="9.140625" style="34"/>
    <col min="10755" max="10755" width="6.42578125" style="34" customWidth="1"/>
    <col min="10756" max="10756" width="40.7109375" style="34" customWidth="1"/>
    <col min="10757" max="10757" width="68.85546875" style="34" customWidth="1"/>
    <col min="10758" max="10758" width="16.140625" style="34" customWidth="1"/>
    <col min="10759" max="10759" width="11.140625" style="34" customWidth="1"/>
    <col min="10760" max="10760" width="13.28515625" style="34" customWidth="1"/>
    <col min="10761" max="10761" width="11.7109375" style="34" customWidth="1"/>
    <col min="10762" max="10762" width="11.42578125" style="34" customWidth="1"/>
    <col min="10763" max="11010" width="9.140625" style="34"/>
    <col min="11011" max="11011" width="6.42578125" style="34" customWidth="1"/>
    <col min="11012" max="11012" width="40.7109375" style="34" customWidth="1"/>
    <col min="11013" max="11013" width="68.85546875" style="34" customWidth="1"/>
    <col min="11014" max="11014" width="16.140625" style="34" customWidth="1"/>
    <col min="11015" max="11015" width="11.140625" style="34" customWidth="1"/>
    <col min="11016" max="11016" width="13.28515625" style="34" customWidth="1"/>
    <col min="11017" max="11017" width="11.7109375" style="34" customWidth="1"/>
    <col min="11018" max="11018" width="11.42578125" style="34" customWidth="1"/>
    <col min="11019" max="11266" width="9.140625" style="34"/>
    <col min="11267" max="11267" width="6.42578125" style="34" customWidth="1"/>
    <col min="11268" max="11268" width="40.7109375" style="34" customWidth="1"/>
    <col min="11269" max="11269" width="68.85546875" style="34" customWidth="1"/>
    <col min="11270" max="11270" width="16.140625" style="34" customWidth="1"/>
    <col min="11271" max="11271" width="11.140625" style="34" customWidth="1"/>
    <col min="11272" max="11272" width="13.28515625" style="34" customWidth="1"/>
    <col min="11273" max="11273" width="11.7109375" style="34" customWidth="1"/>
    <col min="11274" max="11274" width="11.42578125" style="34" customWidth="1"/>
    <col min="11275" max="11522" width="9.140625" style="34"/>
    <col min="11523" max="11523" width="6.42578125" style="34" customWidth="1"/>
    <col min="11524" max="11524" width="40.7109375" style="34" customWidth="1"/>
    <col min="11525" max="11525" width="68.85546875" style="34" customWidth="1"/>
    <col min="11526" max="11526" width="16.140625" style="34" customWidth="1"/>
    <col min="11527" max="11527" width="11.140625" style="34" customWidth="1"/>
    <col min="11528" max="11528" width="13.28515625" style="34" customWidth="1"/>
    <col min="11529" max="11529" width="11.7109375" style="34" customWidth="1"/>
    <col min="11530" max="11530" width="11.42578125" style="34" customWidth="1"/>
    <col min="11531" max="11778" width="9.140625" style="34"/>
    <col min="11779" max="11779" width="6.42578125" style="34" customWidth="1"/>
    <col min="11780" max="11780" width="40.7109375" style="34" customWidth="1"/>
    <col min="11781" max="11781" width="68.85546875" style="34" customWidth="1"/>
    <col min="11782" max="11782" width="16.140625" style="34" customWidth="1"/>
    <col min="11783" max="11783" width="11.140625" style="34" customWidth="1"/>
    <col min="11784" max="11784" width="13.28515625" style="34" customWidth="1"/>
    <col min="11785" max="11785" width="11.7109375" style="34" customWidth="1"/>
    <col min="11786" max="11786" width="11.42578125" style="34" customWidth="1"/>
    <col min="11787" max="12034" width="9.140625" style="34"/>
    <col min="12035" max="12035" width="6.42578125" style="34" customWidth="1"/>
    <col min="12036" max="12036" width="40.7109375" style="34" customWidth="1"/>
    <col min="12037" max="12037" width="68.85546875" style="34" customWidth="1"/>
    <col min="12038" max="12038" width="16.140625" style="34" customWidth="1"/>
    <col min="12039" max="12039" width="11.140625" style="34" customWidth="1"/>
    <col min="12040" max="12040" width="13.28515625" style="34" customWidth="1"/>
    <col min="12041" max="12041" width="11.7109375" style="34" customWidth="1"/>
    <col min="12042" max="12042" width="11.42578125" style="34" customWidth="1"/>
    <col min="12043" max="12290" width="9.140625" style="34"/>
    <col min="12291" max="12291" width="6.42578125" style="34" customWidth="1"/>
    <col min="12292" max="12292" width="40.7109375" style="34" customWidth="1"/>
    <col min="12293" max="12293" width="68.85546875" style="34" customWidth="1"/>
    <col min="12294" max="12294" width="16.140625" style="34" customWidth="1"/>
    <col min="12295" max="12295" width="11.140625" style="34" customWidth="1"/>
    <col min="12296" max="12296" width="13.28515625" style="34" customWidth="1"/>
    <col min="12297" max="12297" width="11.7109375" style="34" customWidth="1"/>
    <col min="12298" max="12298" width="11.42578125" style="34" customWidth="1"/>
    <col min="12299" max="12546" width="9.140625" style="34"/>
    <col min="12547" max="12547" width="6.42578125" style="34" customWidth="1"/>
    <col min="12548" max="12548" width="40.7109375" style="34" customWidth="1"/>
    <col min="12549" max="12549" width="68.85546875" style="34" customWidth="1"/>
    <col min="12550" max="12550" width="16.140625" style="34" customWidth="1"/>
    <col min="12551" max="12551" width="11.140625" style="34" customWidth="1"/>
    <col min="12552" max="12552" width="13.28515625" style="34" customWidth="1"/>
    <col min="12553" max="12553" width="11.7109375" style="34" customWidth="1"/>
    <col min="12554" max="12554" width="11.42578125" style="34" customWidth="1"/>
    <col min="12555" max="12802" width="9.140625" style="34"/>
    <col min="12803" max="12803" width="6.42578125" style="34" customWidth="1"/>
    <col min="12804" max="12804" width="40.7109375" style="34" customWidth="1"/>
    <col min="12805" max="12805" width="68.85546875" style="34" customWidth="1"/>
    <col min="12806" max="12806" width="16.140625" style="34" customWidth="1"/>
    <col min="12807" max="12807" width="11.140625" style="34" customWidth="1"/>
    <col min="12808" max="12808" width="13.28515625" style="34" customWidth="1"/>
    <col min="12809" max="12809" width="11.7109375" style="34" customWidth="1"/>
    <col min="12810" max="12810" width="11.42578125" style="34" customWidth="1"/>
    <col min="12811" max="13058" width="9.140625" style="34"/>
    <col min="13059" max="13059" width="6.42578125" style="34" customWidth="1"/>
    <col min="13060" max="13060" width="40.7109375" style="34" customWidth="1"/>
    <col min="13061" max="13061" width="68.85546875" style="34" customWidth="1"/>
    <col min="13062" max="13062" width="16.140625" style="34" customWidth="1"/>
    <col min="13063" max="13063" width="11.140625" style="34" customWidth="1"/>
    <col min="13064" max="13064" width="13.28515625" style="34" customWidth="1"/>
    <col min="13065" max="13065" width="11.7109375" style="34" customWidth="1"/>
    <col min="13066" max="13066" width="11.42578125" style="34" customWidth="1"/>
    <col min="13067" max="13314" width="9.140625" style="34"/>
    <col min="13315" max="13315" width="6.42578125" style="34" customWidth="1"/>
    <col min="13316" max="13316" width="40.7109375" style="34" customWidth="1"/>
    <col min="13317" max="13317" width="68.85546875" style="34" customWidth="1"/>
    <col min="13318" max="13318" width="16.140625" style="34" customWidth="1"/>
    <col min="13319" max="13319" width="11.140625" style="34" customWidth="1"/>
    <col min="13320" max="13320" width="13.28515625" style="34" customWidth="1"/>
    <col min="13321" max="13321" width="11.7109375" style="34" customWidth="1"/>
    <col min="13322" max="13322" width="11.42578125" style="34" customWidth="1"/>
    <col min="13323" max="13570" width="9.140625" style="34"/>
    <col min="13571" max="13571" width="6.42578125" style="34" customWidth="1"/>
    <col min="13572" max="13572" width="40.7109375" style="34" customWidth="1"/>
    <col min="13573" max="13573" width="68.85546875" style="34" customWidth="1"/>
    <col min="13574" max="13574" width="16.140625" style="34" customWidth="1"/>
    <col min="13575" max="13575" width="11.140625" style="34" customWidth="1"/>
    <col min="13576" max="13576" width="13.28515625" style="34" customWidth="1"/>
    <col min="13577" max="13577" width="11.7109375" style="34" customWidth="1"/>
    <col min="13578" max="13578" width="11.42578125" style="34" customWidth="1"/>
    <col min="13579" max="13826" width="9.140625" style="34"/>
    <col min="13827" max="13827" width="6.42578125" style="34" customWidth="1"/>
    <col min="13828" max="13828" width="40.7109375" style="34" customWidth="1"/>
    <col min="13829" max="13829" width="68.85546875" style="34" customWidth="1"/>
    <col min="13830" max="13830" width="16.140625" style="34" customWidth="1"/>
    <col min="13831" max="13831" width="11.140625" style="34" customWidth="1"/>
    <col min="13832" max="13832" width="13.28515625" style="34" customWidth="1"/>
    <col min="13833" max="13833" width="11.7109375" style="34" customWidth="1"/>
    <col min="13834" max="13834" width="11.42578125" style="34" customWidth="1"/>
    <col min="13835" max="14082" width="9.140625" style="34"/>
    <col min="14083" max="14083" width="6.42578125" style="34" customWidth="1"/>
    <col min="14084" max="14084" width="40.7109375" style="34" customWidth="1"/>
    <col min="14085" max="14085" width="68.85546875" style="34" customWidth="1"/>
    <col min="14086" max="14086" width="16.140625" style="34" customWidth="1"/>
    <col min="14087" max="14087" width="11.140625" style="34" customWidth="1"/>
    <col min="14088" max="14088" width="13.28515625" style="34" customWidth="1"/>
    <col min="14089" max="14089" width="11.7109375" style="34" customWidth="1"/>
    <col min="14090" max="14090" width="11.42578125" style="34" customWidth="1"/>
    <col min="14091" max="14338" width="9.140625" style="34"/>
    <col min="14339" max="14339" width="6.42578125" style="34" customWidth="1"/>
    <col min="14340" max="14340" width="40.7109375" style="34" customWidth="1"/>
    <col min="14341" max="14341" width="68.85546875" style="34" customWidth="1"/>
    <col min="14342" max="14342" width="16.140625" style="34" customWidth="1"/>
    <col min="14343" max="14343" width="11.140625" style="34" customWidth="1"/>
    <col min="14344" max="14344" width="13.28515625" style="34" customWidth="1"/>
    <col min="14345" max="14345" width="11.7109375" style="34" customWidth="1"/>
    <col min="14346" max="14346" width="11.42578125" style="34" customWidth="1"/>
    <col min="14347" max="14594" width="9.140625" style="34"/>
    <col min="14595" max="14595" width="6.42578125" style="34" customWidth="1"/>
    <col min="14596" max="14596" width="40.7109375" style="34" customWidth="1"/>
    <col min="14597" max="14597" width="68.85546875" style="34" customWidth="1"/>
    <col min="14598" max="14598" width="16.140625" style="34" customWidth="1"/>
    <col min="14599" max="14599" width="11.140625" style="34" customWidth="1"/>
    <col min="14600" max="14600" width="13.28515625" style="34" customWidth="1"/>
    <col min="14601" max="14601" width="11.7109375" style="34" customWidth="1"/>
    <col min="14602" max="14602" width="11.42578125" style="34" customWidth="1"/>
    <col min="14603" max="14850" width="9.140625" style="34"/>
    <col min="14851" max="14851" width="6.42578125" style="34" customWidth="1"/>
    <col min="14852" max="14852" width="40.7109375" style="34" customWidth="1"/>
    <col min="14853" max="14853" width="68.85546875" style="34" customWidth="1"/>
    <col min="14854" max="14854" width="16.140625" style="34" customWidth="1"/>
    <col min="14855" max="14855" width="11.140625" style="34" customWidth="1"/>
    <col min="14856" max="14856" width="13.28515625" style="34" customWidth="1"/>
    <col min="14857" max="14857" width="11.7109375" style="34" customWidth="1"/>
    <col min="14858" max="14858" width="11.42578125" style="34" customWidth="1"/>
    <col min="14859" max="15106" width="9.140625" style="34"/>
    <col min="15107" max="15107" width="6.42578125" style="34" customWidth="1"/>
    <col min="15108" max="15108" width="40.7109375" style="34" customWidth="1"/>
    <col min="15109" max="15109" width="68.85546875" style="34" customWidth="1"/>
    <col min="15110" max="15110" width="16.140625" style="34" customWidth="1"/>
    <col min="15111" max="15111" width="11.140625" style="34" customWidth="1"/>
    <col min="15112" max="15112" width="13.28515625" style="34" customWidth="1"/>
    <col min="15113" max="15113" width="11.7109375" style="34" customWidth="1"/>
    <col min="15114" max="15114" width="11.42578125" style="34" customWidth="1"/>
    <col min="15115" max="15362" width="9.140625" style="34"/>
    <col min="15363" max="15363" width="6.42578125" style="34" customWidth="1"/>
    <col min="15364" max="15364" width="40.7109375" style="34" customWidth="1"/>
    <col min="15365" max="15365" width="68.85546875" style="34" customWidth="1"/>
    <col min="15366" max="15366" width="16.140625" style="34" customWidth="1"/>
    <col min="15367" max="15367" width="11.140625" style="34" customWidth="1"/>
    <col min="15368" max="15368" width="13.28515625" style="34" customWidth="1"/>
    <col min="15369" max="15369" width="11.7109375" style="34" customWidth="1"/>
    <col min="15370" max="15370" width="11.42578125" style="34" customWidth="1"/>
    <col min="15371" max="15618" width="9.140625" style="34"/>
    <col min="15619" max="15619" width="6.42578125" style="34" customWidth="1"/>
    <col min="15620" max="15620" width="40.7109375" style="34" customWidth="1"/>
    <col min="15621" max="15621" width="68.85546875" style="34" customWidth="1"/>
    <col min="15622" max="15622" width="16.140625" style="34" customWidth="1"/>
    <col min="15623" max="15623" width="11.140625" style="34" customWidth="1"/>
    <col min="15624" max="15624" width="13.28515625" style="34" customWidth="1"/>
    <col min="15625" max="15625" width="11.7109375" style="34" customWidth="1"/>
    <col min="15626" max="15626" width="11.42578125" style="34" customWidth="1"/>
    <col min="15627" max="15874" width="9.140625" style="34"/>
    <col min="15875" max="15875" width="6.42578125" style="34" customWidth="1"/>
    <col min="15876" max="15876" width="40.7109375" style="34" customWidth="1"/>
    <col min="15877" max="15877" width="68.85546875" style="34" customWidth="1"/>
    <col min="15878" max="15878" width="16.140625" style="34" customWidth="1"/>
    <col min="15879" max="15879" width="11.140625" style="34" customWidth="1"/>
    <col min="15880" max="15880" width="13.28515625" style="34" customWidth="1"/>
    <col min="15881" max="15881" width="11.7109375" style="34" customWidth="1"/>
    <col min="15882" max="15882" width="11.42578125" style="34" customWidth="1"/>
    <col min="15883" max="16130" width="9.140625" style="34"/>
    <col min="16131" max="16131" width="6.42578125" style="34" customWidth="1"/>
    <col min="16132" max="16132" width="40.7109375" style="34" customWidth="1"/>
    <col min="16133" max="16133" width="68.85546875" style="34" customWidth="1"/>
    <col min="16134" max="16134" width="16.140625" style="34" customWidth="1"/>
    <col min="16135" max="16135" width="11.140625" style="34" customWidth="1"/>
    <col min="16136" max="16136" width="13.28515625" style="34" customWidth="1"/>
    <col min="16137" max="16137" width="11.7109375" style="34" customWidth="1"/>
    <col min="16138" max="16138" width="11.42578125" style="34" customWidth="1"/>
    <col min="16139" max="16384" width="9.140625" style="34"/>
  </cols>
  <sheetData>
    <row r="1" spans="1:10" x14ac:dyDescent="0.25">
      <c r="F1" s="35"/>
      <c r="G1" s="35"/>
      <c r="H1" s="35"/>
    </row>
    <row r="2" spans="1:10" ht="16.5" customHeight="1" x14ac:dyDescent="0.3">
      <c r="A2" s="36"/>
      <c r="B2" s="36"/>
      <c r="C2" s="36"/>
      <c r="D2" s="36"/>
      <c r="E2" s="36"/>
      <c r="F2" s="180" t="s">
        <v>260</v>
      </c>
      <c r="G2" s="180"/>
      <c r="H2" s="180"/>
    </row>
    <row r="3" spans="1:10" ht="16.5" customHeight="1" x14ac:dyDescent="0.3">
      <c r="A3" s="36"/>
      <c r="B3" s="36"/>
      <c r="C3" s="36"/>
      <c r="D3" s="36"/>
      <c r="E3" s="36"/>
      <c r="F3" s="37"/>
      <c r="G3" s="37"/>
      <c r="H3" s="37"/>
    </row>
    <row r="4" spans="1:10" ht="57.75" customHeight="1" x14ac:dyDescent="0.25">
      <c r="A4" s="181" t="s">
        <v>415</v>
      </c>
      <c r="B4" s="181"/>
      <c r="C4" s="181"/>
      <c r="D4" s="181"/>
      <c r="E4" s="181"/>
      <c r="F4" s="181"/>
      <c r="G4" s="181"/>
      <c r="H4" s="181"/>
      <c r="I4" s="36" t="s">
        <v>257</v>
      </c>
    </row>
    <row r="5" spans="1:10" ht="13.5" customHeight="1" x14ac:dyDescent="0.25">
      <c r="A5" s="38"/>
      <c r="B5" s="38"/>
      <c r="C5" s="38"/>
      <c r="D5" s="38"/>
      <c r="E5" s="38"/>
      <c r="F5" s="38"/>
      <c r="G5" s="38"/>
      <c r="H5" s="38"/>
    </row>
    <row r="6" spans="1:10" ht="60" x14ac:dyDescent="0.25">
      <c r="A6" s="39" t="s">
        <v>0</v>
      </c>
      <c r="B6" s="39" t="s">
        <v>261</v>
      </c>
      <c r="C6" s="39" t="s">
        <v>262</v>
      </c>
      <c r="D6" s="39" t="s">
        <v>263</v>
      </c>
      <c r="E6" s="39" t="s">
        <v>264</v>
      </c>
      <c r="F6" s="40" t="s">
        <v>265</v>
      </c>
      <c r="G6" s="39" t="s">
        <v>266</v>
      </c>
      <c r="H6" s="39" t="s">
        <v>267</v>
      </c>
    </row>
    <row r="7" spans="1:10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40">
        <v>6</v>
      </c>
      <c r="G7" s="39">
        <v>7</v>
      </c>
      <c r="H7" s="39">
        <v>8</v>
      </c>
    </row>
    <row r="8" spans="1:10" ht="25.5" customHeight="1" x14ac:dyDescent="0.25">
      <c r="A8" s="41"/>
      <c r="B8" s="42" t="s">
        <v>268</v>
      </c>
      <c r="C8" s="41"/>
      <c r="D8" s="41"/>
      <c r="E8" s="41"/>
      <c r="F8" s="41"/>
      <c r="G8" s="41"/>
      <c r="H8" s="43"/>
    </row>
    <row r="9" spans="1:10" ht="47.25" x14ac:dyDescent="0.25">
      <c r="A9" s="44"/>
      <c r="B9" s="45" t="s">
        <v>334</v>
      </c>
      <c r="C9" s="45" t="s">
        <v>269</v>
      </c>
      <c r="D9" s="45"/>
      <c r="E9" s="45"/>
      <c r="F9" s="46" t="s">
        <v>270</v>
      </c>
      <c r="G9" s="47">
        <f>G10+G11+G12+G13</f>
        <v>3</v>
      </c>
      <c r="H9" s="48">
        <f>H10+H11+H12+H13</f>
        <v>0.15000000000000002</v>
      </c>
    </row>
    <row r="10" spans="1:10" ht="99.75" customHeight="1" x14ac:dyDescent="0.25">
      <c r="A10" s="49" t="s">
        <v>271</v>
      </c>
      <c r="B10" s="50" t="s">
        <v>272</v>
      </c>
      <c r="C10" s="50" t="s">
        <v>335</v>
      </c>
      <c r="D10" s="50" t="s">
        <v>233</v>
      </c>
      <c r="E10" s="51">
        <v>0.25</v>
      </c>
      <c r="F10" s="136" t="s">
        <v>353</v>
      </c>
      <c r="G10" s="52" t="str">
        <f>IF(F10="да","1",IF(F10="нет","0"))</f>
        <v>0</v>
      </c>
      <c r="H10" s="53">
        <f>IF(F10="да",0.05,IF(F10="нет",0,""))</f>
        <v>0</v>
      </c>
    </row>
    <row r="11" spans="1:10" ht="145.5" customHeight="1" x14ac:dyDescent="0.25">
      <c r="A11" s="54" t="s">
        <v>273</v>
      </c>
      <c r="B11" s="55" t="s">
        <v>274</v>
      </c>
      <c r="C11" s="56" t="s">
        <v>336</v>
      </c>
      <c r="D11" s="50" t="s">
        <v>233</v>
      </c>
      <c r="E11" s="57">
        <v>0.25</v>
      </c>
      <c r="F11" s="137" t="s">
        <v>64</v>
      </c>
      <c r="G11" s="52" t="str">
        <f>IF(F11="да","1",IF(F11="нет","0"))</f>
        <v>1</v>
      </c>
      <c r="H11" s="53">
        <f>IF(F11="да",0.05,IF(F11="нет",0,""))</f>
        <v>0.05</v>
      </c>
    </row>
    <row r="12" spans="1:10" ht="94.5" customHeight="1" x14ac:dyDescent="0.25">
      <c r="A12" s="54" t="s">
        <v>275</v>
      </c>
      <c r="B12" s="50" t="s">
        <v>276</v>
      </c>
      <c r="C12" s="55" t="s">
        <v>337</v>
      </c>
      <c r="D12" s="50" t="s">
        <v>233</v>
      </c>
      <c r="E12" s="57">
        <v>0.25</v>
      </c>
      <c r="F12" s="137" t="s">
        <v>64</v>
      </c>
      <c r="G12" s="52" t="str">
        <f>IF(F12="да","1",IF(F12="нет","0"))</f>
        <v>1</v>
      </c>
      <c r="H12" s="53">
        <f>IF(F12="да",0.05,IF(F12="нет",0,""))</f>
        <v>0.05</v>
      </c>
    </row>
    <row r="13" spans="1:10" ht="96.75" customHeight="1" x14ac:dyDescent="0.25">
      <c r="A13" s="58" t="s">
        <v>277</v>
      </c>
      <c r="B13" s="59" t="s">
        <v>278</v>
      </c>
      <c r="C13" s="60" t="s">
        <v>338</v>
      </c>
      <c r="D13" s="50" t="s">
        <v>233</v>
      </c>
      <c r="E13" s="57">
        <v>0.25</v>
      </c>
      <c r="F13" s="138" t="s">
        <v>64</v>
      </c>
      <c r="G13" s="52" t="str">
        <f>IF(F13="да","1",IF(F13="нет","0"))</f>
        <v>1</v>
      </c>
      <c r="H13" s="53">
        <f>IF(F13="да",0.05,IF(F13="нет",0,""))</f>
        <v>0.05</v>
      </c>
    </row>
    <row r="14" spans="1:10" ht="31.5" customHeight="1" x14ac:dyDescent="0.25">
      <c r="A14" s="44"/>
      <c r="B14" s="45" t="s">
        <v>279</v>
      </c>
      <c r="C14" s="45" t="s">
        <v>280</v>
      </c>
      <c r="D14" s="61"/>
      <c r="E14" s="61"/>
      <c r="F14" s="62" t="s">
        <v>270</v>
      </c>
      <c r="G14" s="47">
        <f>G15+G16+G17+G18</f>
        <v>2.5</v>
      </c>
      <c r="H14" s="48">
        <f>H15+H16+H17+H18</f>
        <v>0.05</v>
      </c>
    </row>
    <row r="15" spans="1:10" ht="128.25" customHeight="1" x14ac:dyDescent="0.25">
      <c r="A15" s="49" t="s">
        <v>281</v>
      </c>
      <c r="B15" s="55" t="s">
        <v>282</v>
      </c>
      <c r="C15" s="55" t="s">
        <v>339</v>
      </c>
      <c r="D15" s="50" t="s">
        <v>233</v>
      </c>
      <c r="E15" s="63">
        <v>0.4</v>
      </c>
      <c r="F15" s="137" t="s">
        <v>353</v>
      </c>
      <c r="G15" s="52" t="str">
        <f>IF(F15="да","1,25",IF(F15="нет","0"))</f>
        <v>0</v>
      </c>
      <c r="H15" s="53">
        <f>IF(F15="да",0.025,IF(F15="нет",0,""))</f>
        <v>0</v>
      </c>
    </row>
    <row r="16" spans="1:10" ht="123.75" customHeight="1" x14ac:dyDescent="0.25">
      <c r="A16" s="49" t="s">
        <v>283</v>
      </c>
      <c r="B16" s="55" t="s">
        <v>284</v>
      </c>
      <c r="C16" s="55" t="s">
        <v>340</v>
      </c>
      <c r="D16" s="50" t="s">
        <v>233</v>
      </c>
      <c r="E16" s="63">
        <v>0.4</v>
      </c>
      <c r="F16" s="137" t="s">
        <v>353</v>
      </c>
      <c r="G16" s="52" t="str">
        <f>IF(F16="да","1,25",IF(F16="нет","0"))</f>
        <v>0</v>
      </c>
      <c r="H16" s="53">
        <f>IF(F16="да",0.025,IF(F16="нет",0,""))</f>
        <v>0</v>
      </c>
      <c r="I16" s="64"/>
      <c r="J16" s="64"/>
    </row>
    <row r="17" spans="1:9" ht="91.5" customHeight="1" x14ac:dyDescent="0.25">
      <c r="A17" s="54" t="s">
        <v>285</v>
      </c>
      <c r="B17" s="50" t="s">
        <v>286</v>
      </c>
      <c r="C17" s="55" t="s">
        <v>341</v>
      </c>
      <c r="D17" s="50" t="s">
        <v>233</v>
      </c>
      <c r="E17" s="63">
        <v>0.1</v>
      </c>
      <c r="F17" s="137" t="s">
        <v>64</v>
      </c>
      <c r="G17" s="52" t="str">
        <f>IF(F17="да","1,25",IF(F17="нет","0"))</f>
        <v>1,25</v>
      </c>
      <c r="H17" s="53">
        <f>IF(F17="да",0.025,IF(F17="нет",0,""))</f>
        <v>2.5000000000000001E-2</v>
      </c>
    </row>
    <row r="18" spans="1:9" ht="91.5" customHeight="1" x14ac:dyDescent="0.25">
      <c r="A18" s="54" t="s">
        <v>287</v>
      </c>
      <c r="B18" s="50" t="s">
        <v>288</v>
      </c>
      <c r="C18" s="50" t="s">
        <v>342</v>
      </c>
      <c r="D18" s="50" t="s">
        <v>233</v>
      </c>
      <c r="E18" s="51">
        <v>0.1</v>
      </c>
      <c r="F18" s="137" t="s">
        <v>64</v>
      </c>
      <c r="G18" s="52" t="str">
        <f>IF(F18="да","1,25",IF(F18="нет","0"))</f>
        <v>1,25</v>
      </c>
      <c r="H18" s="53">
        <f>IF(F18="да",0.025,IF(F18="нет",0,""))</f>
        <v>2.5000000000000001E-2</v>
      </c>
    </row>
    <row r="19" spans="1:9" ht="33" x14ac:dyDescent="0.25">
      <c r="A19" s="42"/>
      <c r="B19" s="42" t="s">
        <v>289</v>
      </c>
      <c r="C19" s="42"/>
      <c r="D19" s="42"/>
      <c r="E19" s="42"/>
      <c r="F19" s="65"/>
      <c r="G19" s="65"/>
      <c r="H19" s="66"/>
    </row>
    <row r="20" spans="1:9" ht="31.5" x14ac:dyDescent="0.25">
      <c r="A20" s="67"/>
      <c r="B20" s="61" t="s">
        <v>290</v>
      </c>
      <c r="C20" s="67" t="s">
        <v>291</v>
      </c>
      <c r="D20" s="67"/>
      <c r="E20" s="67"/>
      <c r="F20" s="46" t="s">
        <v>270</v>
      </c>
      <c r="G20" s="68">
        <f>G21+G22+G23</f>
        <v>2</v>
      </c>
      <c r="H20" s="69">
        <f>H21+H22+H23</f>
        <v>0.12</v>
      </c>
    </row>
    <row r="21" spans="1:9" ht="90" x14ac:dyDescent="0.25">
      <c r="A21" s="54" t="s">
        <v>292</v>
      </c>
      <c r="B21" s="55" t="s">
        <v>343</v>
      </c>
      <c r="C21" s="55" t="s">
        <v>344</v>
      </c>
      <c r="D21" s="50" t="s">
        <v>233</v>
      </c>
      <c r="E21" s="63">
        <v>0.4</v>
      </c>
      <c r="F21" s="137" t="s">
        <v>353</v>
      </c>
      <c r="G21" s="52" t="str">
        <f>IF(F21="да","1",IF(F21="нет","0"))</f>
        <v>0</v>
      </c>
      <c r="H21" s="70">
        <f>IF(F21="да",0.08,IF(F21="нет",0,""))</f>
        <v>0</v>
      </c>
    </row>
    <row r="22" spans="1:9" ht="112.5" customHeight="1" x14ac:dyDescent="0.25">
      <c r="A22" s="71" t="s">
        <v>293</v>
      </c>
      <c r="B22" s="56" t="s">
        <v>294</v>
      </c>
      <c r="C22" s="56" t="s">
        <v>345</v>
      </c>
      <c r="D22" s="56" t="s">
        <v>346</v>
      </c>
      <c r="E22" s="63">
        <v>0.4</v>
      </c>
      <c r="F22" s="139" t="s">
        <v>64</v>
      </c>
      <c r="G22" s="52" t="str">
        <f>IF(F22="да","1",IF(F22="нет","0"))</f>
        <v>1</v>
      </c>
      <c r="H22" s="53">
        <f>IF(F22="да",0.08,IF(F22="нет",0,""))</f>
        <v>0.08</v>
      </c>
    </row>
    <row r="23" spans="1:9" ht="271.5" customHeight="1" x14ac:dyDescent="0.25">
      <c r="A23" s="54" t="s">
        <v>295</v>
      </c>
      <c r="B23" s="55" t="s">
        <v>296</v>
      </c>
      <c r="C23" s="55" t="s">
        <v>347</v>
      </c>
      <c r="D23" s="50" t="s">
        <v>233</v>
      </c>
      <c r="E23" s="63">
        <v>0.2</v>
      </c>
      <c r="F23" s="137" t="s">
        <v>64</v>
      </c>
      <c r="G23" s="52" t="str">
        <f>IF(F23="да","1",IF(F23="нет","0"))</f>
        <v>1</v>
      </c>
      <c r="H23" s="53">
        <f>IF(F23="да",0.04,IF(F23="нет",0,""))</f>
        <v>0.04</v>
      </c>
    </row>
    <row r="24" spans="1:9" ht="15.75" x14ac:dyDescent="0.25">
      <c r="A24" s="72"/>
      <c r="B24" s="73" t="s">
        <v>297</v>
      </c>
      <c r="C24" s="74" t="s">
        <v>298</v>
      </c>
      <c r="D24" s="74"/>
      <c r="E24" s="74"/>
      <c r="F24" s="46" t="s">
        <v>270</v>
      </c>
      <c r="G24" s="75">
        <f>G25+G26+G27</f>
        <v>2.5642</v>
      </c>
      <c r="H24" s="48">
        <f>H25+H26+H27</f>
        <v>0.42736666666666667</v>
      </c>
    </row>
    <row r="25" spans="1:9" ht="90" x14ac:dyDescent="0.25">
      <c r="A25" s="54" t="s">
        <v>299</v>
      </c>
      <c r="B25" s="55" t="s">
        <v>300</v>
      </c>
      <c r="C25" s="55" t="s">
        <v>348</v>
      </c>
      <c r="D25" s="50" t="s">
        <v>233</v>
      </c>
      <c r="E25" s="63">
        <v>0.3</v>
      </c>
      <c r="F25" s="145">
        <v>96.3</v>
      </c>
      <c r="G25" s="76">
        <f>F25/100</f>
        <v>0.96299999999999997</v>
      </c>
      <c r="H25" s="77">
        <f>50%/3*G25</f>
        <v>0.16049999999999998</v>
      </c>
      <c r="I25" s="64"/>
    </row>
    <row r="26" spans="1:9" ht="105" x14ac:dyDescent="0.25">
      <c r="A26" s="54" t="s">
        <v>301</v>
      </c>
      <c r="B26" s="55" t="s">
        <v>302</v>
      </c>
      <c r="C26" s="78" t="s">
        <v>349</v>
      </c>
      <c r="D26" s="50" t="s">
        <v>233</v>
      </c>
      <c r="E26" s="79">
        <v>0.4</v>
      </c>
      <c r="F26" s="145">
        <v>78.260000000000005</v>
      </c>
      <c r="G26" s="76">
        <f>F26/100</f>
        <v>0.78260000000000007</v>
      </c>
      <c r="H26" s="77">
        <f>50%/3*G26</f>
        <v>0.13043333333333335</v>
      </c>
      <c r="I26" s="64"/>
    </row>
    <row r="27" spans="1:9" ht="122.25" customHeight="1" x14ac:dyDescent="0.25">
      <c r="A27" s="182" t="s">
        <v>303</v>
      </c>
      <c r="B27" s="185" t="s">
        <v>304</v>
      </c>
      <c r="C27" s="55" t="s">
        <v>350</v>
      </c>
      <c r="D27" s="55"/>
      <c r="E27" s="63">
        <v>0.3</v>
      </c>
      <c r="F27" s="145">
        <f>(F28+F29)/2</f>
        <v>81.86</v>
      </c>
      <c r="G27" s="76">
        <f>F27/100</f>
        <v>0.81859999999999999</v>
      </c>
      <c r="H27" s="77">
        <f>50%/3*G27</f>
        <v>0.13643333333333332</v>
      </c>
    </row>
    <row r="28" spans="1:9" ht="90" x14ac:dyDescent="0.25">
      <c r="A28" s="183"/>
      <c r="B28" s="186"/>
      <c r="C28" s="55" t="s">
        <v>305</v>
      </c>
      <c r="D28" s="50" t="s">
        <v>233</v>
      </c>
      <c r="E28" s="55"/>
      <c r="F28" s="145">
        <v>65.22</v>
      </c>
      <c r="G28" s="76" t="s">
        <v>306</v>
      </c>
      <c r="H28" s="77" t="s">
        <v>306</v>
      </c>
    </row>
    <row r="29" spans="1:9" ht="49.5" customHeight="1" x14ac:dyDescent="0.25">
      <c r="A29" s="183"/>
      <c r="B29" s="186"/>
      <c r="C29" s="55" t="s">
        <v>307</v>
      </c>
      <c r="D29" s="56" t="s">
        <v>346</v>
      </c>
      <c r="E29" s="55"/>
      <c r="F29" s="145">
        <v>98.5</v>
      </c>
      <c r="G29" s="76" t="s">
        <v>306</v>
      </c>
      <c r="H29" s="77" t="s">
        <v>306</v>
      </c>
    </row>
    <row r="30" spans="1:9" ht="63" customHeight="1" x14ac:dyDescent="0.25">
      <c r="A30" s="184"/>
      <c r="B30" s="187"/>
      <c r="C30" s="55" t="s">
        <v>308</v>
      </c>
      <c r="D30" s="56" t="s">
        <v>346</v>
      </c>
      <c r="E30" s="55"/>
      <c r="F30" s="80"/>
      <c r="G30" s="76" t="s">
        <v>270</v>
      </c>
      <c r="H30" s="77" t="s">
        <v>270</v>
      </c>
    </row>
    <row r="31" spans="1:9" ht="15.75" x14ac:dyDescent="0.25">
      <c r="A31" s="81"/>
      <c r="B31" s="81"/>
      <c r="C31" s="82" t="s">
        <v>309</v>
      </c>
      <c r="D31" s="82"/>
      <c r="E31" s="82"/>
      <c r="F31" s="83" t="s">
        <v>270</v>
      </c>
      <c r="G31" s="84">
        <f>G24+G20+G14+G9</f>
        <v>10.0642</v>
      </c>
      <c r="H31" s="85">
        <f>H24+H20+H14+H9</f>
        <v>0.74736666666666673</v>
      </c>
    </row>
    <row r="32" spans="1:9" x14ac:dyDescent="0.25">
      <c r="A32" s="86"/>
      <c r="B32" s="86"/>
      <c r="C32" s="87"/>
      <c r="D32" s="87"/>
      <c r="E32" s="87"/>
      <c r="F32" s="88"/>
      <c r="G32" s="89"/>
      <c r="H32" s="90"/>
    </row>
    <row r="33" spans="1:8" x14ac:dyDescent="0.25">
      <c r="A33" s="86"/>
      <c r="B33" s="86" t="s">
        <v>310</v>
      </c>
      <c r="C33" s="87"/>
      <c r="D33" s="87"/>
      <c r="E33" s="87"/>
      <c r="F33" s="88"/>
      <c r="G33" s="89"/>
      <c r="H33" s="90"/>
    </row>
    <row r="34" spans="1:8" ht="32.25" customHeight="1" x14ac:dyDescent="0.25">
      <c r="A34" s="86"/>
      <c r="B34" s="188" t="s">
        <v>311</v>
      </c>
      <c r="C34" s="188"/>
      <c r="D34" s="188"/>
      <c r="E34" s="188"/>
      <c r="F34" s="188"/>
      <c r="G34" s="188"/>
      <c r="H34" s="188"/>
    </row>
    <row r="35" spans="1:8" ht="44.25" customHeight="1" x14ac:dyDescent="0.25">
      <c r="A35" s="86"/>
      <c r="B35" s="189" t="s">
        <v>351</v>
      </c>
      <c r="C35" s="189"/>
      <c r="D35" s="189"/>
      <c r="E35" s="189"/>
      <c r="F35" s="189"/>
      <c r="G35" s="189"/>
      <c r="H35" s="189"/>
    </row>
    <row r="36" spans="1:8" ht="54.75" customHeight="1" x14ac:dyDescent="0.25">
      <c r="A36" s="175" t="s">
        <v>312</v>
      </c>
      <c r="B36" s="176"/>
      <c r="C36" s="177"/>
      <c r="D36" s="91"/>
      <c r="E36" s="91"/>
      <c r="F36" s="178" t="str">
        <f>IF(0.85&lt;=H31,'[1]Соответствие баллов'!B7,IF(0.7&lt;=H31,'[1]Соответствие баллов'!B8,IF(0.5&lt;=H31,'[1]Соответствие баллов'!B9,IF(H31&lt;0.5,'[1]Соответствие баллов'!B10))))</f>
        <v>Умеренно эффективна</v>
      </c>
      <c r="G36" s="178"/>
      <c r="H36" s="179"/>
    </row>
  </sheetData>
  <mergeCells count="8">
    <mergeCell ref="A36:C36"/>
    <mergeCell ref="F36:H36"/>
    <mergeCell ref="F2:H2"/>
    <mergeCell ref="A4:H4"/>
    <mergeCell ref="A27:A30"/>
    <mergeCell ref="B27:B30"/>
    <mergeCell ref="B34:H34"/>
    <mergeCell ref="B35:H35"/>
  </mergeCells>
  <pageMargins left="0.7" right="0.7" top="0.75" bottom="0.75" header="0.3" footer="0.3"/>
  <pageSetup paperSize="9" scale="44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3"/>
  <sheetViews>
    <sheetView view="pageBreakPreview" zoomScale="115" zoomScaleSheetLayoutView="115" workbookViewId="0">
      <selection activeCell="F12" sqref="F12"/>
    </sheetView>
  </sheetViews>
  <sheetFormatPr defaultRowHeight="15" x14ac:dyDescent="0.25"/>
  <cols>
    <col min="1" max="1" width="14" style="34" customWidth="1"/>
    <col min="2" max="2" width="27.85546875" style="34" customWidth="1"/>
    <col min="3" max="3" width="16.85546875" style="34" customWidth="1"/>
    <col min="4" max="4" width="14.7109375" style="34" customWidth="1"/>
    <col min="5" max="5" width="9.85546875" style="34" customWidth="1"/>
    <col min="6" max="6" width="19.140625" style="34" customWidth="1"/>
    <col min="7" max="7" width="11.7109375" style="34" customWidth="1"/>
    <col min="8" max="8" width="11.42578125" style="34" customWidth="1"/>
    <col min="9" max="16384" width="9.140625" style="34"/>
  </cols>
  <sheetData>
    <row r="2" spans="1:6" ht="15" customHeight="1" x14ac:dyDescent="0.3">
      <c r="D2" s="180" t="s">
        <v>313</v>
      </c>
      <c r="E2" s="180"/>
      <c r="F2" s="180"/>
    </row>
    <row r="3" spans="1:6" ht="15" customHeight="1" x14ac:dyDescent="0.3">
      <c r="D3" s="37"/>
      <c r="E3" s="37"/>
      <c r="F3" s="37"/>
    </row>
    <row r="4" spans="1:6" ht="27" x14ac:dyDescent="0.25">
      <c r="A4" s="191" t="s">
        <v>314</v>
      </c>
      <c r="B4" s="191"/>
      <c r="C4" s="191"/>
      <c r="D4" s="191"/>
      <c r="E4" s="191"/>
      <c r="F4" s="191"/>
    </row>
    <row r="5" spans="1:6" ht="8.25" customHeight="1" x14ac:dyDescent="0.25"/>
    <row r="6" spans="1:6" ht="50.25" customHeight="1" x14ac:dyDescent="0.25">
      <c r="A6" s="92" t="s">
        <v>315</v>
      </c>
      <c r="B6" s="92" t="s">
        <v>316</v>
      </c>
      <c r="C6" s="192" t="s">
        <v>317</v>
      </c>
      <c r="D6" s="193"/>
      <c r="E6" s="193"/>
      <c r="F6" s="194"/>
    </row>
    <row r="7" spans="1:6" ht="52.5" customHeight="1" x14ac:dyDescent="0.25">
      <c r="A7" s="92" t="s">
        <v>318</v>
      </c>
      <c r="B7" s="93" t="s">
        <v>319</v>
      </c>
      <c r="C7" s="190" t="s">
        <v>320</v>
      </c>
      <c r="D7" s="190"/>
      <c r="E7" s="190"/>
      <c r="F7" s="190"/>
    </row>
    <row r="8" spans="1:6" ht="125.25" customHeight="1" x14ac:dyDescent="0.25">
      <c r="A8" s="92" t="s">
        <v>321</v>
      </c>
      <c r="B8" s="93" t="s">
        <v>322</v>
      </c>
      <c r="C8" s="190" t="s">
        <v>323</v>
      </c>
      <c r="D8" s="190"/>
      <c r="E8" s="190"/>
      <c r="F8" s="190"/>
    </row>
    <row r="9" spans="1:6" ht="137.25" customHeight="1" x14ac:dyDescent="0.25">
      <c r="A9" s="92" t="s">
        <v>324</v>
      </c>
      <c r="B9" s="93" t="s">
        <v>325</v>
      </c>
      <c r="C9" s="190" t="s">
        <v>352</v>
      </c>
      <c r="D9" s="190"/>
      <c r="E9" s="190"/>
      <c r="F9" s="190"/>
    </row>
    <row r="10" spans="1:6" ht="108" customHeight="1" x14ac:dyDescent="0.25">
      <c r="A10" s="92" t="s">
        <v>326</v>
      </c>
      <c r="B10" s="93" t="s">
        <v>327</v>
      </c>
      <c r="C10" s="190" t="s">
        <v>328</v>
      </c>
      <c r="D10" s="190"/>
      <c r="E10" s="190"/>
      <c r="F10" s="190"/>
    </row>
    <row r="11" spans="1:6" ht="109.5" customHeight="1" x14ac:dyDescent="0.25">
      <c r="A11" s="92" t="s">
        <v>329</v>
      </c>
      <c r="B11" s="93" t="s">
        <v>330</v>
      </c>
      <c r="C11" s="190" t="s">
        <v>331</v>
      </c>
      <c r="D11" s="190"/>
      <c r="E11" s="190"/>
      <c r="F11" s="190"/>
    </row>
    <row r="12" spans="1:6" ht="14.25" customHeight="1" x14ac:dyDescent="0.25">
      <c r="A12" s="94"/>
      <c r="B12" s="95"/>
      <c r="C12" s="96"/>
      <c r="D12" s="96"/>
      <c r="E12" s="96"/>
      <c r="F12" s="96"/>
    </row>
    <row r="13" spans="1:6" ht="18.75" x14ac:dyDescent="0.3">
      <c r="F13" s="97"/>
    </row>
  </sheetData>
  <mergeCells count="8">
    <mergeCell ref="C10:F10"/>
    <mergeCell ref="C11:F11"/>
    <mergeCell ref="D2:F2"/>
    <mergeCell ref="A4:F4"/>
    <mergeCell ref="C6:F6"/>
    <mergeCell ref="C7:F7"/>
    <mergeCell ref="C8:F8"/>
    <mergeCell ref="C9:F9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Таблица 6</vt:lpstr>
      <vt:lpstr>Таблица 7</vt:lpstr>
      <vt:lpstr>Таблица 8</vt:lpstr>
      <vt:lpstr>Таблица 9</vt:lpstr>
      <vt:lpstr>Пояснительная записка</vt:lpstr>
      <vt:lpstr>Анкета для оценки эф-ти</vt:lpstr>
      <vt:lpstr>Анализ соответствия баллов</vt:lpstr>
      <vt:lpstr>'Анализ соответствия баллов'!Область_печати</vt:lpstr>
      <vt:lpstr>'Анкета для оценки эф-ти'!Область_печати</vt:lpstr>
      <vt:lpstr>'Таблица 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Игумнова Анастасия Львовна</dc:creator>
  <cp:lastModifiedBy>Сарымсакова Наталья Николаевна</cp:lastModifiedBy>
  <cp:lastPrinted>2025-03-04T12:39:02Z</cp:lastPrinted>
  <dcterms:created xsi:type="dcterms:W3CDTF">2023-01-10T07:51:19Z</dcterms:created>
  <dcterms:modified xsi:type="dcterms:W3CDTF">2025-03-04T12:58:56Z</dcterms:modified>
</cp:coreProperties>
</file>