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685" activeTab="5"/>
  </bookViews>
  <sheets>
    <sheet name="Табл 5" sheetId="2" r:id="rId1"/>
    <sheet name="Табл 6" sheetId="3" r:id="rId2"/>
    <sheet name="Табл 7" sheetId="4" r:id="rId3"/>
    <sheet name="Табл 9" sheetId="12" r:id="rId4"/>
    <sheet name="Пояснительная записка" sheetId="7" r:id="rId5"/>
    <sheet name="Анкета оценки эффективности" sheetId="9" r:id="rId6"/>
    <sheet name="Соответствие баллов" sheetId="10" r:id="rId7"/>
    <sheet name="Табл 8" sheetId="5" state="hidden" r:id="rId8"/>
    <sheet name="Табл  9 " sheetId="6" state="hidden" r:id="rId9"/>
  </sheets>
  <externalReferences>
    <externalReference r:id="rId10"/>
  </externalReferences>
  <definedNames>
    <definedName name="кп">#REF!</definedName>
    <definedName name="округлить">#REF!</definedName>
  </definedNames>
  <calcPr calcId="152511" refMode="R1C1"/>
</workbook>
</file>

<file path=xl/calcChain.xml><?xml version="1.0" encoding="utf-8"?>
<calcChain xmlns="http://schemas.openxmlformats.org/spreadsheetml/2006/main">
  <c r="F27" i="9" l="1"/>
  <c r="G27" i="9" l="1"/>
  <c r="H27" i="9" s="1"/>
  <c r="G26" i="9"/>
  <c r="H26" i="9" s="1"/>
  <c r="G25" i="9"/>
  <c r="H25" i="9" s="1"/>
  <c r="H23" i="9"/>
  <c r="G23" i="9"/>
  <c r="H22" i="9"/>
  <c r="H20" i="9" s="1"/>
  <c r="G22" i="9"/>
  <c r="H21" i="9"/>
  <c r="G21" i="9"/>
  <c r="H18" i="9"/>
  <c r="G18" i="9"/>
  <c r="G14" i="9" s="1"/>
  <c r="H17" i="9"/>
  <c r="G17" i="9"/>
  <c r="H16" i="9"/>
  <c r="G16" i="9"/>
  <c r="H15" i="9"/>
  <c r="H14" i="9" s="1"/>
  <c r="G15" i="9"/>
  <c r="H13" i="9"/>
  <c r="H9" i="9" s="1"/>
  <c r="G13" i="9"/>
  <c r="H12" i="9"/>
  <c r="G12" i="9"/>
  <c r="H11" i="9"/>
  <c r="G11" i="9"/>
  <c r="H10" i="9"/>
  <c r="G10" i="9"/>
  <c r="G9" i="9" s="1"/>
  <c r="G20" i="9" l="1"/>
  <c r="H24" i="9"/>
  <c r="H31" i="9" s="1"/>
  <c r="F36" i="9" s="1"/>
  <c r="G24" i="9"/>
  <c r="G31" i="9" l="1"/>
  <c r="G81" i="4"/>
  <c r="F28" i="4"/>
  <c r="G15" i="4"/>
  <c r="G10" i="4" s="1"/>
  <c r="F15" i="4"/>
  <c r="F10" i="4" s="1"/>
  <c r="F53" i="4"/>
  <c r="G53" i="4"/>
  <c r="F48" i="4"/>
  <c r="F23" i="4"/>
  <c r="F81" i="4"/>
  <c r="F66" i="4" s="1"/>
  <c r="F63" i="4" s="1"/>
  <c r="F68" i="4"/>
  <c r="F73" i="4"/>
  <c r="F83" i="4"/>
  <c r="F88" i="4"/>
  <c r="G96" i="4"/>
  <c r="F93" i="4"/>
  <c r="F96" i="4"/>
  <c r="F98" i="4"/>
  <c r="F101" i="4"/>
  <c r="F16" i="4"/>
  <c r="F13" i="4" s="1"/>
  <c r="G64" i="4"/>
  <c r="G66" i="4"/>
  <c r="E66" i="4"/>
  <c r="D66" i="4"/>
  <c r="G101" i="4"/>
  <c r="G98" i="4" s="1"/>
  <c r="E101" i="4"/>
  <c r="E98" i="4" s="1"/>
  <c r="D101" i="4"/>
  <c r="D98" i="4" s="1"/>
  <c r="F11" i="4" l="1"/>
  <c r="F8" i="4" s="1"/>
  <c r="F78" i="4"/>
  <c r="G23" i="4" l="1"/>
  <c r="G16" i="4"/>
  <c r="G11" i="4" s="1"/>
  <c r="D26" i="4" l="1"/>
  <c r="E18" i="4"/>
  <c r="D18" i="4"/>
  <c r="E23" i="4"/>
  <c r="D23" i="4"/>
  <c r="G28" i="4"/>
  <c r="E28" i="4"/>
  <c r="D28" i="4"/>
  <c r="G33" i="4"/>
  <c r="E33" i="4"/>
  <c r="D33" i="4"/>
  <c r="G38" i="4"/>
  <c r="E38" i="4"/>
  <c r="D38" i="4"/>
  <c r="G43" i="4"/>
  <c r="E43" i="4"/>
  <c r="D43" i="4"/>
  <c r="G48" i="4"/>
  <c r="E48" i="4"/>
  <c r="D48" i="4"/>
  <c r="E53" i="4"/>
  <c r="D53" i="4"/>
  <c r="E63" i="4"/>
  <c r="D63" i="4"/>
  <c r="G68" i="4"/>
  <c r="E68" i="4"/>
  <c r="D68" i="4"/>
  <c r="G73" i="4"/>
  <c r="E73" i="4"/>
  <c r="D73" i="4"/>
  <c r="G78" i="4"/>
  <c r="E78" i="4"/>
  <c r="D78" i="4"/>
  <c r="G83" i="4"/>
  <c r="E83" i="4"/>
  <c r="D83" i="4"/>
  <c r="G93" i="4"/>
  <c r="G88" i="4"/>
  <c r="D88" i="4"/>
  <c r="E88" i="4"/>
  <c r="E93" i="4"/>
  <c r="G58" i="4" l="1"/>
  <c r="E58" i="4"/>
  <c r="D58" i="4"/>
  <c r="D93" i="4" l="1"/>
  <c r="E15" i="2" l="1"/>
  <c r="G20" i="2"/>
  <c r="F20" i="2"/>
  <c r="D16" i="4" l="1"/>
  <c r="E16" i="4"/>
  <c r="D13" i="4" l="1"/>
  <c r="D11" i="4"/>
  <c r="E13" i="4"/>
  <c r="E11" i="4"/>
  <c r="E8" i="4" s="1"/>
  <c r="G13" i="4"/>
  <c r="D8" i="4" l="1"/>
  <c r="G63" i="4"/>
  <c r="G8" i="4" l="1"/>
  <c r="G45" i="2"/>
  <c r="G42" i="2" l="1"/>
  <c r="G36" i="2"/>
  <c r="G40" i="2" l="1"/>
  <c r="F66" i="2" l="1"/>
  <c r="G66" i="2"/>
  <c r="F62" i="2"/>
  <c r="G62" i="2"/>
  <c r="F56" i="2"/>
  <c r="G56" i="2"/>
  <c r="F52" i="2"/>
  <c r="G52" i="2"/>
  <c r="F45" i="2"/>
  <c r="F40" i="2"/>
  <c r="F35" i="2"/>
  <c r="G35" i="2"/>
  <c r="F15" i="2"/>
  <c r="G15" i="2"/>
  <c r="F60" i="2" l="1"/>
  <c r="F50" i="2"/>
  <c r="G60" i="2"/>
  <c r="G50" i="2"/>
  <c r="E62" i="2"/>
  <c r="E66" i="2"/>
  <c r="E52" i="2"/>
  <c r="E56" i="2"/>
  <c r="E45" i="2"/>
  <c r="E40" i="2"/>
  <c r="E35" i="2"/>
  <c r="E20" i="2"/>
  <c r="E60" i="2" l="1"/>
  <c r="E50" i="2"/>
</calcChain>
</file>

<file path=xl/sharedStrings.xml><?xml version="1.0" encoding="utf-8"?>
<sst xmlns="http://schemas.openxmlformats.org/spreadsheetml/2006/main" count="769" uniqueCount="457">
  <si>
    <t>Обоснование отклонений значений целевого показателя (индикатора) на конец отчетного года (при наличии)</t>
  </si>
  <si>
    <t>N п/п</t>
  </si>
  <si>
    <t>Наименование целевого показателя (индикатора)</t>
  </si>
  <si>
    <t>Ед. измерения</t>
  </si>
  <si>
    <t>Значения целевых показателей (индикаторов) муниципальной программы, подпрограммы муниципальной программы</t>
  </si>
  <si>
    <t>плановое значение</t>
  </si>
  <si>
    <t>фактическое значение</t>
  </si>
  <si>
    <t xml:space="preserve">Сведения
о достижении значений целевых показателей (индикаторов)
</t>
  </si>
  <si>
    <t>Наименование основного мероприятия подпрограммы</t>
  </si>
  <si>
    <t>Ответственный исполнитель</t>
  </si>
  <si>
    <t>Плановый срок</t>
  </si>
  <si>
    <t>Фактический срок</t>
  </si>
  <si>
    <t>Результаты</t>
  </si>
  <si>
    <t>Проблемы, возникшие в ходе реализации программы, основного мероприятия</t>
  </si>
  <si>
    <t>начала реализации</t>
  </si>
  <si>
    <t>окончания реализации</t>
  </si>
  <si>
    <t>запланированные</t>
  </si>
  <si>
    <t>достигнутые</t>
  </si>
  <si>
    <t>Подпрограмма 1</t>
  </si>
  <si>
    <t>Сведения
о степени выполнения основных мероприятий (мероприятий),
входящих в состав подпрограмм муниципальной программы</t>
  </si>
  <si>
    <t>Таблица 6</t>
  </si>
  <si>
    <t>Статус</t>
  </si>
  <si>
    <t>Наименование муниципальной программы, подпрограммы, основного мероприятия</t>
  </si>
  <si>
    <t>Источник финансирования</t>
  </si>
  <si>
    <t>Кассовые расходы, тыс. руб.</t>
  </si>
  <si>
    <t>Муниципальная программа</t>
  </si>
  <si>
    <t>Всего, в том числе:</t>
  </si>
  <si>
    <t>Информация
о ресурсном обеспечении реализации муниципальной
программы за счет всех источников финансирования</t>
  </si>
  <si>
    <t>Вопросы для оценки</t>
  </si>
  <si>
    <t>Методика определения ответа</t>
  </si>
  <si>
    <t>Балл</t>
  </si>
  <si>
    <t>Итоги оценки</t>
  </si>
  <si>
    <t>Блок 1. Качество формирования</t>
  </si>
  <si>
    <t>X</t>
  </si>
  <si>
    <t>1.1.</t>
  </si>
  <si>
    <t>Сравнение цели муниципальной программы и задачи блока, отраженной в разделе II.</t>
  </si>
  <si>
    <t>1.2.</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</si>
  <si>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t>
  </si>
  <si>
    <t>1.3.</t>
  </si>
  <si>
    <t>Имеются ли для каждой задачи муниципальной программы соответствующие ей целевые индикаторы (показатели) программы</t>
  </si>
  <si>
    <t>1.4.</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</si>
  <si>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</si>
  <si>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Раздел 2. Качество планирования</t>
  </si>
  <si>
    <t>2.1.</t>
  </si>
  <si>
    <t>Достаточно ли состава основных мероприятий, направленных на решение конкретной задачи подпрограммы</t>
  </si>
  <si>
    <t>2.2.</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</si>
  <si>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t>
  </si>
  <si>
    <t>2.3.</t>
  </si>
  <si>
    <t>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t>
  </si>
  <si>
    <t>2.4.</t>
  </si>
  <si>
    <t>Блок 2. Эффективность реализации</t>
  </si>
  <si>
    <t>Раздел 3. Качество управления программой</t>
  </si>
  <si>
    <t>3.1.</t>
  </si>
  <si>
    <t>3.2.</t>
  </si>
  <si>
    <t>3.3.</t>
  </si>
  <si>
    <t>Соблюдены ли сроки приведения муниципальной программы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</si>
  <si>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t>
  </si>
  <si>
    <t>Обеспечены ли требования по открытости и прозрачности информации об исполнении муниципальной программы</t>
  </si>
  <si>
    <t>- годовой отчет (доклад) о ходе реализации и оценке эффективности реализации муниципальной программы за предыдущий отчетному году год;</t>
  </si>
  <si>
    <t>Раздел 4. Достигнутые результаты</t>
  </si>
  <si>
    <t>4.1.</t>
  </si>
  <si>
    <t>Какая степень выполнения основных мероприятий</t>
  </si>
  <si>
    <t>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t>
  </si>
  <si>
    <t>4.2.</t>
  </si>
  <si>
    <t>Какая степень достижения плановых значений целевых индикаторов (показателей)</t>
  </si>
  <si>
    <t>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</si>
  <si>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4.3.</t>
  </si>
  <si>
    <t>Как эффективно расходовались средства бюджета муниципального образования, предусмотренные для финансирования муниципальной программы</t>
  </si>
  <si>
    <t>ИТОГО:</t>
  </si>
  <si>
    <t>Таблица 8</t>
  </si>
  <si>
    <t>Диапазон баллов</t>
  </si>
  <si>
    <t>Итоговая оценка муниципальной программы</t>
  </si>
  <si>
    <t>Вывод</t>
  </si>
  <si>
    <t>85 - 100</t>
  </si>
  <si>
    <t>Эффективна</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</si>
  <si>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</si>
  <si>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70 - 84, 99</t>
  </si>
  <si>
    <t>Умеренно эффективна</t>
  </si>
  <si>
    <t>50 - 69, 99</t>
  </si>
  <si>
    <t>Адекватна</t>
  </si>
  <si>
    <t>0 - 49, 99</t>
  </si>
  <si>
    <t>Неэффективна</t>
  </si>
  <si>
    <t>Результаты отсутствуют</t>
  </si>
  <si>
    <t>Результаты не проявлены</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</si>
  <si>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t>
  </si>
  <si>
    <t>Анализ
соответствия баллов качественной оценке</t>
  </si>
  <si>
    <t>Уровень преступности (количество зарегистрированных преступлений на 100 тыс. чел.)</t>
  </si>
  <si>
    <t>Подпрограмма 1 "Обеспечение пожарной безопасности и безопасности людей на водных объектах"</t>
  </si>
  <si>
    <t>Задача 1. Организация и обеспечение мер пожарной безопасности</t>
  </si>
  <si>
    <t>Доля муниципальных учреждений, соответствующих требованиям пожарной безопасности, по отношению к общему количеству муниципальных учреждений</t>
  </si>
  <si>
    <t>расчёт показателя:</t>
  </si>
  <si>
    <t>Количество муниципальных учреждений, соответствующих требованиям пожарной безопасности</t>
  </si>
  <si>
    <t>Общее количество муниципальных учреждений, расположенных на территории МО ГО "Усинск"</t>
  </si>
  <si>
    <t>Задача 2. Организация и обеспечение безопасности на водных объектах</t>
  </si>
  <si>
    <t>Общее количество территориальных органов</t>
  </si>
  <si>
    <t xml:space="preserve">Количество несчастных случаев, произошедших на водных объектах </t>
  </si>
  <si>
    <t>Подпрограмма 2 "Гражданская оборона и защита населения от чрезвычайных ситуаций"</t>
  </si>
  <si>
    <t>Количество мероприятий, направленных на обучение населения и пропаганду знаний в области ГО и защиты от ЧС</t>
  </si>
  <si>
    <t>Количество оснащенных учебно-консультационных пунктов по гражданской обороне и чрезвычайным ситуациям техническими и наглядными средствами обучения</t>
  </si>
  <si>
    <t>Подпрограмма 3 "Укрепление правопорядка и общественной безопасности"</t>
  </si>
  <si>
    <t>Задача 1. Профилактика правонарушений, совершенных в общественных местах и на улице,  и предотвращение рецидива преступлений</t>
  </si>
  <si>
    <t>Задача 2. Профилактика безнадзорности и правонарушений среди несовершеннолетних</t>
  </si>
  <si>
    <t>Выявлено лиц, совершивших преступления в возрасте от 14-17 лет</t>
  </si>
  <si>
    <t>Доля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t>
  </si>
  <si>
    <t>количество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t>
  </si>
  <si>
    <t>общая численность детей данной возрастной группы</t>
  </si>
  <si>
    <t>Задача 3. Профилактика правонарушений, связанных  с незаконным оборотом наркотических средств, психотропных и сильнодействующих веществ</t>
  </si>
  <si>
    <t>Количество зарегистрированных преступлений, связанных с незаконным оборотом наркотических средств, психотропных и сильнодействующих веществ</t>
  </si>
  <si>
    <t>Доля несовершеннолетних в возрасте от 7 до 18 лет, вовлеченных в профилактические мероприятия, направленные на противодействие злоупотреблению наркотическими средствами, психотропными и сильнодействующими веществами и их незаконному обороту, по отношению к общей численности указанной категории</t>
  </si>
  <si>
    <t>расчёт показателя</t>
  </si>
  <si>
    <t>количество несовершеннолетних в возрасте от 7 до 18 лет, вовлеченных в профилактические мероприятия, направленные на противодействие злоупотреблению наркотическими средствами, психотропными и сильнодействующими веществами и их незаконному обороту</t>
  </si>
  <si>
    <t>общая численность несовершеннолетних в возрасте от 7 до 18 лет</t>
  </si>
  <si>
    <t>Задача 4. Профилактика алкоголизма</t>
  </si>
  <si>
    <t>Удельный вес семей, находившихся в социально опасном положении, снятых в связи с улучшением положения в них с учета, от общего числа семей, находившихся в социально опасном положении</t>
  </si>
  <si>
    <t>общее число семей, находившихся в социально опасном положении</t>
  </si>
  <si>
    <t>количество семей, снятых с учёта в связи с улучшением положения</t>
  </si>
  <si>
    <t>Задача 5. Предупреждение правонарушений в сфере проявлений терроризма и экстремизма</t>
  </si>
  <si>
    <t>Доля объектов муниципальных учреждений, оснащенных охранной сигнализацией, по отношению к общему количеству муниципальных учреждений с массовым пребыванием людей</t>
  </si>
  <si>
    <t>всего объектов муниципальных учреждений, в том числе:</t>
  </si>
  <si>
    <t>образования</t>
  </si>
  <si>
    <t>культуры</t>
  </si>
  <si>
    <t>физической культуры</t>
  </si>
  <si>
    <t>оснащены охранной сигнализацией, всего в том числе</t>
  </si>
  <si>
    <t xml:space="preserve">физической культуры </t>
  </si>
  <si>
    <t>Доля объектов муниципальных учреждений, оснащенных системами оповещения и информирования работников, по отношению к общему количеству муниципальных учреждений с массовым пребыванием людей</t>
  </si>
  <si>
    <t>всего объектов муниципальных учреждений в том числе:</t>
  </si>
  <si>
    <t>оснащены системой оповещения, всего в том числе:</t>
  </si>
  <si>
    <t>%</t>
  </si>
  <si>
    <t>ед.</t>
  </si>
  <si>
    <t>чел.</t>
  </si>
  <si>
    <t xml:space="preserve">ед. </t>
  </si>
  <si>
    <t>-</t>
  </si>
  <si>
    <t>Обеспечение безопасаности жизнедеятельности населения</t>
  </si>
  <si>
    <t>Обеспечение пожарной безопасности и безопасности людей на водных объектах</t>
  </si>
  <si>
    <t>Основное мероприятие          1.1.</t>
  </si>
  <si>
    <t>Реализация государственной политики в области пожарной пожарной безопасности и требований законодательных и иных нормативно-правовых актов в области обеспечения безопасности</t>
  </si>
  <si>
    <t>Основное мероприятие          1.2.</t>
  </si>
  <si>
    <t xml:space="preserve">Оснащение современным противопожарным оборудованием (средствами защиты, эвакуации и пожаротушения) </t>
  </si>
  <si>
    <t>Основное мероприятие          1.3.</t>
  </si>
  <si>
    <t>Организация обучения сотрудников, ответственных за пожарную безопасность, страхования жизни и стимулирования добровольных пожарных ДПО (в т.ч. участие населения в борьбе с пожарами)</t>
  </si>
  <si>
    <t>Основное мероприятие    1.4.</t>
  </si>
  <si>
    <t>Укомплектование пожарной техникой и средствами доставки оборудования к месту тушения пожаров в отдельных населенных пунктах</t>
  </si>
  <si>
    <t>Основное мероприятие          1.5.</t>
  </si>
  <si>
    <t>Основное мероприятие 1.6.</t>
  </si>
  <si>
    <t>Пропоганда и обучение населения мерам безопасности на водных объектах</t>
  </si>
  <si>
    <t>Основное мероприятие  1.7.</t>
  </si>
  <si>
    <t>Подготовка мест массового отдыха населения на водныхобъектах с целью обеспечения их безопасности, охраны жизни и здоровья</t>
  </si>
  <si>
    <t>Основное мероприятие 1.8.</t>
  </si>
  <si>
    <t xml:space="preserve">Организация контроля за соблюдением на водных объектах мер безопасности и правил поведения при проведении мероприятий с массовым пребыванием людей </t>
  </si>
  <si>
    <t xml:space="preserve">Основное мероприятие 1.9.          </t>
  </si>
  <si>
    <t>Проведение мониторинга и прогнозирования чрезвычайных ситуаций на водных объектах, патрулирование водных объектов на катере</t>
  </si>
  <si>
    <t>Подпрограмма 2</t>
  </si>
  <si>
    <t>Гражданская оборона и защита населения от чрезвычайных ситуаций</t>
  </si>
  <si>
    <t>Основное мероприятие    2.1.</t>
  </si>
  <si>
    <t>Организация и обеспечение эффективной работы органов управления, сил и средств гражданской обороны</t>
  </si>
  <si>
    <t>Основное мероприятие    2.2.</t>
  </si>
  <si>
    <t xml:space="preserve">Создание и оснащение пунктов временного размещения пострадавшего населения в результате чрезвычайных ситуаций </t>
  </si>
  <si>
    <t>Основное мероприятие 2.3.</t>
  </si>
  <si>
    <t>Оснащение техническими системами управления и оповещения населения при ЧС в условиях мирного и военного времени</t>
  </si>
  <si>
    <t>Основное мероприятие    2.4.</t>
  </si>
  <si>
    <t xml:space="preserve">Мероприятия по приведению в соответствие защитных сооружений по гражданской обороне </t>
  </si>
  <si>
    <t>Основное мероприятие 2.5.</t>
  </si>
  <si>
    <t>Укрепление материально-технической базы учебно-консультационного пункта (УКП) для подготовки неработающего населения</t>
  </si>
  <si>
    <t>Подпрограмма 1 «Обеспечение пожарной безопасности и безопасности людей на водных объектах»</t>
  </si>
  <si>
    <t>Основное мероприятие 1.1. Реализация государственной политики в области пожарной безопасности и требований законодательных и иных нормативно-правовых актов в области обеспечения безопасности</t>
  </si>
  <si>
    <t>Основное мероприятие 1.2. Оснащение современным противопожарным оборудованием (средствами защиты, эвакуации и пожаротушения) и обеспечение его безопасной работы</t>
  </si>
  <si>
    <t xml:space="preserve">Увеличение доли муниципаьных учреждений соответствующих требованиям пожарной безопасности </t>
  </si>
  <si>
    <t>Основное мероприятие 1.3. Организация обучения сотрудников, ответственных за пожарную безопасность, страхования жизни и стимулирования добровольных пожарных ДПФ (в т.ч. участие населения в борьбе с пожарами)</t>
  </si>
  <si>
    <t>Увеличение доли сотрудников, прошедгих обучение по пожарной безопасности; Стимулирование граждан на вступление в ДПО</t>
  </si>
  <si>
    <t>Основное мероприятие 1.4. Укомплектование пожарной техникой и средствами доставки оборудования к месту тушения пожара в отдельных населенных пунктах</t>
  </si>
  <si>
    <t>Обеспечение укомплектованности пожарной техникой и средствами доставки оборудования к месту тушения пожара в населенных пунктах</t>
  </si>
  <si>
    <t>Основное мероприятие 1.5. Реализация государственной политики в области обеспечения безопасности людей на водных объектах</t>
  </si>
  <si>
    <t>Принятие нормативно-правовых актов в области обеспечения безопасности людей на водных объектах</t>
  </si>
  <si>
    <t xml:space="preserve">Основное мероприятие 1.6. Пропаганда и обучение население мерам безопасности на водных объектах </t>
  </si>
  <si>
    <t>Основное мероприятие 1.7. Подготовка мест массового отдыха населения на водных объектах с целью обеспечения их безопасности, охраны жизни и здоровья</t>
  </si>
  <si>
    <t>Снижение количества несчатных случаев, произошедших на водных объектах</t>
  </si>
  <si>
    <t xml:space="preserve">Основное мероприятие 1.8. Организация контроля за соблюдением на водных объектах мер безопасности и правил поведения при проведении мероприятий с массовым пребыванием людей </t>
  </si>
  <si>
    <t>Подпрограмма 2 «Гражданская оборона и защита населения от чрезвычайных ситуаций»</t>
  </si>
  <si>
    <t>Основное мероприятие 2.1. Организация и обеспечение эффективной работы органов управления, сил и средств Гражданской обороны</t>
  </si>
  <si>
    <t>Основное мероприятие 2.2. Создание и оснащение пунктов временного размещения пострадавшего населения в результате чрезвычайных ситуаций</t>
  </si>
  <si>
    <t>Обеспечение укомплектованности пунктов временного размещения пострадавшего населения</t>
  </si>
  <si>
    <t>Основное мероприятие 2.3. Оснащение техническими системами управления и оповещения населения при ЧС в условиях мирного и военного времени</t>
  </si>
  <si>
    <t>Основное мероприятие 2.4. Мероприятия по приведению в соответствие защитных сооружений по гражданской обороне</t>
  </si>
  <si>
    <t xml:space="preserve">Основное мероприятие 2.5. Укрепление материально-технической базы учебно-консультационного пункта (УКП) для подготовки неработающего населения </t>
  </si>
  <si>
    <t>Основное мероприятие 3.1. Организационное, методическое и нормативно-правовое обеспечение профилактики правонарушений</t>
  </si>
  <si>
    <t xml:space="preserve">Основное мероприятие 3.2. Вовлечение общественности в предупреждение правонарушений </t>
  </si>
  <si>
    <t>Основное мероприятие 3.3. Профилактика правонарушений на административных участках</t>
  </si>
  <si>
    <t>Основное мероприятие 3.4. Профилактика правонарушений в общественных местах и на улице</t>
  </si>
  <si>
    <t>Основное мероприятие 3.5. Социальная реабилитация и профилактика правонарушений среди лиц, освободившихся из мест лишения свободы</t>
  </si>
  <si>
    <t>Основное мероприятие 3.6. Профилактика нелегальной миграции</t>
  </si>
  <si>
    <t>Основное мероприятие 3.7. Профилактика правонарушений среди несовершеннолетних и молодежи</t>
  </si>
  <si>
    <t xml:space="preserve">В 1 полугодии 2020 года охват учащихся общеобразовательных организаций тематическими встречами с правоохранительными органами не достиг показателя 60%, в связи с введением ограничений, связанными с распространением коронавирусной инфекции на территории Российской Федерации </t>
  </si>
  <si>
    <t>Основное мероприятие 3.8. Профилактика правонарушений, связанных с незаконным оборотом наркотиков</t>
  </si>
  <si>
    <t xml:space="preserve">Основное мероприятие 3.9. Профилактика алкоголизма </t>
  </si>
  <si>
    <t>Основное мероприятие 3.10. Профилактика правонарушений в сфере проявлений терроризма и экстремизма</t>
  </si>
  <si>
    <t>Финансирование в отчетном году не предусмотрено</t>
  </si>
  <si>
    <t>Размещение информации производится в течении года</t>
  </si>
  <si>
    <t>Страхование и материальное стимулирование членов ДНД произведено в декабре 2020 года в полном объеме</t>
  </si>
  <si>
    <t>Было проведено 2 заседания межведомственной комисии по вопросам укрепления правопорядка и профилактики правонарушений, 1 из которых в заочном формате.</t>
  </si>
  <si>
    <t>Развитие АПК "Безопасный город" (покупка видеосигнала с камер видеонаблюдения)</t>
  </si>
  <si>
    <t>ГБУ РК "ЦСЗН г. Усинска" реализовывается комплексная программа "Здоровая семья 2020", в рамках которой действует подпрограмма "Шанс". В рамках подпрограммы проводится работа с несовершеннолетними лицами, осужденными к наказаниям без изоляции от общества, на основе взаимодействия с уголовно-исправительной инспекцией.</t>
  </si>
  <si>
    <t>В общеобразовательных организациях с января по декабрь 2020  года инспекторским составом ОПДН ОМВД России по г.Усинску проведено 550 индивидуально – профилактических бесед, 147 лекций с общим охватом 4059 учащихся (68%), посещено 33 заседания Советов профилактики. В 9 образовательных организациях прошли единые Дни профилактики, в которых приняли участие 1480 учащихся,  349 воспитанников, 163 родителя (законных представителя).</t>
  </si>
  <si>
    <t>Проведены мероприятия и акции,  направленные на пропаганду ценности здоровья среди молодежи и обучающихся оразовательных организаций. В образовательных организациях прошли беседы, дискуссии, классные часы, тренинги, интерактивные игры, встречи с представителями ОМВД России по г. Усинск и прокуратуры. В тематических мероприятиях приняли участие 5890 учащихся, из них 70 учащихся, состоящих на учете в ОПДН, КПДН, ВШУ. Охват учащихся и молодежи составил 100%.</t>
  </si>
  <si>
    <t>За отчетный период в общеобразовательных организациях  прошли  тематические классные часы, беседы, лекции, уроки здоровья,  игровые программы, творческие конкурсы,  физминутки, подвижные перемены и др., с привлечением представителей ГБУЗ РК «Усинская ЦРБ», ОПДН ОМВД России по г.Усинску, ГБУ РК «ЦСЗН г. Усинска», педагогов-психологов, социальных педагогов. Изучение учащимися вопросов профилактики алкоголизма  проходило на уроках биологии, химии, ОБЖ, экологии и др. Формирование ценности здоровья и здорового образа жизни осуществлялось в рамках кружков и секций дополнительного образования, внеурочной деятельности. Всего было проведено более 100 тематических мероприятий, в которых приняли участие 5 890 учащихся, из них 7 учащихся, состоящих на профилактических учетах за употребление алкоголя. Охват учащихся тематическими мероприятиями составил 100 %.</t>
  </si>
  <si>
    <t>В 2 образовательных организаций установлена система оповещения, также в 1 образовательном учреждении установлена система видеонаблюдения. В МБУ "СШ №1" г. Усинска  установлена телевизионная система  наблюдения, система информационного оповещения и арочный металлодетектор (Универсальный спортивный манеж  г.Усинска). Установлена телевизионная система наблюдения на Хоккейном корте.</t>
  </si>
  <si>
    <t>Данные ОМВД по г. Усинску</t>
  </si>
  <si>
    <t>Неисполнение показателя связано с финансированием мероприятий в отчетном году (дефицитом), в связи с чем, оснащение объектов в запланированном объеме не было возможным</t>
  </si>
  <si>
    <t>Статистические данные за 2020 год</t>
  </si>
  <si>
    <t>В 2020 году зарегистрировано 886 преступлений (соласно статистическим данным за 2020 год)</t>
  </si>
  <si>
    <t>На территории муниципального образования в сфере культуры категорировано 14 объектов с массовым пребыванием людей</t>
  </si>
  <si>
    <t>Все категорированные объекты оснащены системой оповещения и информирования сотрудников</t>
  </si>
  <si>
    <t>Получение достоверной информации по вопросам укрепления правопорядка и общественной безопасности</t>
  </si>
  <si>
    <t>Повышение безопасности на улицах и в других общественных местах</t>
  </si>
  <si>
    <t>Сокращение рецедива преступлений и обеспечение безопасности  на улицах и в других общественных местах</t>
  </si>
  <si>
    <t>Снижение уровня преступности среди несовершеннолетних</t>
  </si>
  <si>
    <t>Снижение уровня преступности</t>
  </si>
  <si>
    <t>Увеличение доли муниципальных учреждений соответствующих нормам безопасности по предупреждению терроризма и экстремизма</t>
  </si>
  <si>
    <t>По итогам 2020 года общее количество семей, находящихся в социально опасном положении составило 31, что выше планового показателя на 8 ед.</t>
  </si>
  <si>
    <t>На территории муниципального образования в сфере культуры категорировано 14 объектов с массовым пребыванием людей, что и повлекло увеличение фактического показателя</t>
  </si>
  <si>
    <t>По итогам 2020 года количество детей в возрасте от 7 до 18 лет, вовлеченных в профилактические меропиятия, составило 5 790 чел.</t>
  </si>
  <si>
    <t>В 2020 году услугу по дополнительному образованию получило 6 820 чел.</t>
  </si>
  <si>
    <t>Таблица 7</t>
  </si>
  <si>
    <t>Муниципальная программа "Обеспечение безопасности жизнедеятельности населения"</t>
  </si>
  <si>
    <t>Основное мероприятие    2.6.</t>
  </si>
  <si>
    <t>Обеспечение деятельности единой дежурно-диспетчерской службы</t>
  </si>
  <si>
    <t>Информированность населения о ЧС и порядке действий при ЧС в условиях мирного и военного времени</t>
  </si>
  <si>
    <t xml:space="preserve">Основное мероприятие 2.6. Обеспечение деятельности единой дежурно-диспетчерской службы </t>
  </si>
  <si>
    <t>нет</t>
  </si>
  <si>
    <t>Распространены информационные материалы о безопасности людей на водных объектах.</t>
  </si>
  <si>
    <t>Направленость</t>
  </si>
  <si>
    <t>Внебюджетные источники</t>
  </si>
  <si>
    <t>Утверждено в бюджете на 1 января отчетного года, тыс. руб</t>
  </si>
  <si>
    <t>Сводная бюджетная роспись на отчетную дату, тыс. руб.</t>
  </si>
  <si>
    <t>Таблица 10</t>
  </si>
  <si>
    <t>Таблица 11</t>
  </si>
  <si>
    <t>Снижение рисков возникновения чрезвычайных ситуаций, а также сохранения здоровья людей, предотвращение ущерба, материальных потерь путем заблаговременного проведения предупредительных мер</t>
  </si>
  <si>
    <t>Прогнозирование чрезвычайных ситуаций связанных с резким поднятием паводковых вод</t>
  </si>
  <si>
    <t>Снижение рисков возможных чрезвычайных ситуаций и минимизация их последствий</t>
  </si>
  <si>
    <t>Своевременное оповещение населения, в том числе экстренное оповещение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t>
  </si>
  <si>
    <t>Заключен договор поставки (принтер,телевизор,кабель,кронштейн для телевизора) в с. Колва.</t>
  </si>
  <si>
    <t>Эксперт</t>
  </si>
  <si>
    <t>Удельный вес вопроса в разделе</t>
  </si>
  <si>
    <t>Соответствует ли цель муниципальной программы Стратегии социально-экономического развития муниципального образования (далее – Стратегия)</t>
  </si>
  <si>
    <t>№ п/п</t>
  </si>
  <si>
    <t>Ответ (ДА/НЕТ коэффициент исполнения)</t>
  </si>
  <si>
    <t>Раздел 1. Цели и «конструкция» (структуры) муниципальной программы</t>
  </si>
  <si>
    <t>(20 % / 4 x (нет – 0 или да – 1))</t>
  </si>
  <si>
    <t>Ответ «Да» - при дословном соответствии цели программы и задачи блока</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</si>
  <si>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t>
  </si>
  <si>
    <t>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 (показателей), установленных для достижения целей Стратегии</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</si>
  <si>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t>
  </si>
  <si>
    <t>Ответ «Да» - отдельный целевой индикатор (показатель) имеется по каждой задаче муниципальной программы</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</si>
  <si>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t>
  </si>
  <si>
    <t>Ответ «Да» - имеется целевой индикатор (показатель) по каждой задаче подпрограммы и он не является целевым индикатором (показателем) по другим задачам</t>
  </si>
  <si>
    <t>(10 % / 4 x (нет - 0 или да - 1))</t>
  </si>
  <si>
    <t>Изучение «Комплексного плана действий по реализации муниципальной программы на отчетный финансовый год и плановый период».</t>
  </si>
  <si>
    <t>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t>
  </si>
  <si>
    <t>Изучение таблицы «Перечень и сведения о целевых индикаторах и показателях муниципальной программы».</t>
  </si>
  <si>
    <t>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t>
  </si>
  <si>
    <t>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t>
  </si>
  <si>
    <t>Отражены ли «конечные» количественные показатели, характеризующие общественно значимый социально-экономический эффект</t>
  </si>
  <si>
    <t>Изучение позиции «Ожидаемые результаты реализации муниципальной программы» паспорта муниципальной программы.</t>
  </si>
  <si>
    <t>Ответ «Да» - в паспорте программы отражены «конечные» количественные показатели, характеризующие общественно значимый социально-экономический эффект</t>
  </si>
  <si>
    <t>(20 % / 3 x (нет – 0 или да – 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</si>
  <si>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t>
  </si>
  <si>
    <t>Ответ «Да» - установлены и соблюдены сроки выполнения основных мероприятий и контрольных событий</t>
  </si>
  <si>
    <t>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</si>
  <si>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 xml:space="preserve">Финансовое управление    администрации МО ГО «Усинск» </t>
  </si>
  <si>
    <t>Изучение информации о реализации программы, размещенной на официальном сайте администрации муниципального образования в сети Интернет.</t>
  </si>
  <si>
    <t>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t>
  </si>
  <si>
    <t>- муниципальные правовые акты об утверждении муниципальной программы и о внесении изменений в муниципальную программу в отчетном году;</t>
  </si>
  <si>
    <t>- «Комплексный план действий по реализации муниципальной программы на отчетный финансовый год»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t>
  </si>
  <si>
    <t>- данные мониторинга реализации муниципальной программы в отчетном году</t>
  </si>
  <si>
    <t>(50 % / 3 x k)</t>
  </si>
  <si>
    <t>Изучение данных таблицы «Перечень и сведения о целевых индикаторах и показателях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</si>
  <si>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t>
  </si>
  <si>
    <t>Управление экономического развития, прогнозирования и инвестиционной политики администрации МО ГО «Усинск»</t>
  </si>
  <si>
    <t>Финансовое управление администрации МО ГО «Усинск»</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</si>
  <si>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</si>
  <si>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</si>
  <si>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</si>
  <si>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Управление экономического развития, прогнозирования и инвестиционной политики Администрации МО ГО «Усинск»</t>
  </si>
  <si>
    <t>Анкета 
для оценки эффективности муниципальной программы</t>
  </si>
  <si>
    <t>Результат оценки эффективности муниципальной 
программы за отчетный год</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</si>
  <si>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ее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 &lt;**&gt;</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</si>
  <si>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 &lt;**&gt;</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</si>
  <si>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 &lt;**&gt;, и требует пересмотра в части структуры и объемов ее финансирования из бюджета муниципального образования</t>
  </si>
  <si>
    <t>без динамики</t>
  </si>
  <si>
    <t xml:space="preserve"> </t>
  </si>
  <si>
    <t>Несоответствие показателя связано с нарушением населения правил безопасности на водных объектах</t>
  </si>
  <si>
    <t>Разработка нормативно-правовых актов в области пожарной безопасности</t>
  </si>
  <si>
    <t>Основное мероприятие 1.9. Проведение мониторинга и прогнозирования чрезвычайных ситуаций на водных объектах, патрулирование водных объектов на катере</t>
  </si>
  <si>
    <t>Овсянникова А.В., руководитель территориального органа
Администрация 
с. Колва</t>
  </si>
  <si>
    <t>Организация и обеспечение эффективной работы органов управления, сил и средств Гражданской обороны</t>
  </si>
  <si>
    <t>Проведена подготовка и обучение населения способам защиты и действиям в чрезвычайных ситуациях, а также способам защиты от опасностей, возникающих при ведении военных действий или вследствии этих действий.</t>
  </si>
  <si>
    <t>Обеспечена безопасность на водных объектах</t>
  </si>
  <si>
    <t>Организованы и проведены предупредительно-профилактические меры по недопущению вовлечения населения в экстремистскую деятельность.</t>
  </si>
  <si>
    <t>Местного бюджета</t>
  </si>
  <si>
    <t>Количество территориальных органов администрации МО «Усинск» РК, обеспеченных противопожарными водоемами, пожарными гидрантами, соответствующими нормам положенности</t>
  </si>
  <si>
    <t>Отчетный год</t>
  </si>
  <si>
    <t xml:space="preserve">Фактическое значение года, предшествующего отчетному </t>
  </si>
  <si>
    <t>Задача 1. Повышение уровня защищённости населения от чрезвычайных ситуаций природного и техногенного характера</t>
  </si>
  <si>
    <t>Выполнение мероприятий Комплексного плана противодействия идеологии терроризма на территории  муниципального округа «Усинск» Республики Коми  и прочих мероприятий антитеррористической направленности</t>
  </si>
  <si>
    <t xml:space="preserve">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</si>
  <si>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 xml:space="preserve">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</si>
  <si>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</si>
  <si>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Удельный вес территориальных органов администрации муниципального округа «Усинск» Республики Коми,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</si>
  <si>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 xml:space="preserve">Управление ГО и ЧС администрации 
муниципального округа «Усинск» Республики Коми;
Администрация 
муниципального округа «Усинск» Республики Коми; 
Территориальные органы администрации 
муниципального округа «Усинск» Республики Коми
</t>
  </si>
  <si>
    <t xml:space="preserve">Управление ГО и ЧС администрации муниципального округа «Усинск» Республики Коми;
Управление образования администрации 
муниципального округа «Усинск» Республики Коми, 
Управление жилищно-коммунального хозяйства администрации 
муниципального округа «Усинск» Республики Коми; 
Управление культуры и национальной политики администрации 
муниципального округа «Усинск» Республики Коми, 
Администрация 
муниципального округа «Усинск» Республики Коми, 
Территориальные органы администрации 
муниципального округа «Усинск» Республики Коми
</t>
  </si>
  <si>
    <t>Управление ГО и ЧС администрации муниципального округа «Усинск» Республики Коми; 
Администрация муниципального округа «Усинск» Республики Коми</t>
  </si>
  <si>
    <t>Управление ГО и ЧС администрации 
муниципального округа «Усинск» Республики Коми</t>
  </si>
  <si>
    <t xml:space="preserve">Управление ГО и ЧС администрации 
муниципального округа «Усинск» Республики Коми;
Территориальные органы администрации 
муниципального округа «Усинск» Республики Коми
</t>
  </si>
  <si>
    <t xml:space="preserve">Заключены договора на организцию 2-х водомерных постов  в с.Щельябож и д.Праскань. </t>
  </si>
  <si>
    <t>Управление ГО и ЧС администрации муниципального округа «Усинск» Республики Коми</t>
  </si>
  <si>
    <t xml:space="preserve">Управление ГО и ЧС администрации 
муниципального округа «Усинск» Республики Коми;
 Администрация 
муниципального округа «Усинск» Республики Коми; 
Территориальные органы администрации 
муниципального округа «Усинск» Республики Коми
</t>
  </si>
  <si>
    <t xml:space="preserve">Управление ГО и ЧС 
администрации 
муниципального округа «Усинск» Республики Коми
</t>
  </si>
  <si>
    <t>Главой муниципального образования городского округа "Усинск" РК - руководителем администрации утвержден План основных мероприятий МО ГО "Усинск" в области гражданской обороны, предупреждения и ликвидациичрезвычайных ситуаций, обеспечения пожарной безопасности и безопасности людей на водных объектах (от 26.12.2022 г.)</t>
  </si>
  <si>
    <t>Республиканский бюджет Республики Коми</t>
  </si>
  <si>
    <t>Федеральный бюджет</t>
  </si>
  <si>
    <t>Всего,в том числе:</t>
  </si>
  <si>
    <t>↑</t>
  </si>
  <si>
    <t>Подпрограмма 3 "Профилактика терроризма и экстремизма"</t>
  </si>
  <si>
    <t>Задача 1. Противодействие распространению идеологии терроризма и экстремизма</t>
  </si>
  <si>
    <t>Количество размещенных в средствах массовой информации информационных материалов по вопросам противодействия терроризму и экстремизму</t>
  </si>
  <si>
    <t>шт.</t>
  </si>
  <si>
    <t>Задача 2. Создание муниципальной системы оперативного реагирования на предупреждение межнационального и межконфессионального конфликта</t>
  </si>
  <si>
    <t>Количество проведенных мероприятий, направленных на формирование у несовершеннолетних уважительного отношения ко всем национальностям, этносам и религиям.</t>
  </si>
  <si>
    <t>Задача 3. Обеспечение антитеррористической защищённости мест массового пребывания людей</t>
  </si>
  <si>
    <t xml:space="preserve">Количество объектов 
муниципальных учреждений (организаций), 
на которых выполнены мероприятия по 
обеспечению комплексной безопасности </t>
  </si>
  <si>
    <t>--</t>
  </si>
  <si>
    <t>Главой муниципального округа «Усинск» 
Республики Коми – главой администрации                                               
утвержден План основных мероприятий муниципального округа "Усинск" Республики Коми в области гражданской обороны, предупреждения и ликвидациичрезвычайных ситуаций, обеспечения пожарной безопасности и безопасности людей на водных объектах (от 27.12.2024 г.)
Проведены профильные мероприятия по совершенствованию основ обеспечения комплексной безопасности населения</t>
  </si>
  <si>
    <t xml:space="preserve">Приобретены аншлаги для размещения на водных объектахх с. Усть-Уса
</t>
  </si>
  <si>
    <t xml:space="preserve">Проведено техническое обслуживание системы оповещения. 
</t>
  </si>
  <si>
    <t>1. Установка КВ радиостанции
2. Приобретение оборудования: МФЦ лазерное, кресло офисное - 2 шт., монитор 27 дюймов - 4 шт., проводная моногарнитура - 1 шт., мышь проводная - 2 шт., клавиатура проводная - 2 шт., веб-камера - 2 шт., метеостанция - 1 шт., футболка поло - 4 шт., коврик для мыши - 2 шт., коврик для кресла - 2 шт., видеокарта 4 гб - 1 шт., жесткий диск HDD 1 тб - 1 шт., книга учета 208 л. - 4 шт., тетрадь общая 96 л. - 5 шт., информационный стенд - 1 шт., премирование сотрудников 11 чел.
3. Приобретен баннер в помещение ЕДДС</t>
  </si>
  <si>
    <t>Профилактика терроризма и экстремизма</t>
  </si>
  <si>
    <t>Основное мероприятие 3.1. Реализация мероприятий Комплексного плана противодействие идеологии терроризма на территории муниципального округа «Усинск» Республики Коми и прочих мероприятий антитеррористической направленности</t>
  </si>
  <si>
    <t>Основное мероприятие 3.2. Разработка информационных 
материалов, памяток по вопросам 
противодействия терроризму и экстремизму</t>
  </si>
  <si>
    <t>Основное мероприятие 3.3. Формирование 
у подрастающего поколения уважительного 
отношения ко всем национальностям, этносам и религиям</t>
  </si>
  <si>
    <t>Управление ГО и ЧС 
администрации 
муниципального округа «Усинск» Республики Коми</t>
  </si>
  <si>
    <t xml:space="preserve">Основное мероприятие 3.4
Приобретение и установка 
инженерно-технических средств охраны 
объектов муниципальных учреждений (организаций)
</t>
  </si>
  <si>
    <t>Обеспечение содействия профилактики правонарушений в сфере проявлений терроризма и экстремизма</t>
  </si>
  <si>
    <t>Профилактика терроризма и экстремизма, 
минимизация и (или) ликвидация последствий 
проявлений терроризма, организация укрепления 
правопорядка и общественной безопасности, усиление 
борьбы с преступностью и профилактика правонарушений</t>
  </si>
  <si>
    <t>Организация работы по информационному 
просвещению несовершеннолетних, а так же проведение
 мероприятий, направленных на формирование уважительного 
отношения ко всем национальностям, этносам и религиям</t>
  </si>
  <si>
    <t>Объекты (муниципальные учреждения и организации), 
оборудованные в соответствии с требованиями антитеррористической защищённости</t>
  </si>
  <si>
    <t>Проведенны мероприятия, направленные на формирование у несовершеннолетних уважительного отношения ко всем национальностям, этносам и религиям</t>
  </si>
  <si>
    <t>Размещенны в средствах массовой информации информационные материалы по вопросам противодействия терроризму и экстремизму</t>
  </si>
  <si>
    <t xml:space="preserve">Заключен муниципальный контракт  на поставку оборудования для системы видеонаблюдения в здании администрации 
муниципального округа «Усинск» Республики Коми
</t>
  </si>
  <si>
    <t>Организация и обеспечение эффективной работы органов управления, сил и средств ГО, обеспечение безопасности населения на территории муниципального округа «Усинск» Республики Коми</t>
  </si>
  <si>
    <t>Подпрограмма 3</t>
  </si>
  <si>
    <t>Основное мероприятие 
3.1.</t>
  </si>
  <si>
    <t>Реализация мероприятий Комплексного плана
противодействие идеологии терроризма на территории муниципального округа «Усинск» Республики Коми и прочих мероприятий антитеррористической направленности</t>
  </si>
  <si>
    <t>Основное мероприятие 
3.2.</t>
  </si>
  <si>
    <t>Основное мероприятие 
3.3.</t>
  </si>
  <si>
    <t>Основное мероприятие 
3.4.</t>
  </si>
  <si>
    <t>Разработка информационных материалов, 
памяток по вопросам противодействия терроризму и экстремизму</t>
  </si>
  <si>
    <t>Формирование у подрастающего поколения 
уважительного отношения ко всем национальностям, этносам и религиям</t>
  </si>
  <si>
    <t>Приобретение и установка инженерно-технических средств охраны объектов муниципальных учреждений (организаций)</t>
  </si>
  <si>
    <t>Реализация государственной политики в области обеспечения безопасности людей на водных объектах, расположенных на территории муниципального округа "Усинск" Республики Коми</t>
  </si>
  <si>
    <t>1. Обучено 18 сотрудников администрации по программе пожарной безопасности.
2. Осуществлено обучение и материальное стимулирование членов ДПО в территориальных органах администрации х муниципального округа "Усинск" Республики Коми.</t>
  </si>
  <si>
    <t>1. В учрежденях образования и культуры и национальной политики, а также в администрации и ее территориальных органах  проведено обслуживание пожарной сигнализации, разработан проект и сметная документация на установку АПС и СОУЭ;
2. В учреждениях образования и культуры и национальной политики проведены замеры сопротивления изоляции электросетей.
3. Проведены запланированные мероприятия по проверке работоспособности сетей внутреннего противопожарного водопровода и испытание наружных маршевых и вертикальных пожарных лестниц, перекатка рукавов на новое ребро.
4. Проведена перезарядка огнетушителей и приобретение новых, а также пробретение новых рукавов.
5. Приведение в нормативное состояния пожарных водоёмов в территориальных органах муниципального округа "Усинск" Республики Коми, а также ресчистка дорог к пожарным водоёмам в зимний период времени, обогрев пожарных водоёмов, заполнение пожарных водоёмов водой.
6. Приобретение средств индивидуальной защиты органов дыхания, установка противопожарных дверей,установка дополнительных пожарных извещателей, установка аварийного освещения, приобретение планов эвакуации, приобретение лестницы верёвочной спасательной, приобретение пожарного инвентаря для членов ДПО.
7. Выполнены работы по обустройству минерализованной полосы.
8. Выполнены работы по изготовлению и монтажу ворот на территории пгт. Парма, организован канал связи для услуги видеонаблюдения, техническое обслуживание канала связи, осуществлено технологическое присоединение энергопринимающих устройств, приобретен автоматический выключатель.</t>
  </si>
  <si>
    <t>Несоответствие показателя связано с поздней поставкой оборудования для системы видеонаблюдения</t>
  </si>
  <si>
    <t xml:space="preserve">Пояснительная записка
к мониторингу реализации муниципальной программы 
«Обеспечение безопасности жизнедеятельности населения»
по итогам за 2024 год
Муниципальная программа «Обеспечение безопасности жизнедеятельности населения» (далее – Программа) утверждена постановлением администрации муниципального образования городского округа «Усинск» от 26 декабря 2019 г.             № 1879 (ред. от 12.07.2024 г.).
Финансирование муниципальной программы в 2024 году осуществлялось за счет средств местного бюджета и республиканского бюджета Республики Коми. Объем финансирования на реализацию Программы составил – 81 774,36 тыс. руб. (местный бюджет – 79 774,36 тыс. руб., и республиканский бюджет Республики Коми – 2 000,00 тыс. руб.). Бюджетные ассигнования по Программе за отчетный период освоены на 99,8 % в размере 81 614,81 тыс. руб.
В целях создания условий для укрепления пожарной безопасности в рамках программы 1«Обеспечение пожарной безопасности и безопасности людей на водных людей» выполнены следующие мероприятия: в учреждениях образования и культуры и национальной политики, а также в администрации и ее территориальных органах  проведено обслуживание пожарной сигнализации, разработан проект и сметная документация на установку АПС и СОУЭ, проведены замеры сопротивления изоляции электросетей, проведены запланированные мероприятия по проверке работоспособности сетей внутреннего противопожарного водопровода и испытание наружных маршевых и вертикальных пожарных лестниц, перекатка рукавов на новое ребро, проведена перезарядка огнетушителей и приобретение новых, а также приобретены новые рукава, приведены в нормативное состояние пожарные водоёмы в территориальных органах муниципального округа «Усинск» Республики Коми, а также проведены работы по расчистке дорог к пожарным водоёмам в зимний период времени, обогрев пожарных водоёмов, заполнены пожарные водоёмы водой, приобретены средства индивидуальной защиты органов дыхания, установлены противопожарные двери, установлены дополнительные пожарные извещатели, установлено аварийное освещение, приобретены планы эвакуации, приобретена лестница верёвочная спасательная, приобретен пожарный инвентарь для членов добровольной пожарной охраны (далее – ДПО), выполнены работы по обустройству минерализованной полосы, выполнены работы по изготовлению и монтажу ворот на территории пгт. Парма, организован канал связи для услуги видеонаблюдения, техническое обслуживание канала связи, осуществлено технологическое присоединение энергопринимающих устройств, приобретен автоматический выключатель, обучено 18 сотрудников администрации по программе пожарной безопасности, также было организовано обучение для 23 членов ДПО и материальное стимулирование для 70 членов ДПО, приобретены аншлаги для размещения на водных объектах в с. Усть-Уса, организация работы водомерных постов.
В рамках подпрограммы 2 «Гражданская оборона и защита населения от чрезвычайных ситуаций» в целях организации и обеспечения эффективной работы органов управления, сил и средств Гражданской обороны проведено техническое обслуживание системы оповещения, установлена КВ радиостанции, приобретено оборудование в помещение ЕДДС (МФЦ лазерное, кресло офисное - 2 шт., монитор 27 дюймов - 4 шт., проводная моногарнитура - 1 шт., мышь проводная - 2 шт., клавиатура проводная - 2 шт., веб-камера - 2 шт., метеостанция - 1 шт., футболка поло - 4 шт., коврик для мыши - 2 шт., коврик для кресла - 2 шт., видеокарта 4 гб - 1 шт., жесткий диск HDD 1 тб - 1 шт., книга учета 208 л. - 4 шт., тетрадь общая 96 л. - 5 шт., информационный стенд - 1 шт., баннер - 1шт.) премирование сотрудников ЕДДС - 11 чел.
В целях совершенствования системы профилактики терроризма и экстремизма, повышение антитеррористической защищенности муниципальных объектов в рамках программы 3 «Профилактика терроризма и экстремизма» заключен муниципальный контракт  на поставку оборудования для системы видеонаблюдения в здании администрации муниципального округа «Усинск» Республики Коми.
</t>
  </si>
  <si>
    <t>Таблица №10</t>
  </si>
  <si>
    <t xml:space="preserve">Вопросы для оценки </t>
  </si>
  <si>
    <t>Эксперт**</t>
  </si>
  <si>
    <t>Ответ (ДА/НЕТ коэффициент исполнения) &lt;***&gt;</t>
  </si>
  <si>
    <t>Раздел 1. Цели и "конструкция" (структуры) муниципальной программы</t>
  </si>
  <si>
    <t>(20%/4*(нет - 0 или да - 1))</t>
  </si>
  <si>
    <t>Х</t>
  </si>
  <si>
    <t>Соответствует ли цель муниципальной программы Стратегии социально-экономического развития муниципального образования (далее - Стратегия).</t>
  </si>
  <si>
    <t>Сравнение цели муниципальной программы и задачи блока, отраженной в разделе II. 
Ответ "Да" – при дословном соответствии цели программы и задачи блока.</t>
  </si>
  <si>
    <t>Управление экономического развития, прогнозирования и инвестиционной политики администрации муниципального округа «Усинск»</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</si>
  <si>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</si>
  <si>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индикаторов(показателей), установленных для достижения целей Стратегии.</t>
  </si>
  <si>
    <t>да</t>
  </si>
  <si>
    <t>Имеются ли для каждой задачи муниципальной программы соответствующие ей целевые индикаторы (показатели) программы.</t>
  </si>
  <si>
    <t>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отдельный целевой индикатор (показатель) имеется по каждой задаче муниципальной программы.</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</si>
  <si>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</si>
  <si>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t>
  </si>
  <si>
    <t>(10%/4*(нет - 0 или да - 1))</t>
  </si>
  <si>
    <t>Достаточно ли состава основных мероприятий, направленных на решение конкретной задачи подпрограммы.</t>
  </si>
  <si>
    <t>Изучение "Комплексного плана действий по реализации муниципальной программы на отчетный финансовый год и плановый период".
Ответ "Да" - по каждой задаче подпрограммы имеется комплекс основных мероприятий (не менее двух действующих основных мероприятий), также в рамках каждого основного мероприятия имеется комплекс необходимых мероприятий (не менее двух действующих мероприятий), также в рамках каждого основного мероприятия имеется комплекс необходимых мероприятий (не менее двух действующих мероприятий)</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</si>
  <si>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</si>
  <si>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</si>
  <si>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 xml:space="preserve">Отражены ли по всем основным мероприятиям количественные значения результатов их выполнения или конкретный результат, по которому возможна оценка выполнения мероприятий по итогам отчетного года.
</t>
  </si>
  <si>
    <t xml:space="preserve">Изучение  "Комплексного плана действий по реализации муниципальной программы на отчетный финансовый год и плановый период".
Ответ "Да" – по всем основным мероприятиям отражены количественные значения результатов их выполнения или конкретный результат, по которым возможна оценка выполнения мероприятий по итогам отчетного года.
</t>
  </si>
  <si>
    <t>Отражены ли «конечные» количественные показатели, характеризующие общественно значимый социально-экономический эффект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</si>
  <si>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 отражены «конечные» количественные показатели, характеризующие общественно значимый социально-экономический эффект.
</t>
  </si>
  <si>
    <t>(20%/3*(нет - 0 или да - 1))</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</si>
  <si>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</si>
  <si>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Изучение  "Комплексного плана действий по реализации муниципальной программы на отчетный финансовый год и плановый период".
Ответ "Да" – установлены и соблюдены сроки выполнения основных мероприятий и контрольных событий.</t>
  </si>
  <si>
    <t>Соблюдены ли сроки приведения муниципальной программ в соответствие с решением о  бюджете муниципального образования.</t>
  </si>
  <si>
    <t>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t>
  </si>
  <si>
    <t>Финансовое управление администрации муниципального округа «Усинск»</t>
  </si>
  <si>
    <t>Обеспечены ли требования по открытости и прозрачности информации об исполнении муниципальной программы.</t>
  </si>
  <si>
    <t>Изучение информации о реализации программы, размещенной на официальном сайте администрации муниципального образования в сети Интернет.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нормативные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и плановый период"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и плановый период);
- данные мониторинга реализации муниципальной программы в отчетном году.</t>
  </si>
  <si>
    <t>(50%/3)</t>
  </si>
  <si>
    <t>Какая степень выполнения основных мероприятий .</t>
  </si>
  <si>
    <t>Изучение "Комплексного плана действий по реализации муниципальной программы на отчетный финансовый год и плановый период".
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t>
  </si>
  <si>
    <t>Какая степень достижения плановых значений целевых индикаторов (показателей).</t>
  </si>
  <si>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t>
  </si>
  <si>
    <t>Как эффективно расходовались средства  бюджета муниципального образования, предусмотренные для финансирования муниципальной программы.</t>
  </si>
  <si>
    <t>Изучение данных таблицы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"Комплексного плана действий по реализации муниципальной программы на отчетный финансовый год и плановый период" и "Информации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 будет равен 1.</t>
  </si>
  <si>
    <t>а) степень выполнения основных мероприятий, по которым предусмотрено финансирование из муниципального бюджета, за отчетный год (отношение количества выполненных основных мероприятий в полном объеме к количеству запланированных основных мероприятий).</t>
  </si>
  <si>
    <t>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t>
  </si>
  <si>
    <t>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t>
  </si>
  <si>
    <t>&lt;*&gt; - Таблица представляется в формате Excel.</t>
  </si>
  <si>
    <t xml:space="preserve">&lt;**&gt; - Специалисты,  проводящие экспертизу отчетов о ходе реализации и оценке эффективности муниципальных программ, представленных ответственными исполнителями программ.
</t>
  </si>
  <si>
    <t>&lt;***&gt; - В данной таблице ответственные исполнители муниципальной программы и эксперты (годвого отчета, сводного годового отчета/доклада) заполняют только выделенные цветом ячейки в строках 1.1 - 1.4, 2.1 - 2.5, 3.1 - 3.5, 4.1 - 4.2, 4.3 "а", 4.3 "б" по графе 5 "Ответ (Да/Нет, коэффициент исполнения)". Графы 6, 7, а также результат оценки заполняются автоматически.</t>
  </si>
  <si>
    <t>Результат оценки эффективности муниципальной программы за отчетный год</t>
  </si>
  <si>
    <t>Таблица №9</t>
  </si>
  <si>
    <t>Соответствие баллов качественной оценке</t>
  </si>
  <si>
    <t>Вывод&lt;*&gt;</t>
  </si>
  <si>
    <t>85-100</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</si>
  <si>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</si>
  <si>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70-84,99</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</si>
  <si>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её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t>
  </si>
  <si>
    <t>50-69,99</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</si>
  <si>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</si>
  <si>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0-49,99</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</si>
  <si>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</si>
  <si>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</si>
  <si>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Анкета для оценки эффективности муниципальной программы 
"Обеспечение безопасности жизнедеятельности населения"
за 2024 год</t>
  </si>
  <si>
    <t>Премирование сотрудников</t>
  </si>
  <si>
    <r>
      <t>Тетрадь общая (96</t>
    </r>
    <r>
      <rPr>
        <sz val="11"/>
        <color theme="1"/>
        <rFont val="Calibri"/>
        <family val="2"/>
        <charset val="204"/>
        <scheme val="minor"/>
      </rPr>
      <t xml:space="preserve"> </t>
    </r>
    <r>
      <rPr>
        <sz val="12"/>
        <color theme="1"/>
        <rFont val="Times New Roman"/>
        <family val="1"/>
        <charset val="204"/>
      </rPr>
      <t>л.)</t>
    </r>
  </si>
  <si>
    <t>Книга учёта (208 л.)</t>
  </si>
  <si>
    <t xml:space="preserve">Информационный стенд </t>
  </si>
  <si>
    <t>Видеокарта 4 Гб</t>
  </si>
  <si>
    <t>Жёсткий диск (HDD 1 ТБ)</t>
  </si>
  <si>
    <t>Коврик для кресла</t>
  </si>
  <si>
    <t>Коврик для мыши</t>
  </si>
  <si>
    <t>Футболка поло (синего цвета)</t>
  </si>
  <si>
    <t>Метеостанция</t>
  </si>
  <si>
    <t>Веб-камера</t>
  </si>
  <si>
    <t>Клавиатура проводная</t>
  </si>
  <si>
    <t>Мышь проводная</t>
  </si>
  <si>
    <t>Проводная моногарнитура</t>
  </si>
  <si>
    <t>27 Монитор</t>
  </si>
  <si>
    <t>Кресло офисное</t>
  </si>
  <si>
    <t>МФУ лазерное</t>
  </si>
  <si>
    <t>В том числе:</t>
  </si>
  <si>
    <t>Количество приобретенного имущества на материально-техническое обеспечение ЕДДС</t>
  </si>
  <si>
    <t>Субсидия на осуществление мероприятий по развитию и совершенствованию деятельности единых дежурно-диспетчерских служб муниципальных образований в Республике Коми</t>
  </si>
  <si>
    <t>Основное мероприятие 2.6. Обеспечение деятельности единой дежурно-диспетчерской службы</t>
  </si>
  <si>
    <t xml:space="preserve">Количество обустроенных и (или) отремонтированных пожарных водоемов муниципальным образованием в отчетном году </t>
  </si>
  <si>
    <r>
      <rPr>
        <sz val="11"/>
        <rFont val="Times New Roman"/>
        <family val="1"/>
        <charset val="204"/>
      </rPr>
      <t xml:space="preserve">Иные межбюджетные трансферты, имеющие целевое назначение, в целях софинансирования в полном объеме расходных обязательств органов местного самоуправления в Республике Коми </t>
    </r>
    <r>
      <rPr>
        <sz val="11"/>
        <color theme="1"/>
        <rFont val="Times New Roman"/>
        <family val="1"/>
        <charset val="204"/>
      </rPr>
      <t>на обеспечение первичных мер пожарной безопасности (обустройство и (или) ремонт пожарных водоемов)</t>
    </r>
  </si>
  <si>
    <t xml:space="preserve">Основное мероприятие 1.2.Оснащение современным противопожарным оборудованием (средствами защиты, эвакуации и пожаротушения) и обеспечение его безопасной работы </t>
  </si>
  <si>
    <t>Факт</t>
  </si>
  <si>
    <t>План</t>
  </si>
  <si>
    <t>Наименование показателя ед. изм.</t>
  </si>
  <si>
    <t>Показатель результата использования субсидии</t>
  </si>
  <si>
    <t>Результат 
использования субсидии</t>
  </si>
  <si>
    <t>Наименование
субсидии</t>
  </si>
  <si>
    <t>Наименование 
основного 
мероприятия муниципальной программы</t>
  </si>
  <si>
    <t>№ 
п/п</t>
  </si>
  <si>
    <t>Сведения
о достижении значений показателей результатов использования субсидий, предоставляемых из республиканского бюджета Республики Коми</t>
  </si>
  <si>
    <t>Таблица 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</si>
</sst>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 _₽_-;\-* #,##0\ _₽_-;_-* &quot;-&quot;??\ _₽_-;_-@_-"/>
    <numFmt numFmtId="166" formatCode="_-* #,##0.00_р_._-;\-* #,##0.00_р_._-;_-* &quot;-&quot;??_р_._-;_-@_-"/>
  </numFmts>
  <fonts count="25" x14ac:knownFonts="1">
    <font>
      <sz val="11"/>
      <color theme="1"/>
      <name val="Calibri"/>
      <family val="2"/>
      <scheme val="minor"/>
    </font>
    <font>
      <sz val="11"/>
      <color theme="1"/>
      <name val="Times New Roman"/>
      <family val="1"/>
      <charset val="204"/>
    </font>
    <font>
      <sz val="11"/>
      <name val="Times New Roman"/>
      <family val="1"/>
      <charset val="204"/>
    </font>
    <font>
      <i/>
      <sz val="11"/>
      <name val="Times New Roman"/>
      <family val="1"/>
      <charset val="204"/>
    </font>
    <font>
      <b/>
      <i/>
      <sz val="11"/>
      <name val="Times New Roman"/>
      <family val="1"/>
      <charset val="204"/>
    </font>
    <font>
      <b/>
      <sz val="11"/>
      <color theme="1"/>
      <name val="Times New Roman"/>
      <family val="1"/>
      <charset val="204"/>
    </font>
    <font>
      <b/>
      <sz val="11"/>
      <name val="Times New Roman"/>
      <family val="1"/>
      <charset val="204"/>
    </font>
    <font>
      <sz val="11"/>
      <color theme="1"/>
      <name val="Calibri"/>
      <family val="2"/>
      <scheme val="minor"/>
    </font>
    <font>
      <sz val="11"/>
      <color indexed="8"/>
      <name val="Times New Roman"/>
      <family val="1"/>
      <charset val="204"/>
    </font>
    <font>
      <b/>
      <sz val="10"/>
      <color theme="1"/>
      <name val="Times New Roman"/>
      <family val="1"/>
      <charset val="204"/>
    </font>
    <font>
      <b/>
      <sz val="9"/>
      <color theme="1"/>
      <name val="Times New Roman"/>
      <family val="1"/>
      <charset val="204"/>
    </font>
    <font>
      <sz val="9"/>
      <color theme="1"/>
      <name val="Times New Roman"/>
      <family val="1"/>
      <charset val="204"/>
    </font>
    <font>
      <sz val="10"/>
      <color theme="1"/>
      <name val="Times New Roman"/>
      <family val="1"/>
      <charset val="204"/>
    </font>
    <font>
      <i/>
      <sz val="11"/>
      <color theme="1"/>
      <name val="Times New Roman"/>
      <family val="1"/>
      <charset val="204"/>
    </font>
    <font>
      <sz val="11"/>
      <name val="Calibri"/>
      <family val="2"/>
      <charset val="204"/>
    </font>
    <font>
      <sz val="12"/>
      <color theme="1"/>
      <name val="Times New Roman"/>
      <family val="1"/>
      <charset val="204"/>
    </font>
    <font>
      <sz val="11"/>
      <color theme="1"/>
      <name val="Calibri"/>
      <family val="2"/>
      <charset val="204"/>
      <scheme val="minor"/>
    </font>
    <font>
      <sz val="13"/>
      <name val="Times New Roman"/>
      <family val="1"/>
      <charset val="204"/>
    </font>
    <font>
      <b/>
      <sz val="13"/>
      <name val="Times New Roman"/>
      <family val="1"/>
      <charset val="204"/>
    </font>
    <font>
      <b/>
      <sz val="20"/>
      <name val="Times New Roman"/>
      <family val="1"/>
      <charset val="204"/>
    </font>
    <font>
      <b/>
      <i/>
      <sz val="13"/>
      <name val="Times New Roman"/>
      <family val="1"/>
      <charset val="204"/>
    </font>
    <font>
      <sz val="11"/>
      <name val="Calibri"/>
      <family val="2"/>
      <charset val="204"/>
      <scheme val="minor"/>
    </font>
    <font>
      <b/>
      <sz val="14"/>
      <name val="Times New Roman"/>
      <family val="1"/>
      <charset val="204"/>
    </font>
    <font>
      <b/>
      <sz val="22"/>
      <name val="Times New Roman"/>
      <family val="1"/>
      <charset val="204"/>
    </font>
    <font>
      <sz val="14"/>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43" fontId="7" fillId="0" borderId="0" applyFont="0" applyFill="0" applyBorder="0" applyAlignment="0" applyProtection="0"/>
    <xf numFmtId="0" fontId="16" fillId="0" borderId="0"/>
  </cellStyleXfs>
  <cellXfs count="319">
    <xf numFmtId="0" fontId="0" fillId="0" borderId="0" xfId="0"/>
    <xf numFmtId="0" fontId="1" fillId="0" borderId="0" xfId="0" applyFont="1"/>
    <xf numFmtId="0" fontId="1" fillId="0" borderId="8" xfId="0" applyFont="1" applyBorder="1"/>
    <xf numFmtId="0" fontId="1" fillId="0" borderId="0" xfId="0" applyFont="1" applyAlignment="1">
      <alignment horizontal="center" vertical="center"/>
    </xf>
    <xf numFmtId="0" fontId="1" fillId="0" borderId="8" xfId="0" applyFont="1" applyBorder="1" applyAlignment="1">
      <alignment horizontal="center" vertical="center" wrapText="1"/>
    </xf>
    <xf numFmtId="0" fontId="2" fillId="0" borderId="8" xfId="0" applyFont="1" applyFill="1" applyBorder="1" applyAlignment="1">
      <alignment horizontal="left" vertical="center" wrapText="1"/>
    </xf>
    <xf numFmtId="0" fontId="1" fillId="0" borderId="8" xfId="0" applyFont="1" applyBorder="1" applyAlignment="1">
      <alignment vertical="center" wrapText="1"/>
    </xf>
    <xf numFmtId="0" fontId="2" fillId="0" borderId="8" xfId="0" applyFont="1" applyBorder="1" applyAlignment="1">
      <alignment horizontal="left" vertical="center" wrapText="1"/>
    </xf>
    <xf numFmtId="0" fontId="3" fillId="2" borderId="8" xfId="0" applyFont="1" applyFill="1" applyBorder="1" applyAlignment="1">
      <alignment horizontal="justify" vertical="top" wrapText="1"/>
    </xf>
    <xf numFmtId="0" fontId="2" fillId="3" borderId="8" xfId="0" applyFont="1" applyFill="1" applyBorder="1" applyAlignment="1">
      <alignment horizontal="justify" vertical="top" wrapText="1"/>
    </xf>
    <xf numFmtId="0" fontId="2" fillId="0" borderId="8" xfId="0" applyFont="1" applyFill="1" applyBorder="1" applyAlignment="1">
      <alignment horizontal="justify" vertical="top" wrapText="1"/>
    </xf>
    <xf numFmtId="0" fontId="1" fillId="0" borderId="8" xfId="0" applyFont="1" applyBorder="1" applyAlignment="1">
      <alignment horizontal="justify" vertical="center" wrapText="1"/>
    </xf>
    <xf numFmtId="16" fontId="1" fillId="0" borderId="8" xfId="0" applyNumberFormat="1" applyFont="1" applyBorder="1" applyAlignment="1">
      <alignment horizontal="center" vertical="center" wrapText="1"/>
    </xf>
    <xf numFmtId="0" fontId="1" fillId="0" borderId="8" xfId="0" applyFont="1" applyBorder="1" applyAlignment="1">
      <alignment horizontal="center" vertical="center"/>
    </xf>
    <xf numFmtId="0" fontId="4" fillId="2" borderId="8" xfId="0" applyFont="1" applyFill="1" applyBorder="1" applyAlignment="1">
      <alignment horizontal="justify" vertical="top" wrapText="1"/>
    </xf>
    <xf numFmtId="0" fontId="5" fillId="0" borderId="0" xfId="0" applyFont="1"/>
    <xf numFmtId="0" fontId="5" fillId="0" borderId="0" xfId="0" applyFont="1" applyAlignment="1">
      <alignment horizont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6"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0" xfId="0" applyFont="1" applyAlignment="1">
      <alignment horizontal="center" vertical="center"/>
    </xf>
    <xf numFmtId="43" fontId="2" fillId="0" borderId="8" xfId="1" applyFont="1" applyBorder="1" applyAlignment="1">
      <alignment horizontal="center" vertical="center" wrapText="1"/>
    </xf>
    <xf numFmtId="1" fontId="2" fillId="3" borderId="8" xfId="0" applyNumberFormat="1" applyFont="1" applyFill="1" applyBorder="1" applyAlignment="1">
      <alignment horizontal="center" vertical="center"/>
    </xf>
    <xf numFmtId="164" fontId="2" fillId="3" borderId="8" xfId="0" applyNumberFormat="1" applyFont="1" applyFill="1" applyBorder="1" applyAlignment="1">
      <alignment horizontal="center" vertical="center"/>
    </xf>
    <xf numFmtId="0" fontId="2" fillId="0" borderId="8" xfId="0" applyFont="1" applyBorder="1" applyAlignment="1">
      <alignment vertical="center" wrapText="1"/>
    </xf>
    <xf numFmtId="43" fontId="2" fillId="0" borderId="8" xfId="1" applyFont="1" applyBorder="1" applyAlignment="1">
      <alignment vertical="center" wrapText="1"/>
    </xf>
    <xf numFmtId="0" fontId="2" fillId="0" borderId="8" xfId="0" applyFont="1" applyBorder="1" applyAlignment="1">
      <alignment horizontal="justify" vertical="center" wrapText="1"/>
    </xf>
    <xf numFmtId="0" fontId="6" fillId="0" borderId="8" xfId="0" applyFont="1" applyBorder="1" applyAlignment="1">
      <alignment horizontal="center" vertical="center"/>
    </xf>
    <xf numFmtId="0" fontId="6" fillId="3" borderId="8" xfId="0" applyFont="1" applyFill="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0" xfId="0" applyFont="1" applyFill="1" applyAlignment="1">
      <alignment vertical="center"/>
    </xf>
    <xf numFmtId="0" fontId="6" fillId="0" borderId="8" xfId="0" applyFont="1" applyFill="1" applyBorder="1" applyAlignment="1">
      <alignment horizontal="center" vertical="center"/>
    </xf>
    <xf numFmtId="2" fontId="2"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vertical="top" wrapText="1"/>
    </xf>
    <xf numFmtId="1" fontId="2" fillId="0" borderId="8" xfId="0" applyNumberFormat="1" applyFont="1" applyFill="1" applyBorder="1" applyAlignment="1">
      <alignment horizontal="center" vertical="center" wrapText="1"/>
    </xf>
    <xf numFmtId="0" fontId="2" fillId="0" borderId="8" xfId="0" applyFont="1" applyFill="1" applyBorder="1" applyAlignment="1">
      <alignment vertical="center" wrapText="1"/>
    </xf>
    <xf numFmtId="3" fontId="2" fillId="0" borderId="8"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1" fontId="1" fillId="0" borderId="8" xfId="1" applyNumberFormat="1" applyFont="1" applyFill="1" applyBorder="1" applyAlignment="1">
      <alignment horizontal="center" vertical="center"/>
    </xf>
    <xf numFmtId="1" fontId="2" fillId="0" borderId="8" xfId="0" applyNumberFormat="1" applyFont="1" applyFill="1" applyBorder="1" applyAlignment="1">
      <alignment horizontal="center" vertical="center"/>
    </xf>
    <xf numFmtId="14" fontId="1" fillId="0" borderId="8" xfId="0" applyNumberFormat="1" applyFont="1" applyFill="1" applyBorder="1" applyAlignment="1">
      <alignment horizontal="center" vertical="center"/>
    </xf>
    <xf numFmtId="0" fontId="1" fillId="0" borderId="8" xfId="0" applyFont="1" applyBorder="1" applyAlignment="1">
      <alignment wrapText="1"/>
    </xf>
    <xf numFmtId="0" fontId="1" fillId="0" borderId="0" xfId="0" applyFont="1" applyAlignment="1">
      <alignment horizontal="left"/>
    </xf>
    <xf numFmtId="0" fontId="12" fillId="0" borderId="8" xfId="0" applyFont="1" applyBorder="1" applyAlignment="1">
      <alignment horizontal="center" vertical="center" wrapText="1"/>
    </xf>
    <xf numFmtId="0" fontId="12" fillId="0" borderId="8" xfId="0" applyFont="1" applyBorder="1" applyAlignment="1">
      <alignment vertical="center" wrapText="1"/>
    </xf>
    <xf numFmtId="0" fontId="2" fillId="0" borderId="8" xfId="0" applyFont="1" applyBorder="1" applyAlignment="1">
      <alignment horizontal="center" vertical="center" wrapText="1"/>
    </xf>
    <xf numFmtId="0" fontId="3" fillId="3" borderId="8" xfId="0" applyFont="1" applyFill="1" applyBorder="1" applyAlignment="1">
      <alignment horizontal="center" vertical="center"/>
    </xf>
    <xf numFmtId="0" fontId="13"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8" xfId="0" applyFont="1" applyBorder="1" applyAlignment="1">
      <alignment horizontal="center" vertical="center" wrapText="1"/>
    </xf>
    <xf numFmtId="43" fontId="2" fillId="0" borderId="8" xfId="1" applyFont="1" applyBorder="1" applyAlignment="1">
      <alignment horizontal="center" vertical="center"/>
    </xf>
    <xf numFmtId="43" fontId="1" fillId="0" borderId="8" xfId="1" applyFont="1" applyFill="1" applyBorder="1" applyAlignment="1">
      <alignment horizontal="center" vertical="center" wrapText="1"/>
    </xf>
    <xf numFmtId="165" fontId="2" fillId="3" borderId="8" xfId="1" applyNumberFormat="1" applyFont="1" applyFill="1" applyBorder="1" applyAlignment="1">
      <alignment horizontal="center" vertical="center"/>
    </xf>
    <xf numFmtId="2" fontId="2" fillId="0" borderId="8" xfId="1" applyNumberFormat="1" applyFont="1" applyBorder="1" applyAlignment="1">
      <alignment horizontal="center" vertical="center" wrapText="1"/>
    </xf>
    <xf numFmtId="2" fontId="2" fillId="0" borderId="8" xfId="1" applyNumberFormat="1" applyFont="1" applyFill="1" applyBorder="1" applyAlignment="1">
      <alignment horizontal="center" vertical="center" wrapText="1"/>
    </xf>
    <xf numFmtId="165" fontId="1" fillId="0" borderId="8" xfId="1" applyNumberFormat="1" applyFont="1" applyFill="1" applyBorder="1" applyAlignment="1">
      <alignment vertical="center" wrapText="1"/>
    </xf>
    <xf numFmtId="165" fontId="2" fillId="0" borderId="8" xfId="1" applyNumberFormat="1" applyFont="1" applyBorder="1" applyAlignment="1">
      <alignment vertical="center" wrapText="1"/>
    </xf>
    <xf numFmtId="0" fontId="1"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right" vertical="center"/>
    </xf>
    <xf numFmtId="0" fontId="1" fillId="0" borderId="0" xfId="0" applyFont="1" applyAlignment="1">
      <alignment horizontal="right"/>
    </xf>
    <xf numFmtId="0" fontId="2" fillId="3" borderId="8"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vertical="center" wrapText="1"/>
    </xf>
    <xf numFmtId="0" fontId="12" fillId="0" borderId="7" xfId="0" applyFont="1" applyBorder="1" applyAlignment="1">
      <alignment horizontal="justify"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14" fontId="1" fillId="0" borderId="8" xfId="0" applyNumberFormat="1" applyFont="1" applyFill="1" applyBorder="1" applyAlignment="1">
      <alignment horizontal="left" vertical="center" wrapText="1"/>
    </xf>
    <xf numFmtId="0" fontId="12" fillId="0" borderId="4" xfId="0" applyFont="1" applyBorder="1" applyAlignment="1">
      <alignment vertical="center" wrapText="1"/>
    </xf>
    <xf numFmtId="0" fontId="1" fillId="0" borderId="8" xfId="0" applyFont="1" applyFill="1" applyBorder="1" applyAlignment="1">
      <alignment vertical="center" wrapText="1"/>
    </xf>
    <xf numFmtId="14" fontId="2" fillId="0" borderId="8" xfId="0" applyNumberFormat="1" applyFont="1" applyFill="1" applyBorder="1" applyAlignment="1">
      <alignment horizontal="left" vertical="center" wrapText="1"/>
    </xf>
    <xf numFmtId="0" fontId="1" fillId="0" borderId="0" xfId="0" applyFont="1" applyFill="1" applyAlignment="1">
      <alignment horizontal="left" wrapText="1"/>
    </xf>
    <xf numFmtId="0" fontId="1" fillId="0" borderId="0" xfId="0" applyFont="1" applyFill="1" applyAlignment="1">
      <alignment horizontal="center"/>
    </xf>
    <xf numFmtId="0" fontId="12"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8" xfId="0" applyFont="1" applyFill="1" applyBorder="1" applyAlignment="1">
      <alignment wrapText="1"/>
    </xf>
    <xf numFmtId="0" fontId="1" fillId="0" borderId="0" xfId="0" applyFont="1" applyFill="1"/>
    <xf numFmtId="0" fontId="0" fillId="0" borderId="7" xfId="0" applyBorder="1" applyAlignment="1">
      <alignment vertical="top" wrapText="1"/>
    </xf>
    <xf numFmtId="0" fontId="1" fillId="0" borderId="0" xfId="0" applyFont="1" applyAlignment="1">
      <alignment horizontal="center" vertical="top"/>
    </xf>
    <xf numFmtId="0" fontId="1" fillId="0" borderId="0" xfId="0" applyFont="1" applyAlignment="1">
      <alignment horizontal="left" vertical="center"/>
    </xf>
    <xf numFmtId="0" fontId="1" fillId="0" borderId="0" xfId="0" applyFont="1" applyBorder="1" applyAlignment="1">
      <alignment vertical="center"/>
    </xf>
    <xf numFmtId="0" fontId="4"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14" fillId="0" borderId="8" xfId="0" applyFont="1" applyFill="1" applyBorder="1" applyAlignment="1">
      <alignment horizontal="center" vertical="center" wrapText="1"/>
    </xf>
    <xf numFmtId="43" fontId="2" fillId="0" borderId="8" xfId="1" applyFont="1" applyFill="1" applyBorder="1" applyAlignment="1">
      <alignment horizontal="left" vertical="center" wrapText="1"/>
    </xf>
    <xf numFmtId="0" fontId="1" fillId="3" borderId="8" xfId="0" applyFont="1" applyFill="1" applyBorder="1" applyAlignment="1">
      <alignment vertical="center" wrapText="1"/>
    </xf>
    <xf numFmtId="0" fontId="1" fillId="0" borderId="8" xfId="0" applyFont="1" applyFill="1" applyBorder="1" applyAlignment="1">
      <alignment horizontal="justify" vertical="center" wrapText="1"/>
    </xf>
    <xf numFmtId="14" fontId="1" fillId="0"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5" fillId="0" borderId="8" xfId="0" applyFont="1" applyFill="1" applyBorder="1" applyAlignment="1">
      <alignment wrapText="1"/>
    </xf>
    <xf numFmtId="0" fontId="1" fillId="0" borderId="8" xfId="0" applyFont="1" applyFill="1" applyBorder="1"/>
    <xf numFmtId="0" fontId="1"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quotePrefix="1" applyFont="1" applyBorder="1" applyAlignment="1">
      <alignment horizontal="center" vertical="center" wrapText="1"/>
    </xf>
    <xf numFmtId="0" fontId="1" fillId="0" borderId="8" xfId="0" applyFont="1" applyBorder="1" applyAlignment="1">
      <alignment horizontal="left" vertical="center" wrapText="1"/>
    </xf>
    <xf numFmtId="0" fontId="2"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14" fontId="1" fillId="3" borderId="8" xfId="0" applyNumberFormat="1" applyFont="1" applyFill="1" applyBorder="1" applyAlignment="1">
      <alignment horizontal="center" vertical="center" wrapText="1"/>
    </xf>
    <xf numFmtId="14" fontId="1" fillId="3" borderId="8" xfId="0" applyNumberFormat="1" applyFont="1" applyFill="1" applyBorder="1" applyAlignment="1">
      <alignment horizontal="left" vertical="center" wrapText="1"/>
    </xf>
    <xf numFmtId="0" fontId="1" fillId="3" borderId="0" xfId="0" applyFont="1" applyFill="1"/>
    <xf numFmtId="164" fontId="12" fillId="3" borderId="8" xfId="0" applyNumberFormat="1" applyFont="1" applyFill="1" applyBorder="1" applyAlignment="1">
      <alignment horizontal="center" vertical="center" wrapText="1"/>
    </xf>
    <xf numFmtId="4" fontId="12" fillId="3" borderId="8" xfId="0" applyNumberFormat="1" applyFont="1" applyFill="1" applyBorder="1" applyAlignment="1">
      <alignment horizontal="center" vertical="center" wrapText="1"/>
    </xf>
    <xf numFmtId="4" fontId="12" fillId="3" borderId="8" xfId="0" applyNumberFormat="1" applyFont="1" applyFill="1" applyBorder="1" applyAlignment="1">
      <alignment horizontal="center"/>
    </xf>
    <xf numFmtId="164" fontId="1" fillId="3" borderId="0" xfId="0" applyNumberFormat="1" applyFont="1" applyFill="1" applyAlignment="1">
      <alignment horizontal="center" vertical="center"/>
    </xf>
    <xf numFmtId="164" fontId="12" fillId="3" borderId="0" xfId="0" applyNumberFormat="1" applyFont="1" applyFill="1" applyAlignment="1">
      <alignment horizontal="right"/>
    </xf>
    <xf numFmtId="164" fontId="12" fillId="3" borderId="0" xfId="0" applyNumberFormat="1" applyFont="1" applyFill="1" applyAlignment="1">
      <alignment horizontal="center"/>
    </xf>
    <xf numFmtId="0" fontId="12" fillId="3" borderId="8" xfId="0"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64" fontId="10" fillId="3" borderId="8" xfId="0" applyNumberFormat="1" applyFont="1" applyFill="1" applyBorder="1" applyAlignment="1">
      <alignment horizontal="left" vertical="center" wrapText="1"/>
    </xf>
    <xf numFmtId="164" fontId="11" fillId="3" borderId="8" xfId="0" applyNumberFormat="1" applyFont="1" applyFill="1" applyBorder="1" applyAlignment="1">
      <alignment horizontal="left" vertical="center" wrapText="1"/>
    </xf>
    <xf numFmtId="4" fontId="12" fillId="3" borderId="8" xfId="0" applyNumberFormat="1" applyFont="1" applyFill="1" applyBorder="1" applyAlignment="1">
      <alignment horizontal="center" vertical="center"/>
    </xf>
    <xf numFmtId="0" fontId="11" fillId="3" borderId="0" xfId="0" applyFont="1" applyFill="1"/>
    <xf numFmtId="164" fontId="11" fillId="3" borderId="12" xfId="0" applyNumberFormat="1"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7" fillId="0" borderId="0" xfId="2" applyFont="1"/>
    <xf numFmtId="0" fontId="17" fillId="0" borderId="0" xfId="2" applyFont="1" applyAlignment="1">
      <alignment horizontal="right" wrapText="1"/>
    </xf>
    <xf numFmtId="0" fontId="18" fillId="0" borderId="0" xfId="2" applyFont="1" applyAlignment="1">
      <alignment horizontal="right"/>
    </xf>
    <xf numFmtId="0" fontId="18" fillId="0" borderId="0" xfId="2" applyFont="1" applyAlignment="1">
      <alignment horizontal="center" vertical="top"/>
    </xf>
    <xf numFmtId="0" fontId="17" fillId="0" borderId="8" xfId="2" applyFont="1" applyBorder="1" applyAlignment="1">
      <alignment horizontal="center" vertical="center" wrapText="1"/>
    </xf>
    <xf numFmtId="0" fontId="17" fillId="4" borderId="8" xfId="2" applyFont="1" applyFill="1" applyBorder="1" applyAlignment="1">
      <alignment horizontal="center" vertical="center" wrapText="1"/>
    </xf>
    <xf numFmtId="0" fontId="18" fillId="5" borderId="8" xfId="2" applyFont="1" applyFill="1" applyBorder="1" applyAlignment="1">
      <alignment vertical="top" wrapText="1"/>
    </xf>
    <xf numFmtId="164" fontId="18" fillId="5" borderId="8" xfId="2" applyNumberFormat="1" applyFont="1" applyFill="1" applyBorder="1" applyAlignment="1">
      <alignment vertical="top" wrapText="1"/>
    </xf>
    <xf numFmtId="0" fontId="18" fillId="0" borderId="8" xfId="2" applyFont="1" applyBorder="1" applyAlignment="1">
      <alignment vertical="top" wrapText="1"/>
    </xf>
    <xf numFmtId="0" fontId="20" fillId="0" borderId="8" xfId="2" applyFont="1" applyBorder="1" applyAlignment="1">
      <alignment vertical="top" wrapText="1"/>
    </xf>
    <xf numFmtId="0" fontId="20" fillId="4" borderId="8" xfId="2" applyFont="1" applyFill="1" applyBorder="1" applyAlignment="1">
      <alignment horizontal="center" vertical="top" wrapText="1"/>
    </xf>
    <xf numFmtId="1" fontId="20" fillId="0" borderId="8" xfId="2" applyNumberFormat="1" applyFont="1" applyBorder="1" applyAlignment="1">
      <alignment horizontal="center" vertical="top" wrapText="1"/>
    </xf>
    <xf numFmtId="10" fontId="20" fillId="0" borderId="8" xfId="2" applyNumberFormat="1" applyFont="1" applyBorder="1" applyAlignment="1">
      <alignment horizontal="center" vertical="top" wrapText="1"/>
    </xf>
    <xf numFmtId="16" fontId="17" fillId="0" borderId="8" xfId="2" applyNumberFormat="1" applyFont="1" applyBorder="1" applyAlignment="1">
      <alignment horizontal="center" vertical="top" wrapText="1"/>
    </xf>
    <xf numFmtId="0" fontId="17" fillId="0" borderId="8" xfId="2" applyFont="1" applyBorder="1" applyAlignment="1">
      <alignment horizontal="justify" vertical="top" wrapText="1"/>
    </xf>
    <xf numFmtId="9" fontId="17" fillId="0" borderId="8" xfId="2" applyNumberFormat="1" applyFont="1" applyBorder="1" applyAlignment="1">
      <alignment horizontal="center" vertical="top" wrapText="1"/>
    </xf>
    <xf numFmtId="49" fontId="17" fillId="6" borderId="8" xfId="2" applyNumberFormat="1" applyFont="1" applyFill="1" applyBorder="1" applyAlignment="1">
      <alignment horizontal="center" vertical="top" wrapText="1"/>
    </xf>
    <xf numFmtId="1" fontId="18" fillId="0" borderId="8" xfId="2" applyNumberFormat="1" applyFont="1" applyBorder="1" applyAlignment="1">
      <alignment horizontal="center" vertical="top" wrapText="1"/>
    </xf>
    <xf numFmtId="10" fontId="18" fillId="0" borderId="8" xfId="2" applyNumberFormat="1" applyFont="1" applyBorder="1" applyAlignment="1">
      <alignment horizontal="center" vertical="top"/>
    </xf>
    <xf numFmtId="0" fontId="17" fillId="0" borderId="8" xfId="2" applyFont="1" applyBorder="1" applyAlignment="1">
      <alignment horizontal="center" vertical="top" wrapText="1"/>
    </xf>
    <xf numFmtId="0" fontId="17" fillId="0" borderId="8" xfId="2" applyFont="1" applyFill="1" applyBorder="1" applyAlignment="1">
      <alignment horizontal="justify" vertical="top" wrapText="1"/>
    </xf>
    <xf numFmtId="0" fontId="17" fillId="0" borderId="14" xfId="2" applyFont="1" applyFill="1" applyBorder="1" applyAlignment="1">
      <alignment horizontal="justify" vertical="top" wrapText="1"/>
    </xf>
    <xf numFmtId="9" fontId="17" fillId="0" borderId="14" xfId="2" applyNumberFormat="1" applyFont="1" applyFill="1" applyBorder="1" applyAlignment="1">
      <alignment horizontal="center" vertical="top" wrapText="1"/>
    </xf>
    <xf numFmtId="0" fontId="17" fillId="6" borderId="8" xfId="2" applyFont="1" applyFill="1" applyBorder="1" applyAlignment="1">
      <alignment horizontal="center" vertical="top" wrapText="1"/>
    </xf>
    <xf numFmtId="0" fontId="17" fillId="0" borderId="12" xfId="2" applyFont="1" applyBorder="1" applyAlignment="1">
      <alignment horizontal="center" vertical="top" wrapText="1"/>
    </xf>
    <xf numFmtId="0" fontId="17" fillId="0" borderId="12" xfId="2" applyFont="1" applyBorder="1" applyAlignment="1">
      <alignment horizontal="justify" vertical="top" wrapText="1"/>
    </xf>
    <xf numFmtId="0" fontId="17" fillId="0" borderId="12" xfId="2" applyFont="1" applyFill="1" applyBorder="1" applyAlignment="1">
      <alignment horizontal="justify" vertical="top" wrapText="1"/>
    </xf>
    <xf numFmtId="0" fontId="17" fillId="6" borderId="12" xfId="2" applyFont="1" applyFill="1" applyBorder="1" applyAlignment="1">
      <alignment horizontal="center" vertical="top" wrapText="1"/>
    </xf>
    <xf numFmtId="0" fontId="20" fillId="0" borderId="12" xfId="2" applyFont="1" applyBorder="1" applyAlignment="1">
      <alignment vertical="top" wrapText="1"/>
    </xf>
    <xf numFmtId="0" fontId="20" fillId="4" borderId="12" xfId="2" applyFont="1" applyFill="1" applyBorder="1" applyAlignment="1">
      <alignment horizontal="center" vertical="top" wrapText="1"/>
    </xf>
    <xf numFmtId="9" fontId="17" fillId="0" borderId="8" xfId="2" applyNumberFormat="1" applyFont="1" applyFill="1" applyBorder="1" applyAlignment="1">
      <alignment horizontal="center" vertical="top" wrapText="1"/>
    </xf>
    <xf numFmtId="0" fontId="17" fillId="0" borderId="0" xfId="2" applyFont="1" applyAlignment="1">
      <alignment vertical="top" wrapText="1"/>
    </xf>
    <xf numFmtId="0" fontId="18" fillId="5" borderId="8" xfId="2" applyFont="1" applyFill="1" applyBorder="1" applyAlignment="1">
      <alignment horizontal="center" vertical="top" wrapText="1"/>
    </xf>
    <xf numFmtId="10" fontId="18" fillId="5" borderId="8" xfId="2" applyNumberFormat="1" applyFont="1" applyFill="1" applyBorder="1" applyAlignment="1">
      <alignment horizontal="center" vertical="top" wrapText="1"/>
    </xf>
    <xf numFmtId="0" fontId="18" fillId="0" borderId="12" xfId="2" applyFont="1" applyBorder="1" applyAlignment="1">
      <alignment vertical="top" wrapText="1"/>
    </xf>
    <xf numFmtId="1" fontId="20" fillId="0" borderId="12" xfId="2" applyNumberFormat="1" applyFont="1" applyBorder="1" applyAlignment="1">
      <alignment horizontal="center" vertical="top" wrapText="1"/>
    </xf>
    <xf numFmtId="10" fontId="20" fillId="0" borderId="12" xfId="2" applyNumberFormat="1" applyFont="1" applyBorder="1" applyAlignment="1">
      <alignment horizontal="center" vertical="top" wrapText="1"/>
    </xf>
    <xf numFmtId="10" fontId="18" fillId="3" borderId="8" xfId="2" applyNumberFormat="1" applyFont="1" applyFill="1" applyBorder="1" applyAlignment="1">
      <alignment horizontal="center" vertical="top"/>
    </xf>
    <xf numFmtId="0" fontId="17" fillId="3" borderId="14" xfId="2" applyFont="1" applyFill="1" applyBorder="1" applyAlignment="1">
      <alignment horizontal="center" vertical="top" wrapText="1"/>
    </xf>
    <xf numFmtId="0" fontId="17" fillId="6" borderId="14" xfId="2" applyFont="1" applyFill="1" applyBorder="1" applyAlignment="1">
      <alignment horizontal="center" vertical="top" wrapText="1"/>
    </xf>
    <xf numFmtId="0" fontId="17" fillId="0" borderId="8" xfId="2" applyFont="1" applyBorder="1" applyAlignment="1">
      <alignment vertical="top" wrapText="1"/>
    </xf>
    <xf numFmtId="0" fontId="20" fillId="0" borderId="8" xfId="2" applyFont="1" applyFill="1" applyBorder="1" applyAlignment="1">
      <alignment vertical="top" wrapText="1"/>
    </xf>
    <xf numFmtId="0" fontId="18" fillId="0" borderId="8" xfId="2" applyFont="1" applyFill="1" applyBorder="1" applyAlignment="1">
      <alignment vertical="top" wrapText="1"/>
    </xf>
    <xf numFmtId="4" fontId="20" fillId="0" borderId="8" xfId="2" applyNumberFormat="1" applyFont="1" applyBorder="1" applyAlignment="1">
      <alignment horizontal="center" vertical="top" wrapText="1"/>
    </xf>
    <xf numFmtId="4" fontId="17" fillId="6" borderId="8" xfId="2" applyNumberFormat="1" applyFont="1" applyFill="1" applyBorder="1" applyAlignment="1">
      <alignment horizontal="center" vertical="top" wrapText="1"/>
    </xf>
    <xf numFmtId="4" fontId="17" fillId="0" borderId="8" xfId="2" applyNumberFormat="1" applyFont="1" applyBorder="1" applyAlignment="1">
      <alignment horizontal="center" vertical="top" wrapText="1"/>
    </xf>
    <xf numFmtId="10" fontId="17" fillId="0" borderId="8" xfId="2" applyNumberFormat="1" applyFont="1" applyBorder="1" applyAlignment="1">
      <alignment horizontal="center" vertical="top" wrapText="1"/>
    </xf>
    <xf numFmtId="0" fontId="17" fillId="3" borderId="8" xfId="2" applyFont="1" applyFill="1" applyBorder="1" applyAlignment="1">
      <alignment horizontal="justify" vertical="top" wrapText="1"/>
    </xf>
    <xf numFmtId="9" fontId="17" fillId="3" borderId="8" xfId="2" applyNumberFormat="1" applyFont="1" applyFill="1" applyBorder="1" applyAlignment="1">
      <alignment horizontal="center" vertical="top" wrapText="1"/>
    </xf>
    <xf numFmtId="4" fontId="17" fillId="4" borderId="8" xfId="2" applyNumberFormat="1" applyFont="1" applyFill="1" applyBorder="1" applyAlignment="1">
      <alignment horizontal="center" vertical="top" wrapText="1"/>
    </xf>
    <xf numFmtId="0" fontId="17" fillId="0" borderId="8" xfId="2" applyFont="1" applyBorder="1"/>
    <xf numFmtId="0" fontId="18" fillId="0" borderId="8" xfId="2" applyFont="1" applyBorder="1"/>
    <xf numFmtId="4" fontId="20" fillId="4" borderId="8" xfId="2" applyNumberFormat="1" applyFont="1" applyFill="1" applyBorder="1" applyAlignment="1">
      <alignment horizontal="center" vertical="top" wrapText="1"/>
    </xf>
    <xf numFmtId="2" fontId="18" fillId="0" borderId="8" xfId="2" applyNumberFormat="1" applyFont="1" applyBorder="1" applyAlignment="1">
      <alignment horizontal="center"/>
    </xf>
    <xf numFmtId="10" fontId="18" fillId="0" borderId="8" xfId="2" applyNumberFormat="1" applyFont="1" applyBorder="1" applyAlignment="1">
      <alignment horizontal="center"/>
    </xf>
    <xf numFmtId="0" fontId="17" fillId="0" borderId="0" xfId="2" applyFont="1" applyBorder="1"/>
    <xf numFmtId="0" fontId="18" fillId="0" borderId="0" xfId="2" applyFont="1" applyBorder="1"/>
    <xf numFmtId="0" fontId="17" fillId="0" borderId="0" xfId="2" applyFont="1" applyBorder="1" applyAlignment="1">
      <alignment horizontal="center"/>
    </xf>
    <xf numFmtId="4" fontId="18" fillId="0" borderId="0" xfId="2" applyNumberFormat="1" applyFont="1" applyBorder="1" applyAlignment="1">
      <alignment horizontal="center"/>
    </xf>
    <xf numFmtId="10" fontId="18" fillId="0" borderId="0" xfId="2" applyNumberFormat="1" applyFont="1" applyBorder="1" applyAlignment="1">
      <alignment horizontal="center"/>
    </xf>
    <xf numFmtId="0" fontId="18" fillId="0" borderId="10" xfId="2" applyFont="1" applyBorder="1" applyAlignment="1">
      <alignment horizontal="left" vertical="top" wrapText="1"/>
    </xf>
    <xf numFmtId="0" fontId="21" fillId="0" borderId="0" xfId="2" applyFont="1"/>
    <xf numFmtId="0" fontId="22" fillId="0" borderId="0" xfId="2" applyFont="1" applyAlignment="1">
      <alignment horizontal="right"/>
    </xf>
    <xf numFmtId="0" fontId="6" fillId="7" borderId="8" xfId="2" applyFont="1" applyFill="1" applyBorder="1" applyAlignment="1">
      <alignment horizontal="center" vertical="center" wrapText="1"/>
    </xf>
    <xf numFmtId="49" fontId="2" fillId="7" borderId="8" xfId="2" applyNumberFormat="1" applyFont="1" applyFill="1" applyBorder="1" applyAlignment="1">
      <alignment horizontal="center" vertical="center" wrapText="1"/>
    </xf>
    <xf numFmtId="0" fontId="6" fillId="7" borderId="22" xfId="2" applyFont="1" applyFill="1" applyBorder="1" applyAlignment="1">
      <alignment horizontal="center" vertical="top" wrapText="1"/>
    </xf>
    <xf numFmtId="49" fontId="2" fillId="7" borderId="22" xfId="2" applyNumberFormat="1" applyFont="1" applyFill="1" applyBorder="1" applyAlignment="1">
      <alignment horizontal="center" vertical="center" wrapText="1"/>
    </xf>
    <xf numFmtId="0" fontId="2" fillId="0" borderId="22" xfId="2" applyFont="1" applyBorder="1" applyAlignment="1">
      <alignment horizontal="justify" vertical="top" wrapText="1"/>
    </xf>
    <xf numFmtId="0" fontId="24" fillId="0" borderId="0" xfId="2" applyFont="1" applyAlignment="1">
      <alignment horizontal="right"/>
    </xf>
    <xf numFmtId="0"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8" xfId="0" applyNumberFormat="1" applyFont="1" applyBorder="1" applyAlignment="1">
      <alignment horizontal="center" vertical="center"/>
    </xf>
    <xf numFmtId="0" fontId="15" fillId="0" borderId="8" xfId="0" applyFont="1" applyBorder="1" applyAlignment="1">
      <alignment wrapText="1"/>
    </xf>
    <xf numFmtId="0" fontId="15" fillId="0" borderId="8" xfId="0" applyFont="1" applyBorder="1"/>
    <xf numFmtId="0" fontId="0" fillId="0" borderId="8" xfId="0" applyBorder="1"/>
    <xf numFmtId="0" fontId="0" fillId="0" borderId="0" xfId="0" applyBorder="1"/>
    <xf numFmtId="0" fontId="1" fillId="0" borderId="0" xfId="0" applyFont="1" applyBorder="1"/>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5" fillId="0" borderId="14" xfId="0" applyFont="1" applyBorder="1" applyAlignment="1">
      <alignment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2" xfId="0" applyFont="1" applyBorder="1" applyAlignment="1">
      <alignment wrapText="1"/>
    </xf>
    <xf numFmtId="0" fontId="1" fillId="0" borderId="11" xfId="0" applyFont="1" applyBorder="1" applyAlignment="1">
      <alignment horizontal="left" vertical="center" wrapText="1"/>
    </xf>
    <xf numFmtId="0" fontId="1" fillId="0" borderId="8" xfId="0" applyFont="1" applyBorder="1" applyAlignment="1">
      <alignment horizontal="left" vertical="center"/>
    </xf>
    <xf numFmtId="0" fontId="1" fillId="0" borderId="0" xfId="0" applyFont="1" applyAlignment="1"/>
    <xf numFmtId="0" fontId="12" fillId="0" borderId="0" xfId="0" applyFont="1"/>
    <xf numFmtId="0" fontId="5" fillId="0" borderId="8"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1"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16" fontId="1" fillId="0" borderId="8" xfId="0"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8" xfId="0" applyFont="1" applyBorder="1" applyAlignment="1">
      <alignment horizontal="center" vertical="center" wrapText="1"/>
    </xf>
    <xf numFmtId="164" fontId="11" fillId="3" borderId="8" xfId="0" applyNumberFormat="1" applyFont="1" applyFill="1" applyBorder="1" applyAlignment="1">
      <alignment horizontal="left" vertical="center" wrapText="1"/>
    </xf>
    <xf numFmtId="0" fontId="1" fillId="3" borderId="0" xfId="0" applyFont="1" applyFill="1" applyAlignment="1">
      <alignment horizontal="center" wrapText="1"/>
    </xf>
    <xf numFmtId="0" fontId="1" fillId="3" borderId="0" xfId="0" applyFont="1" applyFill="1" applyAlignment="1">
      <alignment horizontal="center"/>
    </xf>
    <xf numFmtId="164" fontId="9" fillId="3" borderId="8" xfId="0" applyNumberFormat="1" applyFont="1" applyFill="1" applyBorder="1" applyAlignment="1">
      <alignment horizontal="left" vertical="center" wrapText="1"/>
    </xf>
    <xf numFmtId="164" fontId="10" fillId="3" borderId="12" xfId="0" applyNumberFormat="1" applyFont="1" applyFill="1" applyBorder="1" applyAlignment="1">
      <alignment horizontal="left" vertical="center" wrapText="1"/>
    </xf>
    <xf numFmtId="164" fontId="10" fillId="3" borderId="13" xfId="0" applyNumberFormat="1" applyFont="1" applyFill="1" applyBorder="1" applyAlignment="1">
      <alignment horizontal="left" vertical="center" wrapText="1"/>
    </xf>
    <xf numFmtId="0" fontId="11"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18" fillId="0" borderId="9" xfId="2" applyFont="1" applyBorder="1" applyAlignment="1">
      <alignment horizontal="left" vertical="top" wrapText="1"/>
    </xf>
    <xf numFmtId="0" fontId="18" fillId="0" borderId="10" xfId="2" applyFont="1" applyBorder="1" applyAlignment="1">
      <alignment horizontal="left" vertical="top" wrapText="1"/>
    </xf>
    <xf numFmtId="0" fontId="18" fillId="0" borderId="11" xfId="2" applyFont="1" applyBorder="1" applyAlignment="1">
      <alignment horizontal="left" vertical="top" wrapText="1"/>
    </xf>
    <xf numFmtId="166" fontId="18" fillId="0" borderId="10" xfId="2" applyNumberFormat="1" applyFont="1" applyFill="1" applyBorder="1" applyAlignment="1">
      <alignment horizontal="center" vertical="center"/>
    </xf>
    <xf numFmtId="166" fontId="18" fillId="0" borderId="11" xfId="2" applyNumberFormat="1" applyFont="1" applyFill="1" applyBorder="1" applyAlignment="1">
      <alignment horizontal="center" vertical="center"/>
    </xf>
    <xf numFmtId="0" fontId="18" fillId="0" borderId="0" xfId="2" applyFont="1" applyAlignment="1">
      <alignment horizontal="right"/>
    </xf>
    <xf numFmtId="0" fontId="19" fillId="0" borderId="0" xfId="2" applyFont="1" applyAlignment="1">
      <alignment horizontal="center" vertical="top" wrapText="1"/>
    </xf>
    <xf numFmtId="0" fontId="17" fillId="0" borderId="12" xfId="2" applyFont="1" applyBorder="1" applyAlignment="1">
      <alignment horizontal="center" vertical="top" wrapText="1"/>
    </xf>
    <xf numFmtId="0" fontId="17" fillId="0" borderId="13" xfId="2" applyFont="1" applyBorder="1" applyAlignment="1">
      <alignment horizontal="center" vertical="top" wrapText="1"/>
    </xf>
    <xf numFmtId="0" fontId="17" fillId="0" borderId="14" xfId="2" applyFont="1" applyBorder="1" applyAlignment="1">
      <alignment horizontal="center" vertical="top" wrapText="1"/>
    </xf>
    <xf numFmtId="0" fontId="17" fillId="0" borderId="12" xfId="2" applyFont="1" applyFill="1" applyBorder="1" applyAlignment="1">
      <alignment horizontal="center" vertical="top" wrapText="1"/>
    </xf>
    <xf numFmtId="0" fontId="17" fillId="0" borderId="13" xfId="2" applyFont="1" applyFill="1" applyBorder="1" applyAlignment="1">
      <alignment horizontal="center" vertical="top" wrapText="1"/>
    </xf>
    <xf numFmtId="0" fontId="17" fillId="0" borderId="14" xfId="2" applyFont="1" applyFill="1" applyBorder="1" applyAlignment="1">
      <alignment horizontal="center" vertical="top" wrapText="1"/>
    </xf>
    <xf numFmtId="0" fontId="17" fillId="0" borderId="0" xfId="2" applyFont="1" applyFill="1" applyBorder="1" applyAlignment="1">
      <alignment horizontal="justify" vertical="top" wrapText="1"/>
    </xf>
    <xf numFmtId="0" fontId="17" fillId="0" borderId="21" xfId="2" applyFont="1" applyFill="1" applyBorder="1" applyAlignment="1">
      <alignment horizontal="justify" vertical="top" wrapText="1"/>
    </xf>
    <xf numFmtId="0" fontId="2" fillId="0" borderId="8" xfId="2" applyFont="1" applyBorder="1" applyAlignment="1">
      <alignment horizontal="justify" vertical="top" wrapText="1"/>
    </xf>
    <xf numFmtId="0" fontId="22" fillId="0" borderId="0" xfId="2" applyFont="1" applyAlignment="1">
      <alignment horizontal="right"/>
    </xf>
    <xf numFmtId="0" fontId="23" fillId="0" borderId="0" xfId="2" applyFont="1" applyFill="1" applyBorder="1" applyAlignment="1">
      <alignment horizontal="center" vertical="top"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9" fontId="12" fillId="0" borderId="2"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5" fillId="0" borderId="0" xfId="0" applyFont="1" applyAlignment="1">
      <alignment horizont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cellXfs>
  <cellStyles count="3">
    <cellStyle name="Обычный" xfId="0" builtinId="0"/>
    <cellStyle name="Обычный 3 2"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1088;&#1086;&#1085;&#1080;&#1085;&#1072;\&#1088;&#1072;&#1073;&#1086;&#1090;&#1072;\&#1054;&#1058;&#1063;&#1045;&#1058;&#1067;\&#1043;&#1086;&#1076;&#1086;&#1074;&#1086;&#1081;%20&#1086;&#1090;&#1095;&#1077;&#1090;%20&#1056;&#1072;&#1079;&#1074;&#1080;&#1090;&#1080;&#1077;%20&#1092;&#1080;&#1079;&#1080;&#1095;&#1077;&#1089;&#1082;&#1086;&#1081;%20&#1082;&#1091;&#1083;&#1100;&#1090;&#1091;&#1088;&#1099;%20&#1080;%20&#1089;&#1087;&#1086;&#1088;&#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икаторы прил 2"/>
      <sheetName val="сведения о степ. вып-я таб 6"/>
      <sheetName val="рес обеспеч таб 7"/>
      <sheetName val="Анкета для оценки эф-ти"/>
      <sheetName val="Соответствие баллов"/>
    </sheetNames>
    <sheetDataSet>
      <sheetData sheetId="0" refreshError="1"/>
      <sheetData sheetId="1" refreshError="1"/>
      <sheetData sheetId="2" refreshError="1"/>
      <sheetData sheetId="3" refreshError="1"/>
      <sheetData sheetId="4" refreshError="1">
        <row r="7">
          <cell r="B7" t="str">
            <v>Эффективна</v>
          </cell>
        </row>
        <row r="8">
          <cell r="B8" t="str">
            <v>Умеренно эффективна</v>
          </cell>
        </row>
        <row r="9">
          <cell r="B9" t="str">
            <v>Адекватна</v>
          </cell>
        </row>
        <row r="10">
          <cell r="B10" t="str">
            <v>Неэффективна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topLeftCell="A73" zoomScale="70" zoomScaleNormal="70" workbookViewId="0">
      <selection activeCell="H78" sqref="H78"/>
    </sheetView>
  </sheetViews>
  <sheetFormatPr defaultColWidth="9.140625" defaultRowHeight="15" x14ac:dyDescent="0.25"/>
  <cols>
    <col min="1" max="1" width="3.5703125" style="3" customWidth="1"/>
    <col min="2" max="2" width="30.7109375" style="1" customWidth="1"/>
    <col min="3" max="3" width="12.7109375" style="1" customWidth="1"/>
    <col min="4" max="4" width="15" style="94" customWidth="1"/>
    <col min="5" max="5" width="18.42578125" style="29" customWidth="1"/>
    <col min="6" max="6" width="18.140625" style="40" customWidth="1"/>
    <col min="7" max="7" width="18.28515625" style="38" customWidth="1"/>
    <col min="8" max="8" width="27.42578125" style="1" customWidth="1"/>
    <col min="9" max="16384" width="9.140625" style="1"/>
  </cols>
  <sheetData>
    <row r="1" spans="1:8" ht="14.25" customHeight="1" x14ac:dyDescent="0.25">
      <c r="H1" s="75" t="s">
        <v>20</v>
      </c>
    </row>
    <row r="2" spans="1:8" hidden="1" x14ac:dyDescent="0.25"/>
    <row r="3" spans="1:8" hidden="1" x14ac:dyDescent="0.25"/>
    <row r="4" spans="1:8" ht="27.75" customHeight="1" x14ac:dyDescent="0.25">
      <c r="A4" s="222" t="s">
        <v>7</v>
      </c>
      <c r="B4" s="223"/>
      <c r="C4" s="223"/>
      <c r="D4" s="223"/>
      <c r="E4" s="223"/>
      <c r="F4" s="223"/>
      <c r="G4" s="223"/>
      <c r="H4" s="223"/>
    </row>
    <row r="6" spans="1:8" ht="51" customHeight="1" x14ac:dyDescent="0.25">
      <c r="A6" s="224" t="s">
        <v>1</v>
      </c>
      <c r="B6" s="224" t="s">
        <v>2</v>
      </c>
      <c r="C6" s="224" t="s">
        <v>3</v>
      </c>
      <c r="D6" s="226" t="s">
        <v>229</v>
      </c>
      <c r="E6" s="224" t="s">
        <v>4</v>
      </c>
      <c r="F6" s="224"/>
      <c r="G6" s="224"/>
      <c r="H6" s="224" t="s">
        <v>0</v>
      </c>
    </row>
    <row r="7" spans="1:8" ht="34.5" customHeight="1" x14ac:dyDescent="0.25">
      <c r="A7" s="224"/>
      <c r="B7" s="224"/>
      <c r="C7" s="224"/>
      <c r="D7" s="227"/>
      <c r="E7" s="225" t="s">
        <v>300</v>
      </c>
      <c r="F7" s="225" t="s">
        <v>299</v>
      </c>
      <c r="G7" s="225"/>
      <c r="H7" s="224"/>
    </row>
    <row r="8" spans="1:8" ht="60" customHeight="1" x14ac:dyDescent="0.25">
      <c r="A8" s="224"/>
      <c r="B8" s="224"/>
      <c r="C8" s="224"/>
      <c r="D8" s="228"/>
      <c r="E8" s="225"/>
      <c r="F8" s="21" t="s">
        <v>5</v>
      </c>
      <c r="G8" s="19" t="s">
        <v>6</v>
      </c>
      <c r="H8" s="224"/>
    </row>
    <row r="9" spans="1:8" x14ac:dyDescent="0.25">
      <c r="A9" s="4">
        <v>1</v>
      </c>
      <c r="B9" s="4">
        <v>2</v>
      </c>
      <c r="C9" s="4">
        <v>3</v>
      </c>
      <c r="D9" s="44">
        <v>4</v>
      </c>
      <c r="E9" s="19">
        <v>5</v>
      </c>
      <c r="F9" s="21">
        <v>6</v>
      </c>
      <c r="G9" s="19">
        <v>7</v>
      </c>
      <c r="H9" s="28">
        <v>8</v>
      </c>
    </row>
    <row r="10" spans="1:8" s="16" customFormat="1" ht="14.25" x14ac:dyDescent="0.2">
      <c r="A10" s="221" t="s">
        <v>222</v>
      </c>
      <c r="B10" s="221"/>
      <c r="C10" s="221"/>
      <c r="D10" s="221"/>
      <c r="E10" s="221"/>
      <c r="F10" s="221"/>
      <c r="G10" s="221"/>
      <c r="H10" s="221"/>
    </row>
    <row r="11" spans="1:8" ht="144" customHeight="1" x14ac:dyDescent="0.25">
      <c r="A11" s="4">
        <v>1</v>
      </c>
      <c r="B11" s="5" t="s">
        <v>304</v>
      </c>
      <c r="C11" s="17" t="s">
        <v>127</v>
      </c>
      <c r="D11" s="18" t="s">
        <v>287</v>
      </c>
      <c r="E11" s="19">
        <v>100</v>
      </c>
      <c r="F11" s="43">
        <v>100</v>
      </c>
      <c r="G11" s="62">
        <v>100</v>
      </c>
      <c r="H11" s="6"/>
    </row>
    <row r="12" spans="1:8" s="15" customFormat="1" ht="14.25" x14ac:dyDescent="0.2">
      <c r="A12" s="221" t="s">
        <v>87</v>
      </c>
      <c r="B12" s="221"/>
      <c r="C12" s="221"/>
      <c r="D12" s="221"/>
      <c r="E12" s="221"/>
      <c r="F12" s="221"/>
      <c r="G12" s="221"/>
      <c r="H12" s="221"/>
    </row>
    <row r="13" spans="1:8" x14ac:dyDescent="0.25">
      <c r="A13" s="224" t="s">
        <v>88</v>
      </c>
      <c r="B13" s="224"/>
      <c r="C13" s="224"/>
      <c r="D13" s="224"/>
      <c r="E13" s="224"/>
      <c r="F13" s="224"/>
      <c r="G13" s="224"/>
      <c r="H13" s="224"/>
    </row>
    <row r="14" spans="1:8" ht="139.15" customHeight="1" x14ac:dyDescent="0.25">
      <c r="A14" s="4">
        <v>2</v>
      </c>
      <c r="B14" s="5" t="s">
        <v>305</v>
      </c>
      <c r="C14" s="17" t="s">
        <v>127</v>
      </c>
      <c r="D14" s="18" t="s">
        <v>287</v>
      </c>
      <c r="E14" s="19">
        <v>100</v>
      </c>
      <c r="F14" s="43">
        <v>100</v>
      </c>
      <c r="G14" s="62">
        <v>100</v>
      </c>
      <c r="H14" s="6"/>
    </row>
    <row r="15" spans="1:8" ht="87.6" customHeight="1" x14ac:dyDescent="0.25">
      <c r="A15" s="4">
        <v>3</v>
      </c>
      <c r="B15" s="7" t="s">
        <v>89</v>
      </c>
      <c r="C15" s="19" t="s">
        <v>127</v>
      </c>
      <c r="D15" s="21" t="s">
        <v>287</v>
      </c>
      <c r="E15" s="67">
        <f t="shared" ref="E15:G15" si="0">E17/E18*100</f>
        <v>100</v>
      </c>
      <c r="F15" s="67">
        <f t="shared" si="0"/>
        <v>100</v>
      </c>
      <c r="G15" s="67">
        <f t="shared" si="0"/>
        <v>100</v>
      </c>
      <c r="H15" s="102"/>
    </row>
    <row r="16" spans="1:8" ht="18.600000000000001" hidden="1" customHeight="1" x14ac:dyDescent="0.25">
      <c r="A16" s="4"/>
      <c r="B16" s="8" t="s">
        <v>90</v>
      </c>
      <c r="C16" s="20"/>
      <c r="D16" s="21"/>
      <c r="E16" s="62"/>
      <c r="F16" s="44"/>
      <c r="G16" s="62"/>
      <c r="H16" s="6"/>
    </row>
    <row r="17" spans="1:8" ht="60" hidden="1" customHeight="1" x14ac:dyDescent="0.25">
      <c r="A17" s="4"/>
      <c r="B17" s="8" t="s">
        <v>91</v>
      </c>
      <c r="C17" s="20" t="s">
        <v>128</v>
      </c>
      <c r="D17" s="21"/>
      <c r="E17" s="46">
        <v>38</v>
      </c>
      <c r="F17" s="44">
        <v>38</v>
      </c>
      <c r="G17" s="21">
        <v>38</v>
      </c>
      <c r="H17" s="6"/>
    </row>
    <row r="18" spans="1:8" ht="69.599999999999994" hidden="1" customHeight="1" x14ac:dyDescent="0.25">
      <c r="A18" s="4"/>
      <c r="B18" s="8" t="s">
        <v>92</v>
      </c>
      <c r="C18" s="20" t="s">
        <v>128</v>
      </c>
      <c r="D18" s="21"/>
      <c r="E18" s="46">
        <v>38</v>
      </c>
      <c r="F18" s="44">
        <v>38</v>
      </c>
      <c r="G18" s="21">
        <v>38</v>
      </c>
      <c r="H18" s="6"/>
    </row>
    <row r="19" spans="1:8" x14ac:dyDescent="0.25">
      <c r="A19" s="229" t="s">
        <v>93</v>
      </c>
      <c r="B19" s="230"/>
      <c r="C19" s="230"/>
      <c r="D19" s="230"/>
      <c r="E19" s="230"/>
      <c r="F19" s="230"/>
      <c r="G19" s="230"/>
      <c r="H19" s="231"/>
    </row>
    <row r="20" spans="1:8" ht="153.6" customHeight="1" x14ac:dyDescent="0.25">
      <c r="A20" s="4">
        <v>4</v>
      </c>
      <c r="B20" s="76" t="s">
        <v>306</v>
      </c>
      <c r="C20" s="19" t="s">
        <v>127</v>
      </c>
      <c r="D20" s="101" t="s">
        <v>320</v>
      </c>
      <c r="E20" s="67">
        <f>E22/E23*100</f>
        <v>33.333333333333329</v>
      </c>
      <c r="F20" s="67">
        <f>F22/F23*100</f>
        <v>100</v>
      </c>
      <c r="G20" s="67">
        <f>G22/G23*100</f>
        <v>100</v>
      </c>
      <c r="H20" s="103"/>
    </row>
    <row r="21" spans="1:8" ht="21" hidden="1" customHeight="1" x14ac:dyDescent="0.25">
      <c r="A21" s="4"/>
      <c r="B21" s="8" t="s">
        <v>90</v>
      </c>
      <c r="C21" s="20"/>
      <c r="D21" s="21"/>
      <c r="E21" s="19"/>
      <c r="F21" s="44"/>
      <c r="G21" s="33"/>
      <c r="H21" s="6"/>
    </row>
    <row r="22" spans="1:8" ht="101.45" hidden="1" customHeight="1" x14ac:dyDescent="0.25">
      <c r="A22" s="4"/>
      <c r="B22" s="8" t="s">
        <v>298</v>
      </c>
      <c r="C22" s="20" t="s">
        <v>128</v>
      </c>
      <c r="D22" s="21"/>
      <c r="E22" s="46">
        <v>2</v>
      </c>
      <c r="F22" s="44">
        <v>6</v>
      </c>
      <c r="G22" s="21">
        <v>6</v>
      </c>
      <c r="H22" s="6"/>
    </row>
    <row r="23" spans="1:8" ht="54.6" hidden="1" customHeight="1" x14ac:dyDescent="0.25">
      <c r="A23" s="4"/>
      <c r="B23" s="8" t="s">
        <v>94</v>
      </c>
      <c r="C23" s="20" t="s">
        <v>128</v>
      </c>
      <c r="D23" s="21"/>
      <c r="E23" s="46">
        <v>6</v>
      </c>
      <c r="F23" s="44">
        <v>6</v>
      </c>
      <c r="G23" s="21">
        <v>6</v>
      </c>
      <c r="H23" s="6"/>
    </row>
    <row r="24" spans="1:8" ht="70.150000000000006" customHeight="1" x14ac:dyDescent="0.25">
      <c r="A24" s="4">
        <v>5</v>
      </c>
      <c r="B24" s="7" t="s">
        <v>95</v>
      </c>
      <c r="C24" s="19" t="s">
        <v>128</v>
      </c>
      <c r="D24" s="21" t="s">
        <v>287</v>
      </c>
      <c r="E24" s="48">
        <v>3</v>
      </c>
      <c r="F24" s="44">
        <v>1</v>
      </c>
      <c r="G24" s="21">
        <v>3</v>
      </c>
      <c r="H24" s="87" t="s">
        <v>289</v>
      </c>
    </row>
    <row r="25" spans="1:8" s="15" customFormat="1" ht="17.25" customHeight="1" x14ac:dyDescent="0.2">
      <c r="A25" s="232" t="s">
        <v>96</v>
      </c>
      <c r="B25" s="233"/>
      <c r="C25" s="233"/>
      <c r="D25" s="233"/>
      <c r="E25" s="233"/>
      <c r="F25" s="233"/>
      <c r="G25" s="233"/>
      <c r="H25" s="234"/>
    </row>
    <row r="26" spans="1:8" s="94" customFormat="1" ht="15" customHeight="1" x14ac:dyDescent="0.25">
      <c r="A26" s="235" t="s">
        <v>301</v>
      </c>
      <c r="B26" s="236"/>
      <c r="C26" s="236"/>
      <c r="D26" s="236"/>
      <c r="E26" s="236"/>
      <c r="F26" s="236"/>
      <c r="G26" s="236"/>
      <c r="H26" s="237"/>
    </row>
    <row r="27" spans="1:8" ht="141" customHeight="1" x14ac:dyDescent="0.25">
      <c r="A27" s="4">
        <v>6</v>
      </c>
      <c r="B27" s="5" t="s">
        <v>303</v>
      </c>
      <c r="C27" s="17" t="s">
        <v>127</v>
      </c>
      <c r="D27" s="18" t="s">
        <v>287</v>
      </c>
      <c r="E27" s="19">
        <v>100</v>
      </c>
      <c r="F27" s="43">
        <v>100</v>
      </c>
      <c r="G27" s="62">
        <v>100</v>
      </c>
      <c r="H27" s="6"/>
    </row>
    <row r="28" spans="1:8" ht="55.15" customHeight="1" x14ac:dyDescent="0.25">
      <c r="A28" s="4">
        <v>7</v>
      </c>
      <c r="B28" s="7" t="s">
        <v>97</v>
      </c>
      <c r="C28" s="19" t="s">
        <v>128</v>
      </c>
      <c r="D28" s="18" t="s">
        <v>287</v>
      </c>
      <c r="E28" s="19">
        <v>20</v>
      </c>
      <c r="F28" s="44">
        <v>20</v>
      </c>
      <c r="G28" s="62">
        <v>20</v>
      </c>
      <c r="H28" s="6" t="s">
        <v>288</v>
      </c>
    </row>
    <row r="29" spans="1:8" ht="84.6" customHeight="1" x14ac:dyDescent="0.25">
      <c r="A29" s="4">
        <v>8</v>
      </c>
      <c r="B29" s="7" t="s">
        <v>98</v>
      </c>
      <c r="C29" s="19" t="s">
        <v>128</v>
      </c>
      <c r="D29" s="18" t="s">
        <v>287</v>
      </c>
      <c r="E29" s="19">
        <v>6</v>
      </c>
      <c r="F29" s="44">
        <v>6</v>
      </c>
      <c r="G29" s="62">
        <v>6</v>
      </c>
      <c r="H29" s="6"/>
    </row>
    <row r="30" spans="1:8" s="15" customFormat="1" ht="14.25" hidden="1" x14ac:dyDescent="0.2">
      <c r="A30" s="232" t="s">
        <v>99</v>
      </c>
      <c r="B30" s="233"/>
      <c r="C30" s="233"/>
      <c r="D30" s="233"/>
      <c r="E30" s="233"/>
      <c r="F30" s="233"/>
      <c r="G30" s="233"/>
      <c r="H30" s="234"/>
    </row>
    <row r="31" spans="1:8" hidden="1" x14ac:dyDescent="0.25">
      <c r="A31" s="229" t="s">
        <v>100</v>
      </c>
      <c r="B31" s="230"/>
      <c r="C31" s="230"/>
      <c r="D31" s="230"/>
      <c r="E31" s="230"/>
      <c r="F31" s="230"/>
      <c r="G31" s="230"/>
      <c r="H31" s="231"/>
    </row>
    <row r="32" spans="1:8" ht="75" hidden="1" x14ac:dyDescent="0.25">
      <c r="A32" s="4">
        <v>10</v>
      </c>
      <c r="B32" s="5" t="s">
        <v>86</v>
      </c>
      <c r="C32" s="18" t="s">
        <v>128</v>
      </c>
      <c r="D32" s="18"/>
      <c r="E32" s="19">
        <v>2087</v>
      </c>
      <c r="F32" s="43">
        <v>2180</v>
      </c>
      <c r="G32" s="57">
        <v>2072</v>
      </c>
      <c r="H32" s="6" t="s">
        <v>208</v>
      </c>
    </row>
    <row r="33" spans="1:8" hidden="1" x14ac:dyDescent="0.25">
      <c r="A33" s="229" t="s">
        <v>101</v>
      </c>
      <c r="B33" s="230"/>
      <c r="C33" s="230"/>
      <c r="D33" s="230"/>
      <c r="E33" s="230"/>
      <c r="F33" s="230"/>
      <c r="G33" s="230"/>
      <c r="H33" s="231"/>
    </row>
    <row r="34" spans="1:8" ht="45" hidden="1" x14ac:dyDescent="0.25">
      <c r="A34" s="4">
        <v>11</v>
      </c>
      <c r="B34" s="10" t="s">
        <v>102</v>
      </c>
      <c r="C34" s="21" t="s">
        <v>129</v>
      </c>
      <c r="D34" s="21"/>
      <c r="E34" s="19" t="s">
        <v>131</v>
      </c>
      <c r="F34" s="44">
        <v>10</v>
      </c>
      <c r="G34" s="57">
        <v>13</v>
      </c>
      <c r="H34" s="6" t="s">
        <v>207</v>
      </c>
    </row>
    <row r="35" spans="1:8" ht="120" hidden="1" x14ac:dyDescent="0.25">
      <c r="A35" s="4">
        <v>12</v>
      </c>
      <c r="B35" s="10" t="s">
        <v>103</v>
      </c>
      <c r="C35" s="21" t="s">
        <v>127</v>
      </c>
      <c r="D35" s="21"/>
      <c r="E35" s="66">
        <f>E36/E37*100</f>
        <v>74.535339486660774</v>
      </c>
      <c r="F35" s="67">
        <f t="shared" ref="F35:G35" si="1">F36/F37*100</f>
        <v>72.077603143418472</v>
      </c>
      <c r="G35" s="66">
        <f t="shared" si="1"/>
        <v>83.404671639965756</v>
      </c>
      <c r="H35" s="6" t="s">
        <v>220</v>
      </c>
    </row>
    <row r="36" spans="1:8" ht="105" hidden="1" x14ac:dyDescent="0.25">
      <c r="A36" s="4"/>
      <c r="B36" s="8" t="s">
        <v>104</v>
      </c>
      <c r="C36" s="22" t="s">
        <v>129</v>
      </c>
      <c r="D36" s="60"/>
      <c r="E36" s="58">
        <v>5895</v>
      </c>
      <c r="F36" s="59">
        <v>5870</v>
      </c>
      <c r="G36" s="60">
        <f>6085+735</f>
        <v>6820</v>
      </c>
      <c r="H36" s="6"/>
    </row>
    <row r="37" spans="1:8" ht="30" hidden="1" x14ac:dyDescent="0.25">
      <c r="A37" s="4"/>
      <c r="B37" s="8" t="s">
        <v>105</v>
      </c>
      <c r="C37" s="22" t="s">
        <v>129</v>
      </c>
      <c r="D37" s="60"/>
      <c r="E37" s="58">
        <v>7909</v>
      </c>
      <c r="F37" s="60">
        <v>8144</v>
      </c>
      <c r="G37" s="61">
        <v>8177</v>
      </c>
      <c r="H37" s="6"/>
    </row>
    <row r="38" spans="1:8" hidden="1" x14ac:dyDescent="0.25">
      <c r="A38" s="229" t="s">
        <v>106</v>
      </c>
      <c r="B38" s="230"/>
      <c r="C38" s="230"/>
      <c r="D38" s="230"/>
      <c r="E38" s="230"/>
      <c r="F38" s="230"/>
      <c r="G38" s="230"/>
      <c r="H38" s="231"/>
    </row>
    <row r="39" spans="1:8" ht="105" hidden="1" x14ac:dyDescent="0.25">
      <c r="A39" s="4">
        <v>13</v>
      </c>
      <c r="B39" s="10" t="s">
        <v>107</v>
      </c>
      <c r="C39" s="21" t="s">
        <v>130</v>
      </c>
      <c r="D39" s="21"/>
      <c r="E39" s="65">
        <v>14</v>
      </c>
      <c r="F39" s="68">
        <v>70</v>
      </c>
      <c r="G39" s="69">
        <v>88</v>
      </c>
      <c r="H39" s="6" t="s">
        <v>205</v>
      </c>
    </row>
    <row r="40" spans="1:8" ht="210" hidden="1" x14ac:dyDescent="0.25">
      <c r="A40" s="4">
        <v>14</v>
      </c>
      <c r="B40" s="9" t="s">
        <v>108</v>
      </c>
      <c r="C40" s="23" t="s">
        <v>127</v>
      </c>
      <c r="D40" s="18"/>
      <c r="E40" s="34">
        <f>E42/E43*100</f>
        <v>72.994247653648202</v>
      </c>
      <c r="F40" s="64">
        <f>F42/F43*100</f>
        <v>73.995584988962477</v>
      </c>
      <c r="G40" s="64">
        <f>G42/G43*100</f>
        <v>98.202170963364992</v>
      </c>
      <c r="H40" s="6" t="s">
        <v>219</v>
      </c>
    </row>
    <row r="41" spans="1:8" ht="15.75" hidden="1" customHeight="1" x14ac:dyDescent="0.25">
      <c r="A41" s="4"/>
      <c r="B41" s="8" t="s">
        <v>109</v>
      </c>
      <c r="C41" s="22"/>
      <c r="D41" s="60"/>
      <c r="E41" s="19"/>
      <c r="F41" s="45"/>
      <c r="G41" s="35"/>
      <c r="H41" s="11"/>
    </row>
    <row r="42" spans="1:8" ht="15.75" hidden="1" customHeight="1" x14ac:dyDescent="0.25">
      <c r="A42" s="4"/>
      <c r="B42" s="8" t="s">
        <v>110</v>
      </c>
      <c r="C42" s="22" t="s">
        <v>129</v>
      </c>
      <c r="D42" s="60"/>
      <c r="E42" s="32">
        <v>4822</v>
      </c>
      <c r="F42" s="44">
        <v>5028</v>
      </c>
      <c r="G42" s="21">
        <f>4364+1426</f>
        <v>5790</v>
      </c>
      <c r="H42" s="11"/>
    </row>
    <row r="43" spans="1:8" ht="45" hidden="1" x14ac:dyDescent="0.25">
      <c r="A43" s="12"/>
      <c r="B43" s="8" t="s">
        <v>111</v>
      </c>
      <c r="C43" s="22" t="s">
        <v>129</v>
      </c>
      <c r="D43" s="60"/>
      <c r="E43" s="32">
        <v>6606</v>
      </c>
      <c r="F43" s="44">
        <v>6795</v>
      </c>
      <c r="G43" s="21">
        <v>5896</v>
      </c>
      <c r="H43" s="6"/>
    </row>
    <row r="44" spans="1:8" hidden="1" x14ac:dyDescent="0.25">
      <c r="A44" s="238" t="s">
        <v>112</v>
      </c>
      <c r="B44" s="238"/>
      <c r="C44" s="238"/>
      <c r="D44" s="238"/>
      <c r="E44" s="238"/>
      <c r="F44" s="238"/>
      <c r="G44" s="238"/>
      <c r="H44" s="238"/>
    </row>
    <row r="45" spans="1:8" ht="121.5" hidden="1" customHeight="1" x14ac:dyDescent="0.25">
      <c r="A45" s="4">
        <v>15</v>
      </c>
      <c r="B45" s="10" t="s">
        <v>113</v>
      </c>
      <c r="C45" s="21" t="s">
        <v>127</v>
      </c>
      <c r="D45" s="21"/>
      <c r="E45" s="30">
        <f>E48/E47*100</f>
        <v>47.619047619047613</v>
      </c>
      <c r="F45" s="46">
        <f t="shared" ref="F45:G45" si="2">F48/F47*100</f>
        <v>30.434782608695656</v>
      </c>
      <c r="G45" s="46">
        <f t="shared" si="2"/>
        <v>29.032258064516132</v>
      </c>
      <c r="H45" s="11" t="s">
        <v>217</v>
      </c>
    </row>
    <row r="46" spans="1:8" hidden="1" x14ac:dyDescent="0.25">
      <c r="A46" s="12"/>
      <c r="B46" s="8" t="s">
        <v>109</v>
      </c>
      <c r="C46" s="22"/>
      <c r="D46" s="60"/>
      <c r="E46" s="19"/>
      <c r="F46" s="47"/>
      <c r="G46" s="33"/>
      <c r="H46" s="6"/>
    </row>
    <row r="47" spans="1:8" ht="45" hidden="1" x14ac:dyDescent="0.25">
      <c r="A47" s="12"/>
      <c r="B47" s="8" t="s">
        <v>114</v>
      </c>
      <c r="C47" s="22" t="s">
        <v>128</v>
      </c>
      <c r="D47" s="60"/>
      <c r="E47" s="23">
        <v>21</v>
      </c>
      <c r="F47" s="48">
        <v>23</v>
      </c>
      <c r="G47" s="33">
        <v>31</v>
      </c>
      <c r="H47" s="6"/>
    </row>
    <row r="48" spans="1:8" ht="45" hidden="1" x14ac:dyDescent="0.25">
      <c r="A48" s="13"/>
      <c r="B48" s="8" t="s">
        <v>115</v>
      </c>
      <c r="C48" s="22" t="s">
        <v>128</v>
      </c>
      <c r="D48" s="60"/>
      <c r="E48" s="23">
        <v>10</v>
      </c>
      <c r="F48" s="44">
        <v>7</v>
      </c>
      <c r="G48" s="39">
        <v>9</v>
      </c>
      <c r="H48" s="2"/>
    </row>
    <row r="49" spans="1:8" hidden="1" x14ac:dyDescent="0.25">
      <c r="A49" s="245" t="s">
        <v>116</v>
      </c>
      <c r="B49" s="245"/>
      <c r="C49" s="245"/>
      <c r="D49" s="245"/>
      <c r="E49" s="245"/>
      <c r="F49" s="245"/>
      <c r="G49" s="245"/>
      <c r="H49" s="245"/>
    </row>
    <row r="50" spans="1:8" ht="120" hidden="1" x14ac:dyDescent="0.25">
      <c r="A50" s="13">
        <v>16</v>
      </c>
      <c r="B50" s="9" t="s">
        <v>117</v>
      </c>
      <c r="C50" s="23" t="s">
        <v>127</v>
      </c>
      <c r="D50" s="18"/>
      <c r="E50" s="17">
        <f>E56/E52*100</f>
        <v>57.499999999999993</v>
      </c>
      <c r="F50" s="42">
        <f t="shared" ref="F50:G50" si="3">F56/F52*100</f>
        <v>64.473684210526315</v>
      </c>
      <c r="G50" s="63">
        <f t="shared" si="3"/>
        <v>74.074074074074076</v>
      </c>
      <c r="H50" s="53" t="s">
        <v>218</v>
      </c>
    </row>
    <row r="51" spans="1:8" hidden="1" x14ac:dyDescent="0.25">
      <c r="A51" s="13"/>
      <c r="B51" s="8" t="s">
        <v>109</v>
      </c>
      <c r="C51" s="24"/>
      <c r="D51" s="41"/>
      <c r="E51" s="17"/>
      <c r="F51" s="44"/>
      <c r="G51" s="39"/>
      <c r="H51" s="2"/>
    </row>
    <row r="52" spans="1:8" ht="45" hidden="1" x14ac:dyDescent="0.25">
      <c r="A52" s="13"/>
      <c r="B52" s="14" t="s">
        <v>118</v>
      </c>
      <c r="C52" s="25" t="s">
        <v>128</v>
      </c>
      <c r="D52" s="99"/>
      <c r="E52" s="36">
        <f>SUM(E53:E55)</f>
        <v>40</v>
      </c>
      <c r="F52" s="41">
        <f t="shared" ref="F52:G52" si="4">SUM(F53:F55)</f>
        <v>76</v>
      </c>
      <c r="G52" s="36">
        <f t="shared" si="4"/>
        <v>54</v>
      </c>
      <c r="H52" s="2"/>
    </row>
    <row r="53" spans="1:8" hidden="1" x14ac:dyDescent="0.25">
      <c r="A53" s="13"/>
      <c r="B53" s="8" t="s">
        <v>119</v>
      </c>
      <c r="C53" s="25"/>
      <c r="D53" s="99"/>
      <c r="E53" s="23">
        <v>31</v>
      </c>
      <c r="F53" s="44">
        <v>40</v>
      </c>
      <c r="G53" s="39">
        <v>40</v>
      </c>
      <c r="H53" s="2"/>
    </row>
    <row r="54" spans="1:8" ht="90" hidden="1" x14ac:dyDescent="0.25">
      <c r="A54" s="13"/>
      <c r="B54" s="8" t="s">
        <v>120</v>
      </c>
      <c r="C54" s="25"/>
      <c r="D54" s="99"/>
      <c r="E54" s="23">
        <v>5</v>
      </c>
      <c r="F54" s="44">
        <v>28</v>
      </c>
      <c r="G54" s="39">
        <v>6</v>
      </c>
      <c r="H54" s="53" t="s">
        <v>209</v>
      </c>
    </row>
    <row r="55" spans="1:8" hidden="1" x14ac:dyDescent="0.25">
      <c r="A55" s="13"/>
      <c r="B55" s="8" t="s">
        <v>121</v>
      </c>
      <c r="C55" s="25"/>
      <c r="D55" s="99"/>
      <c r="E55" s="31">
        <v>4</v>
      </c>
      <c r="F55" s="49">
        <v>8</v>
      </c>
      <c r="G55" s="39">
        <v>8</v>
      </c>
      <c r="H55" s="2"/>
    </row>
    <row r="56" spans="1:8" ht="45" hidden="1" x14ac:dyDescent="0.25">
      <c r="A56" s="13"/>
      <c r="B56" s="14" t="s">
        <v>122</v>
      </c>
      <c r="C56" s="25" t="s">
        <v>128</v>
      </c>
      <c r="D56" s="99"/>
      <c r="E56" s="37">
        <f>SUM(E57:E59)</f>
        <v>23</v>
      </c>
      <c r="F56" s="41">
        <f t="shared" ref="F56:G56" si="5">SUM(F57:F59)</f>
        <v>49</v>
      </c>
      <c r="G56" s="37">
        <f t="shared" si="5"/>
        <v>40</v>
      </c>
      <c r="H56" s="2"/>
    </row>
    <row r="57" spans="1:8" hidden="1" x14ac:dyDescent="0.25">
      <c r="A57" s="13"/>
      <c r="B57" s="8" t="s">
        <v>119</v>
      </c>
      <c r="C57" s="25"/>
      <c r="D57" s="99"/>
      <c r="E57" s="23">
        <v>19</v>
      </c>
      <c r="F57" s="43">
        <v>20</v>
      </c>
      <c r="G57" s="39">
        <v>20</v>
      </c>
      <c r="H57" s="2"/>
    </row>
    <row r="58" spans="1:8" ht="90" hidden="1" x14ac:dyDescent="0.25">
      <c r="A58" s="13"/>
      <c r="B58" s="8" t="s">
        <v>120</v>
      </c>
      <c r="C58" s="25"/>
      <c r="D58" s="99"/>
      <c r="E58" s="23">
        <v>1</v>
      </c>
      <c r="F58" s="43">
        <v>23</v>
      </c>
      <c r="G58" s="39">
        <v>14</v>
      </c>
      <c r="H58" s="53" t="s">
        <v>209</v>
      </c>
    </row>
    <row r="59" spans="1:8" hidden="1" x14ac:dyDescent="0.25">
      <c r="A59" s="13"/>
      <c r="B59" s="8" t="s">
        <v>123</v>
      </c>
      <c r="C59" s="26"/>
      <c r="D59" s="100"/>
      <c r="E59" s="23">
        <v>3</v>
      </c>
      <c r="F59" s="43">
        <v>6</v>
      </c>
      <c r="G59" s="39">
        <v>6</v>
      </c>
      <c r="H59" s="2"/>
    </row>
    <row r="60" spans="1:8" ht="120" hidden="1" x14ac:dyDescent="0.25">
      <c r="A60" s="13">
        <v>17</v>
      </c>
      <c r="B60" s="9" t="s">
        <v>124</v>
      </c>
      <c r="C60" s="23" t="s">
        <v>127</v>
      </c>
      <c r="D60" s="18"/>
      <c r="E60" s="17">
        <f>E66/E62*100</f>
        <v>92.5</v>
      </c>
      <c r="F60" s="50">
        <f>F66/F62*100</f>
        <v>82.89473684210526</v>
      </c>
      <c r="G60" s="50">
        <f>G66/G62*100</f>
        <v>83.870967741935488</v>
      </c>
      <c r="H60" s="53" t="s">
        <v>218</v>
      </c>
    </row>
    <row r="61" spans="1:8" hidden="1" x14ac:dyDescent="0.25">
      <c r="A61" s="13"/>
      <c r="B61" s="8" t="s">
        <v>109</v>
      </c>
      <c r="C61" s="27"/>
      <c r="D61" s="18"/>
      <c r="E61" s="17"/>
      <c r="F61" s="43"/>
      <c r="G61" s="39"/>
      <c r="H61" s="2"/>
    </row>
    <row r="62" spans="1:8" ht="39.75" hidden="1" customHeight="1" x14ac:dyDescent="0.25">
      <c r="A62" s="13"/>
      <c r="B62" s="14" t="s">
        <v>125</v>
      </c>
      <c r="C62" s="26" t="s">
        <v>128</v>
      </c>
      <c r="D62" s="100"/>
      <c r="E62" s="36">
        <f>SUM(E63:E65)</f>
        <v>40</v>
      </c>
      <c r="F62" s="36">
        <f t="shared" ref="F62:G62" si="6">SUM(F63:F65)</f>
        <v>76</v>
      </c>
      <c r="G62" s="36">
        <f t="shared" si="6"/>
        <v>62</v>
      </c>
      <c r="H62" s="2"/>
    </row>
    <row r="63" spans="1:8" hidden="1" x14ac:dyDescent="0.25">
      <c r="A63" s="13"/>
      <c r="B63" s="8" t="s">
        <v>119</v>
      </c>
      <c r="C63" s="26"/>
      <c r="D63" s="100"/>
      <c r="E63" s="23">
        <v>31</v>
      </c>
      <c r="F63" s="43">
        <v>40</v>
      </c>
      <c r="G63" s="17">
        <v>40</v>
      </c>
      <c r="H63" s="2"/>
    </row>
    <row r="64" spans="1:8" ht="90" hidden="1" x14ac:dyDescent="0.25">
      <c r="A64" s="13"/>
      <c r="B64" s="8" t="s">
        <v>120</v>
      </c>
      <c r="C64" s="26"/>
      <c r="D64" s="100"/>
      <c r="E64" s="23">
        <v>5</v>
      </c>
      <c r="F64" s="43">
        <v>28</v>
      </c>
      <c r="G64" s="17">
        <v>14</v>
      </c>
      <c r="H64" s="53" t="s">
        <v>209</v>
      </c>
    </row>
    <row r="65" spans="1:8" hidden="1" x14ac:dyDescent="0.25">
      <c r="A65" s="13"/>
      <c r="B65" s="8" t="s">
        <v>121</v>
      </c>
      <c r="C65" s="26"/>
      <c r="D65" s="100"/>
      <c r="E65" s="31">
        <v>4</v>
      </c>
      <c r="F65" s="51">
        <v>8</v>
      </c>
      <c r="G65" s="17">
        <v>8</v>
      </c>
      <c r="H65" s="2"/>
    </row>
    <row r="66" spans="1:8" ht="45" hidden="1" x14ac:dyDescent="0.25">
      <c r="A66" s="13"/>
      <c r="B66" s="14" t="s">
        <v>126</v>
      </c>
      <c r="C66" s="26" t="s">
        <v>128</v>
      </c>
      <c r="D66" s="100"/>
      <c r="E66" s="36">
        <f>SUM(E67:E69)</f>
        <v>37</v>
      </c>
      <c r="F66" s="36">
        <f t="shared" ref="F66:G66" si="7">SUM(F67:F69)</f>
        <v>63</v>
      </c>
      <c r="G66" s="36">
        <f t="shared" si="7"/>
        <v>52</v>
      </c>
      <c r="H66" s="2"/>
    </row>
    <row r="67" spans="1:8" ht="105" hidden="1" x14ac:dyDescent="0.25">
      <c r="A67" s="13"/>
      <c r="B67" s="8" t="s">
        <v>119</v>
      </c>
      <c r="C67" s="26"/>
      <c r="D67" s="100"/>
      <c r="E67" s="23">
        <v>29</v>
      </c>
      <c r="F67" s="43">
        <v>37</v>
      </c>
      <c r="G67" s="17">
        <v>33</v>
      </c>
      <c r="H67" s="53" t="s">
        <v>206</v>
      </c>
    </row>
    <row r="68" spans="1:8" ht="75" hidden="1" x14ac:dyDescent="0.25">
      <c r="A68" s="13"/>
      <c r="B68" s="8" t="s">
        <v>120</v>
      </c>
      <c r="C68" s="26"/>
      <c r="D68" s="100"/>
      <c r="E68" s="23">
        <v>5</v>
      </c>
      <c r="F68" s="43">
        <v>23</v>
      </c>
      <c r="G68" s="17">
        <v>14</v>
      </c>
      <c r="H68" s="53" t="s">
        <v>210</v>
      </c>
    </row>
    <row r="69" spans="1:8" ht="44.25" hidden="1" customHeight="1" x14ac:dyDescent="0.25">
      <c r="A69" s="13"/>
      <c r="B69" s="8" t="s">
        <v>121</v>
      </c>
      <c r="C69" s="26"/>
      <c r="D69" s="100"/>
      <c r="E69" s="23">
        <v>3</v>
      </c>
      <c r="F69" s="18">
        <v>3</v>
      </c>
      <c r="G69" s="17">
        <v>5</v>
      </c>
      <c r="H69" s="2"/>
    </row>
    <row r="70" spans="1:8" ht="15.6" customHeight="1" x14ac:dyDescent="0.25">
      <c r="A70" s="239" t="s">
        <v>321</v>
      </c>
      <c r="B70" s="240"/>
      <c r="C70" s="240"/>
      <c r="D70" s="240"/>
      <c r="E70" s="240"/>
      <c r="F70" s="240"/>
      <c r="G70" s="240"/>
      <c r="H70" s="241"/>
    </row>
    <row r="71" spans="1:8" ht="15.6" customHeight="1" x14ac:dyDescent="0.25">
      <c r="A71" s="242" t="s">
        <v>322</v>
      </c>
      <c r="B71" s="243"/>
      <c r="C71" s="243"/>
      <c r="D71" s="243"/>
      <c r="E71" s="243"/>
      <c r="F71" s="243"/>
      <c r="G71" s="243"/>
      <c r="H71" s="244"/>
    </row>
    <row r="72" spans="1:8" ht="140.44999999999999" customHeight="1" x14ac:dyDescent="0.25">
      <c r="A72" s="109">
        <v>9</v>
      </c>
      <c r="B72" s="5" t="s">
        <v>303</v>
      </c>
      <c r="C72" s="17" t="s">
        <v>127</v>
      </c>
      <c r="D72" s="18" t="s">
        <v>287</v>
      </c>
      <c r="E72" s="110">
        <v>100</v>
      </c>
      <c r="F72" s="43">
        <v>100</v>
      </c>
      <c r="G72" s="110">
        <v>100</v>
      </c>
      <c r="H72" s="6"/>
    </row>
    <row r="73" spans="1:8" ht="135" x14ac:dyDescent="0.25">
      <c r="A73" s="70">
        <v>10</v>
      </c>
      <c r="B73" s="7" t="s">
        <v>302</v>
      </c>
      <c r="C73" s="71" t="s">
        <v>127</v>
      </c>
      <c r="D73" s="18" t="s">
        <v>287</v>
      </c>
      <c r="E73" s="71">
        <v>100</v>
      </c>
      <c r="F73" s="44">
        <v>100</v>
      </c>
      <c r="G73" s="71">
        <v>100</v>
      </c>
      <c r="H73" s="6"/>
    </row>
    <row r="74" spans="1:8" ht="80.45" customHeight="1" x14ac:dyDescent="0.25">
      <c r="A74" s="109">
        <v>11</v>
      </c>
      <c r="B74" s="7" t="s">
        <v>323</v>
      </c>
      <c r="C74" s="110" t="s">
        <v>324</v>
      </c>
      <c r="D74" s="18" t="s">
        <v>287</v>
      </c>
      <c r="E74" s="111" t="s">
        <v>329</v>
      </c>
      <c r="F74" s="44">
        <v>12</v>
      </c>
      <c r="G74" s="110">
        <v>12</v>
      </c>
      <c r="H74" s="6"/>
    </row>
    <row r="75" spans="1:8" x14ac:dyDescent="0.25">
      <c r="A75" s="224" t="s">
        <v>325</v>
      </c>
      <c r="B75" s="224"/>
      <c r="C75" s="224"/>
      <c r="D75" s="224"/>
      <c r="E75" s="224"/>
      <c r="F75" s="224"/>
      <c r="G75" s="224"/>
      <c r="H75" s="224"/>
    </row>
    <row r="76" spans="1:8" ht="105" x14ac:dyDescent="0.25">
      <c r="A76" s="109">
        <v>12</v>
      </c>
      <c r="B76" s="7" t="s">
        <v>326</v>
      </c>
      <c r="C76" s="110" t="s">
        <v>324</v>
      </c>
      <c r="D76" s="18" t="s">
        <v>287</v>
      </c>
      <c r="E76" s="111" t="s">
        <v>329</v>
      </c>
      <c r="F76" s="44">
        <v>2</v>
      </c>
      <c r="G76" s="110">
        <v>2</v>
      </c>
      <c r="H76" s="6"/>
    </row>
    <row r="77" spans="1:8" x14ac:dyDescent="0.25">
      <c r="A77" s="224" t="s">
        <v>327</v>
      </c>
      <c r="B77" s="224"/>
      <c r="C77" s="224"/>
      <c r="D77" s="224"/>
      <c r="E77" s="224"/>
      <c r="F77" s="224"/>
      <c r="G77" s="224"/>
      <c r="H77" s="224"/>
    </row>
    <row r="78" spans="1:8" ht="97.15" customHeight="1" x14ac:dyDescent="0.25">
      <c r="A78" s="13">
        <v>13</v>
      </c>
      <c r="B78" s="53" t="s">
        <v>328</v>
      </c>
      <c r="C78" s="13" t="s">
        <v>128</v>
      </c>
      <c r="D78" s="18" t="s">
        <v>287</v>
      </c>
      <c r="E78" s="111" t="s">
        <v>329</v>
      </c>
      <c r="F78" s="18">
        <v>1</v>
      </c>
      <c r="G78" s="17">
        <v>0</v>
      </c>
      <c r="H78" s="47" t="s">
        <v>360</v>
      </c>
    </row>
  </sheetData>
  <mergeCells count="25">
    <mergeCell ref="A70:H70"/>
    <mergeCell ref="A71:H71"/>
    <mergeCell ref="A75:H75"/>
    <mergeCell ref="A77:H77"/>
    <mergeCell ref="A49:H49"/>
    <mergeCell ref="A30:H30"/>
    <mergeCell ref="A31:H31"/>
    <mergeCell ref="A33:H33"/>
    <mergeCell ref="A38:H38"/>
    <mergeCell ref="A44:H44"/>
    <mergeCell ref="A12:H12"/>
    <mergeCell ref="A13:H13"/>
    <mergeCell ref="A19:H19"/>
    <mergeCell ref="A25:H25"/>
    <mergeCell ref="A26:H26"/>
    <mergeCell ref="A10:H10"/>
    <mergeCell ref="A4:H4"/>
    <mergeCell ref="A6:A8"/>
    <mergeCell ref="B6:B8"/>
    <mergeCell ref="C6:C8"/>
    <mergeCell ref="E6:G6"/>
    <mergeCell ref="H6:H8"/>
    <mergeCell ref="E7:E8"/>
    <mergeCell ref="F7:G7"/>
    <mergeCell ref="D6:D8"/>
  </mergeCells>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opLeftCell="A22" zoomScale="70" zoomScaleNormal="70" workbookViewId="0">
      <selection activeCell="I41" sqref="I41"/>
    </sheetView>
  </sheetViews>
  <sheetFormatPr defaultColWidth="9.140625" defaultRowHeight="15" x14ac:dyDescent="0.25"/>
  <cols>
    <col min="1" max="1" width="4.42578125" style="1" customWidth="1"/>
    <col min="2" max="2" width="44.28515625" style="1" customWidth="1"/>
    <col min="3" max="3" width="39.85546875" style="1" customWidth="1"/>
    <col min="4" max="4" width="14.5703125" style="1" customWidth="1"/>
    <col min="5" max="5" width="13.7109375" style="1" customWidth="1"/>
    <col min="6" max="6" width="13.28515625" style="1" customWidth="1"/>
    <col min="7" max="7" width="13.85546875" style="1" customWidth="1"/>
    <col min="8" max="8" width="41.5703125" style="54" customWidth="1"/>
    <col min="9" max="9" width="62.28515625" style="89" customWidth="1"/>
    <col min="10" max="10" width="36.42578125" style="1" customWidth="1"/>
    <col min="11" max="16384" width="9.140625" style="1"/>
  </cols>
  <sheetData>
    <row r="1" spans="1:10" x14ac:dyDescent="0.25">
      <c r="J1" s="74" t="s">
        <v>221</v>
      </c>
    </row>
    <row r="2" spans="1:10" ht="3.75" customHeight="1" x14ac:dyDescent="0.25"/>
    <row r="3" spans="1:10" ht="46.5" customHeight="1" x14ac:dyDescent="0.25">
      <c r="A3" s="222" t="s">
        <v>19</v>
      </c>
      <c r="B3" s="223"/>
      <c r="C3" s="223"/>
      <c r="D3" s="223"/>
      <c r="E3" s="223"/>
      <c r="F3" s="223"/>
      <c r="G3" s="223"/>
      <c r="H3" s="223"/>
      <c r="I3" s="223"/>
      <c r="J3" s="223"/>
    </row>
    <row r="4" spans="1:10" ht="6" customHeight="1" x14ac:dyDescent="0.25">
      <c r="A4" s="72"/>
      <c r="B4" s="73"/>
      <c r="C4" s="73"/>
      <c r="D4" s="73"/>
      <c r="E4" s="73"/>
      <c r="F4" s="73"/>
      <c r="G4" s="73"/>
      <c r="H4" s="73"/>
      <c r="I4" s="90"/>
      <c r="J4" s="73"/>
    </row>
    <row r="5" spans="1:10" hidden="1" x14ac:dyDescent="0.25"/>
    <row r="6" spans="1:10" x14ac:dyDescent="0.25">
      <c r="A6" s="252" t="s">
        <v>1</v>
      </c>
      <c r="B6" s="252" t="s">
        <v>8</v>
      </c>
      <c r="C6" s="252" t="s">
        <v>9</v>
      </c>
      <c r="D6" s="252" t="s">
        <v>10</v>
      </c>
      <c r="E6" s="252"/>
      <c r="F6" s="252" t="s">
        <v>11</v>
      </c>
      <c r="G6" s="252"/>
      <c r="H6" s="252" t="s">
        <v>12</v>
      </c>
      <c r="I6" s="252"/>
      <c r="J6" s="252" t="s">
        <v>13</v>
      </c>
    </row>
    <row r="7" spans="1:10" ht="30" customHeight="1" x14ac:dyDescent="0.25">
      <c r="A7" s="252"/>
      <c r="B7" s="252"/>
      <c r="C7" s="252"/>
      <c r="D7" s="55" t="s">
        <v>14</v>
      </c>
      <c r="E7" s="55" t="s">
        <v>15</v>
      </c>
      <c r="F7" s="55" t="s">
        <v>14</v>
      </c>
      <c r="G7" s="55" t="s">
        <v>15</v>
      </c>
      <c r="H7" s="55" t="s">
        <v>16</v>
      </c>
      <c r="I7" s="91" t="s">
        <v>17</v>
      </c>
      <c r="J7" s="252"/>
    </row>
    <row r="8" spans="1:10" x14ac:dyDescent="0.25">
      <c r="A8" s="55">
        <v>1</v>
      </c>
      <c r="B8" s="55">
        <v>2</v>
      </c>
      <c r="C8" s="55">
        <v>3</v>
      </c>
      <c r="D8" s="55">
        <v>4</v>
      </c>
      <c r="E8" s="55">
        <v>5</v>
      </c>
      <c r="F8" s="55">
        <v>6</v>
      </c>
      <c r="G8" s="55">
        <v>7</v>
      </c>
      <c r="H8" s="55">
        <v>8</v>
      </c>
      <c r="I8" s="91">
        <v>9</v>
      </c>
      <c r="J8" s="55">
        <v>10</v>
      </c>
    </row>
    <row r="9" spans="1:10" ht="24.6" customHeight="1" x14ac:dyDescent="0.25">
      <c r="A9" s="239" t="s">
        <v>163</v>
      </c>
      <c r="B9" s="240"/>
      <c r="C9" s="240"/>
      <c r="D9" s="240"/>
      <c r="E9" s="240"/>
      <c r="F9" s="240"/>
      <c r="G9" s="240"/>
      <c r="H9" s="240"/>
      <c r="I9" s="241"/>
      <c r="J9" s="56"/>
    </row>
    <row r="10" spans="1:10" s="94" customFormat="1" ht="112.15" hidden="1" customHeight="1" x14ac:dyDescent="0.25">
      <c r="A10" s="44">
        <v>1</v>
      </c>
      <c r="B10" s="104" t="s">
        <v>164</v>
      </c>
      <c r="C10" s="44" t="s">
        <v>309</v>
      </c>
      <c r="D10" s="105">
        <v>45292</v>
      </c>
      <c r="E10" s="105">
        <v>45657</v>
      </c>
      <c r="F10" s="105">
        <v>45292</v>
      </c>
      <c r="G10" s="105">
        <v>45657</v>
      </c>
      <c r="H10" s="92" t="s">
        <v>290</v>
      </c>
      <c r="I10" s="88" t="s">
        <v>316</v>
      </c>
      <c r="J10" s="43" t="s">
        <v>227</v>
      </c>
    </row>
    <row r="11" spans="1:10" ht="409.15" customHeight="1" x14ac:dyDescent="0.25">
      <c r="A11" s="44">
        <v>1</v>
      </c>
      <c r="B11" s="104" t="s">
        <v>165</v>
      </c>
      <c r="C11" s="44" t="s">
        <v>308</v>
      </c>
      <c r="D11" s="105">
        <v>45292</v>
      </c>
      <c r="E11" s="105">
        <v>45657</v>
      </c>
      <c r="F11" s="105">
        <v>45292</v>
      </c>
      <c r="G11" s="105">
        <v>45657</v>
      </c>
      <c r="H11" s="92" t="s">
        <v>166</v>
      </c>
      <c r="I11" s="88" t="s">
        <v>359</v>
      </c>
      <c r="J11" s="43" t="s">
        <v>227</v>
      </c>
    </row>
    <row r="12" spans="1:10" ht="147" customHeight="1" x14ac:dyDescent="0.25">
      <c r="A12" s="44">
        <v>2</v>
      </c>
      <c r="B12" s="104" t="s">
        <v>167</v>
      </c>
      <c r="C12" s="44" t="s">
        <v>307</v>
      </c>
      <c r="D12" s="105">
        <v>45292</v>
      </c>
      <c r="E12" s="105">
        <v>45657</v>
      </c>
      <c r="F12" s="105">
        <v>45292</v>
      </c>
      <c r="G12" s="105">
        <v>45657</v>
      </c>
      <c r="H12" s="92" t="s">
        <v>168</v>
      </c>
      <c r="I12" s="85" t="s">
        <v>358</v>
      </c>
      <c r="J12" s="43" t="s">
        <v>227</v>
      </c>
    </row>
    <row r="13" spans="1:10" ht="98.25" hidden="1" customHeight="1" x14ac:dyDescent="0.25">
      <c r="A13" s="44">
        <v>4</v>
      </c>
      <c r="B13" s="104" t="s">
        <v>169</v>
      </c>
      <c r="C13" s="44"/>
      <c r="D13" s="105">
        <v>45292</v>
      </c>
      <c r="E13" s="105">
        <v>44926</v>
      </c>
      <c r="F13" s="105">
        <v>44562</v>
      </c>
      <c r="G13" s="105">
        <v>44926</v>
      </c>
      <c r="H13" s="85" t="s">
        <v>170</v>
      </c>
      <c r="I13" s="85"/>
      <c r="J13" s="43"/>
    </row>
    <row r="14" spans="1:10" s="94" customFormat="1" ht="143.25" customHeight="1" x14ac:dyDescent="0.25">
      <c r="A14" s="44">
        <v>3</v>
      </c>
      <c r="B14" s="104" t="s">
        <v>171</v>
      </c>
      <c r="C14" s="106" t="s">
        <v>310</v>
      </c>
      <c r="D14" s="105">
        <v>45292</v>
      </c>
      <c r="E14" s="105">
        <v>45657</v>
      </c>
      <c r="F14" s="105">
        <v>45292</v>
      </c>
      <c r="G14" s="105">
        <v>45657</v>
      </c>
      <c r="H14" s="92" t="s">
        <v>172</v>
      </c>
      <c r="I14" s="88" t="s">
        <v>330</v>
      </c>
      <c r="J14" s="43" t="s">
        <v>227</v>
      </c>
    </row>
    <row r="15" spans="1:10" ht="102" customHeight="1" x14ac:dyDescent="0.25">
      <c r="A15" s="44">
        <v>4</v>
      </c>
      <c r="B15" s="104" t="s">
        <v>173</v>
      </c>
      <c r="C15" s="106" t="s">
        <v>310</v>
      </c>
      <c r="D15" s="105">
        <v>45292</v>
      </c>
      <c r="E15" s="105">
        <v>45657</v>
      </c>
      <c r="F15" s="105">
        <v>45292</v>
      </c>
      <c r="G15" s="105">
        <v>45657</v>
      </c>
      <c r="H15" s="92" t="s">
        <v>235</v>
      </c>
      <c r="I15" s="87" t="s">
        <v>228</v>
      </c>
      <c r="J15" s="43" t="s">
        <v>227</v>
      </c>
    </row>
    <row r="16" spans="1:10" ht="106.5" customHeight="1" x14ac:dyDescent="0.25">
      <c r="A16" s="44">
        <v>5</v>
      </c>
      <c r="B16" s="104" t="s">
        <v>174</v>
      </c>
      <c r="C16" s="44" t="s">
        <v>311</v>
      </c>
      <c r="D16" s="105">
        <v>45292</v>
      </c>
      <c r="E16" s="105">
        <v>45657</v>
      </c>
      <c r="F16" s="105">
        <v>45292</v>
      </c>
      <c r="G16" s="105">
        <v>45657</v>
      </c>
      <c r="H16" s="92" t="s">
        <v>175</v>
      </c>
      <c r="I16" s="88" t="s">
        <v>331</v>
      </c>
      <c r="J16" s="43" t="s">
        <v>227</v>
      </c>
    </row>
    <row r="17" spans="1:10" ht="111" customHeight="1" x14ac:dyDescent="0.25">
      <c r="A17" s="44">
        <v>6</v>
      </c>
      <c r="B17" s="104" t="s">
        <v>176</v>
      </c>
      <c r="C17" s="44" t="s">
        <v>311</v>
      </c>
      <c r="D17" s="105">
        <v>45292</v>
      </c>
      <c r="E17" s="105">
        <v>45657</v>
      </c>
      <c r="F17" s="105">
        <v>45292</v>
      </c>
      <c r="G17" s="105">
        <v>45657</v>
      </c>
      <c r="H17" s="92" t="s">
        <v>236</v>
      </c>
      <c r="I17" s="88" t="s">
        <v>312</v>
      </c>
      <c r="J17" s="43" t="s">
        <v>227</v>
      </c>
    </row>
    <row r="18" spans="1:10" ht="105" customHeight="1" x14ac:dyDescent="0.25">
      <c r="A18" s="44">
        <v>7</v>
      </c>
      <c r="B18" s="104" t="s">
        <v>291</v>
      </c>
      <c r="C18" s="44" t="s">
        <v>310</v>
      </c>
      <c r="D18" s="105">
        <v>45292</v>
      </c>
      <c r="E18" s="105">
        <v>45657</v>
      </c>
      <c r="F18" s="105">
        <v>45292</v>
      </c>
      <c r="G18" s="105">
        <v>45657</v>
      </c>
      <c r="H18" s="85" t="s">
        <v>237</v>
      </c>
      <c r="I18" s="85" t="s">
        <v>295</v>
      </c>
      <c r="J18" s="43" t="s">
        <v>227</v>
      </c>
    </row>
    <row r="19" spans="1:10" s="94" customFormat="1" ht="21" customHeight="1" x14ac:dyDescent="0.25">
      <c r="A19" s="249" t="s">
        <v>177</v>
      </c>
      <c r="B19" s="250"/>
      <c r="C19" s="250"/>
      <c r="D19" s="250"/>
      <c r="E19" s="250"/>
      <c r="F19" s="250"/>
      <c r="G19" s="250"/>
      <c r="H19" s="250"/>
      <c r="I19" s="250"/>
      <c r="J19" s="251"/>
    </row>
    <row r="20" spans="1:10" ht="103.5" customHeight="1" x14ac:dyDescent="0.25">
      <c r="A20" s="44">
        <v>8</v>
      </c>
      <c r="B20" s="104" t="s">
        <v>178</v>
      </c>
      <c r="C20" s="44" t="s">
        <v>313</v>
      </c>
      <c r="D20" s="105">
        <v>45292</v>
      </c>
      <c r="E20" s="105">
        <v>45657</v>
      </c>
      <c r="F20" s="105">
        <v>45292</v>
      </c>
      <c r="G20" s="105">
        <v>45657</v>
      </c>
      <c r="H20" s="85" t="s">
        <v>293</v>
      </c>
      <c r="I20" s="5" t="s">
        <v>294</v>
      </c>
      <c r="J20" s="43" t="s">
        <v>227</v>
      </c>
    </row>
    <row r="21" spans="1:10" ht="90" hidden="1" customHeight="1" x14ac:dyDescent="0.25">
      <c r="A21" s="44">
        <v>11</v>
      </c>
      <c r="B21" s="104" t="s">
        <v>179</v>
      </c>
      <c r="C21" s="44"/>
      <c r="D21" s="105">
        <v>45292</v>
      </c>
      <c r="E21" s="105">
        <v>45657</v>
      </c>
      <c r="F21" s="105">
        <v>45292</v>
      </c>
      <c r="G21" s="105">
        <v>45657</v>
      </c>
      <c r="H21" s="92" t="s">
        <v>180</v>
      </c>
      <c r="I21" s="85"/>
      <c r="J21" s="43"/>
    </row>
    <row r="22" spans="1:10" ht="152.25" customHeight="1" x14ac:dyDescent="0.25">
      <c r="A22" s="44">
        <v>9</v>
      </c>
      <c r="B22" s="104" t="s">
        <v>181</v>
      </c>
      <c r="C22" s="44" t="s">
        <v>314</v>
      </c>
      <c r="D22" s="105">
        <v>45292</v>
      </c>
      <c r="E22" s="105">
        <v>45657</v>
      </c>
      <c r="F22" s="105">
        <v>45292</v>
      </c>
      <c r="G22" s="105">
        <v>45657</v>
      </c>
      <c r="H22" s="92" t="s">
        <v>238</v>
      </c>
      <c r="I22" s="87" t="s">
        <v>332</v>
      </c>
      <c r="J22" s="43" t="s">
        <v>227</v>
      </c>
    </row>
    <row r="23" spans="1:10" ht="75" hidden="1" customHeight="1" x14ac:dyDescent="0.25">
      <c r="A23" s="44">
        <v>13</v>
      </c>
      <c r="B23" s="104" t="s">
        <v>182</v>
      </c>
      <c r="C23" s="44"/>
      <c r="D23" s="105">
        <v>45292</v>
      </c>
      <c r="E23" s="105">
        <v>45657</v>
      </c>
      <c r="F23" s="105">
        <v>45292</v>
      </c>
      <c r="G23" s="105">
        <v>45657</v>
      </c>
      <c r="H23" s="85" t="s">
        <v>195</v>
      </c>
      <c r="I23" s="85"/>
      <c r="J23" s="43"/>
    </row>
    <row r="24" spans="1:10" ht="128.25" hidden="1" customHeight="1" x14ac:dyDescent="0.25">
      <c r="A24" s="44">
        <v>14</v>
      </c>
      <c r="B24" s="104" t="s">
        <v>183</v>
      </c>
      <c r="C24" s="44" t="s">
        <v>292</v>
      </c>
      <c r="D24" s="105">
        <v>45292</v>
      </c>
      <c r="E24" s="105">
        <v>45657</v>
      </c>
      <c r="F24" s="105">
        <v>45292</v>
      </c>
      <c r="G24" s="105">
        <v>45657</v>
      </c>
      <c r="H24" s="85" t="s">
        <v>225</v>
      </c>
      <c r="I24" s="85" t="s">
        <v>239</v>
      </c>
      <c r="J24" s="43" t="s">
        <v>227</v>
      </c>
    </row>
    <row r="25" spans="1:10" hidden="1" x14ac:dyDescent="0.25">
      <c r="A25" s="104"/>
      <c r="B25" s="249" t="s">
        <v>99</v>
      </c>
      <c r="C25" s="250"/>
      <c r="D25" s="250"/>
      <c r="E25" s="250"/>
      <c r="F25" s="250"/>
      <c r="G25" s="250"/>
      <c r="H25" s="250"/>
      <c r="I25" s="250"/>
      <c r="J25" s="251"/>
    </row>
    <row r="26" spans="1:10" ht="45" hidden="1" x14ac:dyDescent="0.25">
      <c r="A26" s="44">
        <v>15</v>
      </c>
      <c r="B26" s="104" t="s">
        <v>184</v>
      </c>
      <c r="C26" s="44"/>
      <c r="D26" s="105">
        <v>43831</v>
      </c>
      <c r="E26" s="105">
        <v>44196</v>
      </c>
      <c r="F26" s="52">
        <v>43831</v>
      </c>
      <c r="G26" s="52">
        <v>44196</v>
      </c>
      <c r="H26" s="92" t="s">
        <v>211</v>
      </c>
      <c r="I26" s="92" t="s">
        <v>196</v>
      </c>
      <c r="J26" s="107"/>
    </row>
    <row r="27" spans="1:10" ht="45" hidden="1" x14ac:dyDescent="0.25">
      <c r="A27" s="44">
        <v>16</v>
      </c>
      <c r="B27" s="104" t="s">
        <v>185</v>
      </c>
      <c r="C27" s="44"/>
      <c r="D27" s="105">
        <v>43831</v>
      </c>
      <c r="E27" s="105">
        <v>44196</v>
      </c>
      <c r="F27" s="52">
        <v>44105</v>
      </c>
      <c r="G27" s="52">
        <v>44196</v>
      </c>
      <c r="H27" s="92" t="s">
        <v>212</v>
      </c>
      <c r="I27" s="87" t="s">
        <v>197</v>
      </c>
      <c r="J27" s="108"/>
    </row>
    <row r="28" spans="1:10" ht="45" hidden="1" x14ac:dyDescent="0.25">
      <c r="A28" s="44">
        <v>17</v>
      </c>
      <c r="B28" s="104" t="s">
        <v>186</v>
      </c>
      <c r="C28" s="44"/>
      <c r="D28" s="105">
        <v>43831</v>
      </c>
      <c r="E28" s="105">
        <v>44196</v>
      </c>
      <c r="F28" s="105">
        <v>43831</v>
      </c>
      <c r="G28" s="105">
        <v>44196</v>
      </c>
      <c r="H28" s="92" t="s">
        <v>212</v>
      </c>
      <c r="I28" s="92" t="s">
        <v>198</v>
      </c>
      <c r="J28" s="108"/>
    </row>
    <row r="29" spans="1:10" ht="45" hidden="1" x14ac:dyDescent="0.25">
      <c r="A29" s="44">
        <v>18</v>
      </c>
      <c r="B29" s="104" t="s">
        <v>187</v>
      </c>
      <c r="C29" s="44"/>
      <c r="D29" s="105">
        <v>43831</v>
      </c>
      <c r="E29" s="105">
        <v>44196</v>
      </c>
      <c r="F29" s="105">
        <v>43831</v>
      </c>
      <c r="G29" s="105">
        <v>44196</v>
      </c>
      <c r="H29" s="92" t="s">
        <v>212</v>
      </c>
      <c r="I29" s="85" t="s">
        <v>199</v>
      </c>
      <c r="J29" s="108"/>
    </row>
    <row r="30" spans="1:10" ht="90" hidden="1" x14ac:dyDescent="0.25">
      <c r="A30" s="44">
        <v>19</v>
      </c>
      <c r="B30" s="104" t="s">
        <v>188</v>
      </c>
      <c r="C30" s="44"/>
      <c r="D30" s="105">
        <v>43831</v>
      </c>
      <c r="E30" s="105">
        <v>44196</v>
      </c>
      <c r="F30" s="105">
        <v>43831</v>
      </c>
      <c r="G30" s="105">
        <v>44196</v>
      </c>
      <c r="H30" s="92" t="s">
        <v>213</v>
      </c>
      <c r="I30" s="92" t="s">
        <v>200</v>
      </c>
      <c r="J30" s="108"/>
    </row>
    <row r="31" spans="1:10" ht="45" hidden="1" x14ac:dyDescent="0.25">
      <c r="A31" s="44">
        <v>20</v>
      </c>
      <c r="B31" s="104" t="s">
        <v>189</v>
      </c>
      <c r="C31" s="44"/>
      <c r="D31" s="105">
        <v>43831</v>
      </c>
      <c r="E31" s="105">
        <v>44196</v>
      </c>
      <c r="F31" s="105">
        <v>43831</v>
      </c>
      <c r="G31" s="105">
        <v>44196</v>
      </c>
      <c r="H31" s="92" t="s">
        <v>212</v>
      </c>
      <c r="I31" s="92" t="s">
        <v>198</v>
      </c>
      <c r="J31" s="108"/>
    </row>
    <row r="32" spans="1:10" ht="135" hidden="1" x14ac:dyDescent="0.25">
      <c r="A32" s="44">
        <v>21</v>
      </c>
      <c r="B32" s="104" t="s">
        <v>190</v>
      </c>
      <c r="C32" s="44"/>
      <c r="D32" s="105">
        <v>43831</v>
      </c>
      <c r="E32" s="105">
        <v>44196</v>
      </c>
      <c r="F32" s="52">
        <v>43831</v>
      </c>
      <c r="G32" s="52">
        <v>44196</v>
      </c>
      <c r="H32" s="92" t="s">
        <v>214</v>
      </c>
      <c r="I32" s="92" t="s">
        <v>201</v>
      </c>
      <c r="J32" s="92" t="s">
        <v>191</v>
      </c>
    </row>
    <row r="33" spans="1:10" ht="135" hidden="1" x14ac:dyDescent="0.25">
      <c r="A33" s="44">
        <v>22</v>
      </c>
      <c r="B33" s="104" t="s">
        <v>192</v>
      </c>
      <c r="C33" s="44"/>
      <c r="D33" s="105">
        <v>43831</v>
      </c>
      <c r="E33" s="105">
        <v>44196</v>
      </c>
      <c r="F33" s="52">
        <v>43831</v>
      </c>
      <c r="G33" s="52">
        <v>44196</v>
      </c>
      <c r="H33" s="92" t="s">
        <v>215</v>
      </c>
      <c r="I33" s="93" t="s">
        <v>202</v>
      </c>
      <c r="J33" s="108"/>
    </row>
    <row r="34" spans="1:10" ht="240" hidden="1" x14ac:dyDescent="0.25">
      <c r="A34" s="44">
        <v>23</v>
      </c>
      <c r="B34" s="104" t="s">
        <v>193</v>
      </c>
      <c r="C34" s="44"/>
      <c r="D34" s="105">
        <v>43831</v>
      </c>
      <c r="E34" s="105">
        <v>44196</v>
      </c>
      <c r="F34" s="52">
        <v>43831</v>
      </c>
      <c r="G34" s="52">
        <v>44196</v>
      </c>
      <c r="H34" s="92" t="s">
        <v>215</v>
      </c>
      <c r="I34" s="92" t="s">
        <v>203</v>
      </c>
      <c r="J34" s="108"/>
    </row>
    <row r="35" spans="1:10" ht="120" hidden="1" x14ac:dyDescent="0.25">
      <c r="A35" s="44">
        <v>24</v>
      </c>
      <c r="B35" s="104" t="s">
        <v>194</v>
      </c>
      <c r="C35" s="44"/>
      <c r="D35" s="105">
        <v>43831</v>
      </c>
      <c r="E35" s="105">
        <v>44196</v>
      </c>
      <c r="F35" s="52">
        <v>43831</v>
      </c>
      <c r="G35" s="52">
        <v>44196</v>
      </c>
      <c r="H35" s="92" t="s">
        <v>216</v>
      </c>
      <c r="I35" s="85" t="s">
        <v>204</v>
      </c>
      <c r="J35" s="108"/>
    </row>
    <row r="36" spans="1:10" ht="145.15" customHeight="1" x14ac:dyDescent="0.25">
      <c r="A36" s="44">
        <v>10</v>
      </c>
      <c r="B36" s="104" t="s">
        <v>226</v>
      </c>
      <c r="C36" s="44" t="s">
        <v>315</v>
      </c>
      <c r="D36" s="105">
        <v>45292</v>
      </c>
      <c r="E36" s="105">
        <v>45657</v>
      </c>
      <c r="F36" s="105">
        <v>45292</v>
      </c>
      <c r="G36" s="105">
        <v>45657</v>
      </c>
      <c r="H36" s="85" t="s">
        <v>347</v>
      </c>
      <c r="I36" s="85" t="s">
        <v>333</v>
      </c>
      <c r="J36" s="43" t="s">
        <v>227</v>
      </c>
    </row>
    <row r="37" spans="1:10" x14ac:dyDescent="0.25">
      <c r="A37" s="246" t="s">
        <v>321</v>
      </c>
      <c r="B37" s="247"/>
      <c r="C37" s="247"/>
      <c r="D37" s="247"/>
      <c r="E37" s="247"/>
      <c r="F37" s="247"/>
      <c r="G37" s="247"/>
      <c r="H37" s="247"/>
      <c r="I37" s="247"/>
      <c r="J37" s="248"/>
    </row>
    <row r="38" spans="1:10" s="117" customFormat="1" ht="87" customHeight="1" x14ac:dyDescent="0.25">
      <c r="A38" s="114">
        <v>12</v>
      </c>
      <c r="B38" s="103" t="s">
        <v>335</v>
      </c>
      <c r="C38" s="113" t="s">
        <v>315</v>
      </c>
      <c r="D38" s="115">
        <v>45292</v>
      </c>
      <c r="E38" s="115">
        <v>45657</v>
      </c>
      <c r="F38" s="115">
        <v>45292</v>
      </c>
      <c r="G38" s="115">
        <v>45657</v>
      </c>
      <c r="H38" s="116" t="s">
        <v>340</v>
      </c>
      <c r="I38" s="116" t="s">
        <v>296</v>
      </c>
      <c r="J38" s="114" t="s">
        <v>227</v>
      </c>
    </row>
    <row r="39" spans="1:10" ht="123" customHeight="1" x14ac:dyDescent="0.25">
      <c r="A39" s="13">
        <v>13</v>
      </c>
      <c r="B39" s="6" t="s">
        <v>336</v>
      </c>
      <c r="C39" s="113" t="s">
        <v>338</v>
      </c>
      <c r="D39" s="115">
        <v>45292</v>
      </c>
      <c r="E39" s="115">
        <v>45657</v>
      </c>
      <c r="F39" s="115">
        <v>45292</v>
      </c>
      <c r="G39" s="115">
        <v>45657</v>
      </c>
      <c r="H39" s="112" t="s">
        <v>341</v>
      </c>
      <c r="I39" s="92" t="s">
        <v>345</v>
      </c>
      <c r="J39" s="114" t="s">
        <v>227</v>
      </c>
    </row>
    <row r="40" spans="1:10" ht="105" x14ac:dyDescent="0.25">
      <c r="A40" s="13">
        <v>14</v>
      </c>
      <c r="B40" s="112" t="s">
        <v>337</v>
      </c>
      <c r="C40" s="113" t="s">
        <v>338</v>
      </c>
      <c r="D40" s="115">
        <v>45292</v>
      </c>
      <c r="E40" s="115">
        <v>45657</v>
      </c>
      <c r="F40" s="115">
        <v>45292</v>
      </c>
      <c r="G40" s="115">
        <v>45657</v>
      </c>
      <c r="H40" s="112" t="s">
        <v>342</v>
      </c>
      <c r="I40" s="92" t="s">
        <v>344</v>
      </c>
      <c r="J40" s="114" t="s">
        <v>227</v>
      </c>
    </row>
    <row r="41" spans="1:10" ht="90" x14ac:dyDescent="0.25">
      <c r="A41" s="13">
        <v>15</v>
      </c>
      <c r="B41" s="53" t="s">
        <v>339</v>
      </c>
      <c r="C41" s="113" t="s">
        <v>338</v>
      </c>
      <c r="D41" s="115">
        <v>45292</v>
      </c>
      <c r="E41" s="115">
        <v>45657</v>
      </c>
      <c r="F41" s="115">
        <v>45292</v>
      </c>
      <c r="G41" s="115">
        <v>45657</v>
      </c>
      <c r="H41" s="112" t="s">
        <v>343</v>
      </c>
      <c r="I41" s="92" t="s">
        <v>346</v>
      </c>
      <c r="J41" s="114" t="s">
        <v>227</v>
      </c>
    </row>
  </sheetData>
  <mergeCells count="12">
    <mergeCell ref="A37:J37"/>
    <mergeCell ref="B25:J25"/>
    <mergeCell ref="J6:J7"/>
    <mergeCell ref="A3:J3"/>
    <mergeCell ref="A6:A7"/>
    <mergeCell ref="B6:B7"/>
    <mergeCell ref="C6:C7"/>
    <mergeCell ref="D6:E6"/>
    <mergeCell ref="F6:G6"/>
    <mergeCell ref="H6:I6"/>
    <mergeCell ref="A9:I9"/>
    <mergeCell ref="A19:J19"/>
  </mergeCells>
  <pageMargins left="0.63" right="0.43" top="0.55000000000000004" bottom="0.32" header="0.3" footer="0.3"/>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topLeftCell="A109" workbookViewId="0">
      <selection activeCell="F11" sqref="F11"/>
    </sheetView>
  </sheetViews>
  <sheetFormatPr defaultColWidth="9.140625" defaultRowHeight="15" x14ac:dyDescent="0.25"/>
  <cols>
    <col min="1" max="1" width="17.28515625" style="117" customWidth="1"/>
    <col min="2" max="2" width="33.7109375" style="117" customWidth="1"/>
    <col min="3" max="3" width="25.7109375" style="117" customWidth="1"/>
    <col min="4" max="4" width="0.140625" style="121" hidden="1" customWidth="1"/>
    <col min="5" max="6" width="16.7109375" style="121" customWidth="1"/>
    <col min="7" max="7" width="19.140625" style="123" customWidth="1"/>
    <col min="8" max="16384" width="9.140625" style="117"/>
  </cols>
  <sheetData>
    <row r="1" spans="1:7" x14ac:dyDescent="0.25">
      <c r="G1" s="122" t="s">
        <v>69</v>
      </c>
    </row>
    <row r="3" spans="1:7" ht="44.25" customHeight="1" x14ac:dyDescent="0.25">
      <c r="A3" s="254" t="s">
        <v>27</v>
      </c>
      <c r="B3" s="255"/>
      <c r="C3" s="255"/>
      <c r="D3" s="255"/>
      <c r="E3" s="255"/>
      <c r="F3" s="255"/>
      <c r="G3" s="255"/>
    </row>
    <row r="4" spans="1:7" ht="14.25" customHeight="1" x14ac:dyDescent="0.25"/>
    <row r="5" spans="1:7" ht="1.5" hidden="1" customHeight="1" x14ac:dyDescent="0.25"/>
    <row r="6" spans="1:7" ht="409.5" x14ac:dyDescent="0.25">
      <c r="A6" s="124" t="s">
        <v>21</v>
      </c>
      <c r="B6" s="124" t="s">
        <v>22</v>
      </c>
      <c r="C6" s="124" t="s">
        <v>23</v>
      </c>
      <c r="D6" s="118" t="s">
        <v>231</v>
      </c>
      <c r="E6" s="118" t="s">
        <v>231</v>
      </c>
      <c r="F6" s="118" t="s">
        <v>232</v>
      </c>
      <c r="G6" s="118" t="s">
        <v>24</v>
      </c>
    </row>
    <row r="7" spans="1:7" x14ac:dyDescent="0.25">
      <c r="A7" s="124">
        <v>1</v>
      </c>
      <c r="B7" s="124">
        <v>2</v>
      </c>
      <c r="C7" s="124">
        <v>3</v>
      </c>
      <c r="D7" s="125">
        <v>4</v>
      </c>
      <c r="E7" s="125">
        <v>4</v>
      </c>
      <c r="F7" s="125">
        <v>5</v>
      </c>
      <c r="G7" s="125">
        <v>6</v>
      </c>
    </row>
    <row r="8" spans="1:7" ht="15.75" customHeight="1" x14ac:dyDescent="0.25">
      <c r="A8" s="256" t="s">
        <v>25</v>
      </c>
      <c r="B8" s="256" t="s">
        <v>132</v>
      </c>
      <c r="C8" s="126" t="s">
        <v>26</v>
      </c>
      <c r="D8" s="118">
        <f t="shared" ref="D8" si="0">SUM(D9:D12)</f>
        <v>9568.4</v>
      </c>
      <c r="E8" s="119">
        <f t="shared" ref="E8" si="1">SUM(E9:E12)</f>
        <v>9755.1</v>
      </c>
      <c r="F8" s="119">
        <f>SUM(F9:F12)</f>
        <v>81774.358999999997</v>
      </c>
      <c r="G8" s="119">
        <f t="shared" ref="G8" si="2">SUM(G9:G12)</f>
        <v>81614.804999999978</v>
      </c>
    </row>
    <row r="9" spans="1:7" x14ac:dyDescent="0.25">
      <c r="A9" s="256"/>
      <c r="B9" s="256"/>
      <c r="C9" s="126" t="s">
        <v>318</v>
      </c>
      <c r="D9" s="118">
        <v>0</v>
      </c>
      <c r="E9" s="119">
        <v>0</v>
      </c>
      <c r="F9" s="119">
        <v>0</v>
      </c>
      <c r="G9" s="119">
        <v>0</v>
      </c>
    </row>
    <row r="10" spans="1:7" ht="24" x14ac:dyDescent="0.25">
      <c r="A10" s="256"/>
      <c r="B10" s="256"/>
      <c r="C10" s="126" t="s">
        <v>317</v>
      </c>
      <c r="D10" s="118">
        <v>0</v>
      </c>
      <c r="E10" s="119">
        <v>0</v>
      </c>
      <c r="F10" s="119">
        <f>F15+F65</f>
        <v>2000</v>
      </c>
      <c r="G10" s="119">
        <f>G15+G65</f>
        <v>2000</v>
      </c>
    </row>
    <row r="11" spans="1:7" x14ac:dyDescent="0.25">
      <c r="A11" s="256"/>
      <c r="B11" s="256"/>
      <c r="C11" s="126" t="s">
        <v>297</v>
      </c>
      <c r="D11" s="118">
        <f>D16+D66</f>
        <v>9568.4</v>
      </c>
      <c r="E11" s="119">
        <f>E16+E66</f>
        <v>9755.1</v>
      </c>
      <c r="F11" s="119">
        <f>F101+F16+F66</f>
        <v>79774.358999999997</v>
      </c>
      <c r="G11" s="119">
        <f>G101+G16+G66</f>
        <v>79614.804999999978</v>
      </c>
    </row>
    <row r="12" spans="1:7" x14ac:dyDescent="0.25">
      <c r="A12" s="256"/>
      <c r="B12" s="256"/>
      <c r="C12" s="126" t="s">
        <v>230</v>
      </c>
      <c r="D12" s="118">
        <v>0</v>
      </c>
      <c r="E12" s="119">
        <v>0</v>
      </c>
      <c r="F12" s="119">
        <v>0</v>
      </c>
      <c r="G12" s="119">
        <v>0</v>
      </c>
    </row>
    <row r="13" spans="1:7" ht="15" customHeight="1" x14ac:dyDescent="0.25">
      <c r="A13" s="257" t="s">
        <v>18</v>
      </c>
      <c r="B13" s="257" t="s">
        <v>133</v>
      </c>
      <c r="C13" s="126" t="s">
        <v>319</v>
      </c>
      <c r="D13" s="118">
        <f t="shared" ref="D13" si="3">SUM(D14:D17)</f>
        <v>9350.4</v>
      </c>
      <c r="E13" s="119">
        <f t="shared" ref="E13:F13" si="4">SUM(E14:E17)</f>
        <v>9401</v>
      </c>
      <c r="F13" s="119">
        <f t="shared" si="4"/>
        <v>80534.138999999996</v>
      </c>
      <c r="G13" s="119">
        <f t="shared" ref="G13" si="5">SUM(G14:G17)</f>
        <v>80374.628999999986</v>
      </c>
    </row>
    <row r="14" spans="1:7" ht="14.45" customHeight="1" x14ac:dyDescent="0.25">
      <c r="A14" s="258"/>
      <c r="B14" s="258"/>
      <c r="C14" s="126" t="s">
        <v>318</v>
      </c>
      <c r="D14" s="118">
        <v>0</v>
      </c>
      <c r="E14" s="119">
        <v>0</v>
      </c>
      <c r="F14" s="119">
        <v>0</v>
      </c>
      <c r="G14" s="119">
        <v>0</v>
      </c>
    </row>
    <row r="15" spans="1:7" ht="24" customHeight="1" x14ac:dyDescent="0.25">
      <c r="A15" s="258"/>
      <c r="B15" s="258"/>
      <c r="C15" s="126" t="s">
        <v>317</v>
      </c>
      <c r="D15" s="118">
        <v>0</v>
      </c>
      <c r="E15" s="119">
        <v>0</v>
      </c>
      <c r="F15" s="119">
        <f>F25</f>
        <v>1800</v>
      </c>
      <c r="G15" s="119">
        <f>G25</f>
        <v>1800</v>
      </c>
    </row>
    <row r="16" spans="1:7" x14ac:dyDescent="0.25">
      <c r="A16" s="258"/>
      <c r="B16" s="258"/>
      <c r="C16" s="126" t="s">
        <v>297</v>
      </c>
      <c r="D16" s="118">
        <f>D21+D26+D31+D34+D42+D44+D51+D56+D61</f>
        <v>9350.4</v>
      </c>
      <c r="E16" s="119">
        <f>E21+E26+E31+E34+E42+E44+E51+E56+E61</f>
        <v>9401</v>
      </c>
      <c r="F16" s="119">
        <f>F21+F26+F31+F34+F42+F44+F51+F56+F61</f>
        <v>78734.138999999996</v>
      </c>
      <c r="G16" s="119">
        <f>G21+G26+G31+G34+G42+G44+G51+G56+G61</f>
        <v>78574.628999999986</v>
      </c>
    </row>
    <row r="17" spans="1:7" ht="15.75" customHeight="1" x14ac:dyDescent="0.25">
      <c r="A17" s="258"/>
      <c r="B17" s="258"/>
      <c r="C17" s="126" t="s">
        <v>230</v>
      </c>
      <c r="D17" s="118">
        <v>0</v>
      </c>
      <c r="E17" s="119">
        <v>0</v>
      </c>
      <c r="F17" s="119">
        <v>0</v>
      </c>
      <c r="G17" s="119">
        <v>0</v>
      </c>
    </row>
    <row r="18" spans="1:7" x14ac:dyDescent="0.25">
      <c r="A18" s="253" t="s">
        <v>134</v>
      </c>
      <c r="B18" s="253" t="s">
        <v>135</v>
      </c>
      <c r="C18" s="127" t="s">
        <v>319</v>
      </c>
      <c r="D18" s="118">
        <f t="shared" ref="D18" si="6">SUM(D19:D22)</f>
        <v>0</v>
      </c>
      <c r="E18" s="119">
        <f t="shared" ref="E18" si="7">SUM(E19:E22)</f>
        <v>1056</v>
      </c>
      <c r="F18" s="119">
        <v>0</v>
      </c>
      <c r="G18" s="119">
        <v>0</v>
      </c>
    </row>
    <row r="19" spans="1:7" x14ac:dyDescent="0.25">
      <c r="A19" s="253"/>
      <c r="B19" s="253"/>
      <c r="C19" s="127" t="s">
        <v>318</v>
      </c>
      <c r="D19" s="118">
        <v>0</v>
      </c>
      <c r="E19" s="119">
        <v>0</v>
      </c>
      <c r="F19" s="119">
        <v>0</v>
      </c>
      <c r="G19" s="119">
        <v>0</v>
      </c>
    </row>
    <row r="20" spans="1:7" ht="24" x14ac:dyDescent="0.25">
      <c r="A20" s="253"/>
      <c r="B20" s="253"/>
      <c r="C20" s="127" t="s">
        <v>317</v>
      </c>
      <c r="D20" s="118">
        <v>0</v>
      </c>
      <c r="E20" s="119">
        <v>0</v>
      </c>
      <c r="F20" s="119">
        <v>0</v>
      </c>
      <c r="G20" s="119">
        <v>0</v>
      </c>
    </row>
    <row r="21" spans="1:7" x14ac:dyDescent="0.25">
      <c r="A21" s="253"/>
      <c r="B21" s="253"/>
      <c r="C21" s="127" t="s">
        <v>297</v>
      </c>
      <c r="D21" s="118">
        <v>0</v>
      </c>
      <c r="E21" s="119">
        <v>1056</v>
      </c>
      <c r="F21" s="119">
        <v>0</v>
      </c>
      <c r="G21" s="119">
        <v>0</v>
      </c>
    </row>
    <row r="22" spans="1:7" x14ac:dyDescent="0.25">
      <c r="A22" s="253"/>
      <c r="B22" s="253"/>
      <c r="C22" s="127" t="s">
        <v>230</v>
      </c>
      <c r="D22" s="118">
        <v>0</v>
      </c>
      <c r="E22" s="119">
        <v>0</v>
      </c>
      <c r="F22" s="119">
        <v>0</v>
      </c>
      <c r="G22" s="119">
        <v>0</v>
      </c>
    </row>
    <row r="23" spans="1:7" x14ac:dyDescent="0.25">
      <c r="A23" s="253" t="s">
        <v>136</v>
      </c>
      <c r="B23" s="253" t="s">
        <v>137</v>
      </c>
      <c r="C23" s="127" t="s">
        <v>319</v>
      </c>
      <c r="D23" s="118">
        <f t="shared" ref="D23" si="8">SUM(D24:D27)</f>
        <v>9140.4</v>
      </c>
      <c r="E23" s="119">
        <f t="shared" ref="E23:G23" si="9">SUM(E24:E27)</f>
        <v>8127.2</v>
      </c>
      <c r="F23" s="119">
        <f t="shared" si="9"/>
        <v>80211.539000000004</v>
      </c>
      <c r="G23" s="119">
        <f t="shared" si="9"/>
        <v>80052.028999999995</v>
      </c>
    </row>
    <row r="24" spans="1:7" x14ac:dyDescent="0.25">
      <c r="A24" s="253"/>
      <c r="B24" s="253"/>
      <c r="C24" s="127" t="s">
        <v>318</v>
      </c>
      <c r="D24" s="118">
        <v>0</v>
      </c>
      <c r="E24" s="119">
        <v>0</v>
      </c>
      <c r="F24" s="119">
        <v>0</v>
      </c>
      <c r="G24" s="119">
        <v>0</v>
      </c>
    </row>
    <row r="25" spans="1:7" ht="24" x14ac:dyDescent="0.25">
      <c r="A25" s="253"/>
      <c r="B25" s="253"/>
      <c r="C25" s="127" t="s">
        <v>317</v>
      </c>
      <c r="D25" s="118">
        <v>0</v>
      </c>
      <c r="E25" s="119">
        <v>0</v>
      </c>
      <c r="F25" s="119">
        <v>1800</v>
      </c>
      <c r="G25" s="119">
        <v>1800</v>
      </c>
    </row>
    <row r="26" spans="1:7" x14ac:dyDescent="0.25">
      <c r="A26" s="253"/>
      <c r="B26" s="253"/>
      <c r="C26" s="127" t="s">
        <v>297</v>
      </c>
      <c r="D26" s="118">
        <f>472.7+5755.9+184.3+2727.5</f>
        <v>9140.4</v>
      </c>
      <c r="E26" s="119">
        <v>8127.2</v>
      </c>
      <c r="F26" s="119">
        <v>78411.539000000004</v>
      </c>
      <c r="G26" s="120">
        <v>78252.028999999995</v>
      </c>
    </row>
    <row r="27" spans="1:7" x14ac:dyDescent="0.25">
      <c r="A27" s="253"/>
      <c r="B27" s="253"/>
      <c r="C27" s="127" t="s">
        <v>230</v>
      </c>
      <c r="D27" s="118">
        <v>0</v>
      </c>
      <c r="E27" s="119">
        <v>0</v>
      </c>
      <c r="F27" s="119">
        <v>0</v>
      </c>
      <c r="G27" s="119">
        <v>0</v>
      </c>
    </row>
    <row r="28" spans="1:7" x14ac:dyDescent="0.25">
      <c r="A28" s="253" t="s">
        <v>138</v>
      </c>
      <c r="B28" s="253" t="s">
        <v>139</v>
      </c>
      <c r="C28" s="127" t="s">
        <v>319</v>
      </c>
      <c r="D28" s="118">
        <f t="shared" ref="D28" si="10">SUM(D29:D32)</f>
        <v>140</v>
      </c>
      <c r="E28" s="119">
        <f t="shared" ref="E28:F28" si="11">SUM(E29:E32)</f>
        <v>148</v>
      </c>
      <c r="F28" s="119">
        <f t="shared" si="11"/>
        <v>224.4</v>
      </c>
      <c r="G28" s="119">
        <f t="shared" ref="G28" si="12">SUM(G29:G32)</f>
        <v>224.4</v>
      </c>
    </row>
    <row r="29" spans="1:7" x14ac:dyDescent="0.25">
      <c r="A29" s="253"/>
      <c r="B29" s="253"/>
      <c r="C29" s="127" t="s">
        <v>318</v>
      </c>
      <c r="D29" s="118">
        <v>0</v>
      </c>
      <c r="E29" s="119">
        <v>0</v>
      </c>
      <c r="F29" s="119">
        <v>0</v>
      </c>
      <c r="G29" s="119">
        <v>0</v>
      </c>
    </row>
    <row r="30" spans="1:7" ht="24" x14ac:dyDescent="0.25">
      <c r="A30" s="253"/>
      <c r="B30" s="253"/>
      <c r="C30" s="127" t="s">
        <v>317</v>
      </c>
      <c r="D30" s="118">
        <v>0</v>
      </c>
      <c r="E30" s="119">
        <v>0</v>
      </c>
      <c r="F30" s="119">
        <v>0</v>
      </c>
      <c r="G30" s="119">
        <v>0</v>
      </c>
    </row>
    <row r="31" spans="1:7" x14ac:dyDescent="0.25">
      <c r="A31" s="253"/>
      <c r="B31" s="253"/>
      <c r="C31" s="127" t="s">
        <v>297</v>
      </c>
      <c r="D31" s="118">
        <v>140</v>
      </c>
      <c r="E31" s="119">
        <v>148</v>
      </c>
      <c r="F31" s="119">
        <v>224.4</v>
      </c>
      <c r="G31" s="120">
        <v>224.4</v>
      </c>
    </row>
    <row r="32" spans="1:7" x14ac:dyDescent="0.25">
      <c r="A32" s="253"/>
      <c r="B32" s="253"/>
      <c r="C32" s="127" t="s">
        <v>230</v>
      </c>
      <c r="D32" s="118">
        <v>0</v>
      </c>
      <c r="E32" s="119">
        <v>0</v>
      </c>
      <c r="F32" s="119">
        <v>0</v>
      </c>
      <c r="G32" s="119">
        <v>0</v>
      </c>
    </row>
    <row r="33" spans="1:7" x14ac:dyDescent="0.25">
      <c r="A33" s="253" t="s">
        <v>140</v>
      </c>
      <c r="B33" s="253" t="s">
        <v>141</v>
      </c>
      <c r="C33" s="127" t="s">
        <v>319</v>
      </c>
      <c r="D33" s="118">
        <f t="shared" ref="D33" si="13">SUM(D34:D37)</f>
        <v>0</v>
      </c>
      <c r="E33" s="119">
        <f t="shared" ref="E33" si="14">SUM(E34:E37)</f>
        <v>0</v>
      </c>
      <c r="F33" s="119">
        <v>0</v>
      </c>
      <c r="G33" s="119">
        <f t="shared" ref="G33" si="15">SUM(G34:G37)</f>
        <v>0</v>
      </c>
    </row>
    <row r="34" spans="1:7" x14ac:dyDescent="0.25">
      <c r="A34" s="253"/>
      <c r="B34" s="253"/>
      <c r="C34" s="127" t="s">
        <v>318</v>
      </c>
      <c r="D34" s="118">
        <v>0</v>
      </c>
      <c r="E34" s="119">
        <v>0</v>
      </c>
      <c r="F34" s="119">
        <v>0</v>
      </c>
      <c r="G34" s="119">
        <v>0</v>
      </c>
    </row>
    <row r="35" spans="1:7" ht="24" x14ac:dyDescent="0.25">
      <c r="A35" s="253"/>
      <c r="B35" s="253"/>
      <c r="C35" s="127" t="s">
        <v>317</v>
      </c>
      <c r="D35" s="118">
        <v>0</v>
      </c>
      <c r="E35" s="119">
        <v>0</v>
      </c>
      <c r="F35" s="119">
        <v>0</v>
      </c>
      <c r="G35" s="119">
        <v>0</v>
      </c>
    </row>
    <row r="36" spans="1:7" x14ac:dyDescent="0.25">
      <c r="A36" s="253"/>
      <c r="B36" s="253"/>
      <c r="C36" s="127" t="s">
        <v>297</v>
      </c>
      <c r="D36" s="118">
        <v>0</v>
      </c>
      <c r="E36" s="119">
        <v>0</v>
      </c>
      <c r="F36" s="119">
        <v>0</v>
      </c>
      <c r="G36" s="119">
        <v>0</v>
      </c>
    </row>
    <row r="37" spans="1:7" x14ac:dyDescent="0.25">
      <c r="A37" s="253"/>
      <c r="B37" s="253"/>
      <c r="C37" s="127" t="s">
        <v>230</v>
      </c>
      <c r="D37" s="118">
        <v>0</v>
      </c>
      <c r="E37" s="119">
        <v>0</v>
      </c>
      <c r="F37" s="119">
        <v>0</v>
      </c>
      <c r="G37" s="119">
        <v>0</v>
      </c>
    </row>
    <row r="38" spans="1:7" x14ac:dyDescent="0.25">
      <c r="A38" s="253" t="s">
        <v>142</v>
      </c>
      <c r="B38" s="253" t="s">
        <v>357</v>
      </c>
      <c r="C38" s="127" t="s">
        <v>319</v>
      </c>
      <c r="D38" s="118">
        <f t="shared" ref="D38" si="16">SUM(D39:D42)</f>
        <v>0</v>
      </c>
      <c r="E38" s="119">
        <f t="shared" ref="E38" si="17">SUM(E39:E42)</f>
        <v>0</v>
      </c>
      <c r="F38" s="119">
        <v>0</v>
      </c>
      <c r="G38" s="119">
        <f t="shared" ref="G38" si="18">SUM(G39:G42)</f>
        <v>0</v>
      </c>
    </row>
    <row r="39" spans="1:7" x14ac:dyDescent="0.25">
      <c r="A39" s="253"/>
      <c r="B39" s="253"/>
      <c r="C39" s="127" t="s">
        <v>318</v>
      </c>
      <c r="D39" s="118">
        <v>0</v>
      </c>
      <c r="E39" s="119">
        <v>0</v>
      </c>
      <c r="F39" s="119">
        <v>0</v>
      </c>
      <c r="G39" s="119">
        <v>0</v>
      </c>
    </row>
    <row r="40" spans="1:7" ht="24" x14ac:dyDescent="0.25">
      <c r="A40" s="253"/>
      <c r="B40" s="253"/>
      <c r="C40" s="127" t="s">
        <v>317</v>
      </c>
      <c r="D40" s="118">
        <v>0</v>
      </c>
      <c r="E40" s="119">
        <v>0</v>
      </c>
      <c r="F40" s="119">
        <v>0</v>
      </c>
      <c r="G40" s="119">
        <v>0</v>
      </c>
    </row>
    <row r="41" spans="1:7" x14ac:dyDescent="0.25">
      <c r="A41" s="253"/>
      <c r="B41" s="253"/>
      <c r="C41" s="127" t="s">
        <v>297</v>
      </c>
      <c r="D41" s="118">
        <v>0</v>
      </c>
      <c r="E41" s="119">
        <v>0</v>
      </c>
      <c r="F41" s="119">
        <v>0</v>
      </c>
      <c r="G41" s="119">
        <v>0</v>
      </c>
    </row>
    <row r="42" spans="1:7" x14ac:dyDescent="0.25">
      <c r="A42" s="253"/>
      <c r="B42" s="253"/>
      <c r="C42" s="127" t="s">
        <v>230</v>
      </c>
      <c r="D42" s="118">
        <v>0</v>
      </c>
      <c r="E42" s="119">
        <v>0</v>
      </c>
      <c r="F42" s="119">
        <v>0</v>
      </c>
      <c r="G42" s="119">
        <v>0</v>
      </c>
    </row>
    <row r="43" spans="1:7" x14ac:dyDescent="0.25">
      <c r="A43" s="253" t="s">
        <v>143</v>
      </c>
      <c r="B43" s="253" t="s">
        <v>144</v>
      </c>
      <c r="C43" s="127" t="s">
        <v>319</v>
      </c>
      <c r="D43" s="118">
        <f t="shared" ref="D43" si="19">SUM(D44:D47)</f>
        <v>0</v>
      </c>
      <c r="E43" s="119">
        <f t="shared" ref="E43" si="20">SUM(E44:E47)</f>
        <v>0</v>
      </c>
      <c r="F43" s="119">
        <v>0</v>
      </c>
      <c r="G43" s="119">
        <f t="shared" ref="G43" si="21">SUM(G44:G47)</f>
        <v>0</v>
      </c>
    </row>
    <row r="44" spans="1:7" x14ac:dyDescent="0.25">
      <c r="A44" s="253"/>
      <c r="B44" s="253"/>
      <c r="C44" s="127" t="s">
        <v>318</v>
      </c>
      <c r="D44" s="118">
        <v>0</v>
      </c>
      <c r="E44" s="119">
        <v>0</v>
      </c>
      <c r="F44" s="119">
        <v>0</v>
      </c>
      <c r="G44" s="119">
        <v>0</v>
      </c>
    </row>
    <row r="45" spans="1:7" ht="24" x14ac:dyDescent="0.25">
      <c r="A45" s="253"/>
      <c r="B45" s="253"/>
      <c r="C45" s="127" t="s">
        <v>317</v>
      </c>
      <c r="D45" s="118">
        <v>0</v>
      </c>
      <c r="E45" s="119">
        <v>0</v>
      </c>
      <c r="F45" s="119">
        <v>0</v>
      </c>
      <c r="G45" s="119">
        <v>0</v>
      </c>
    </row>
    <row r="46" spans="1:7" x14ac:dyDescent="0.25">
      <c r="A46" s="253"/>
      <c r="B46" s="253"/>
      <c r="C46" s="127" t="s">
        <v>297</v>
      </c>
      <c r="D46" s="118">
        <v>0</v>
      </c>
      <c r="E46" s="119">
        <v>0</v>
      </c>
      <c r="F46" s="119">
        <v>0</v>
      </c>
      <c r="G46" s="119">
        <v>0</v>
      </c>
    </row>
    <row r="47" spans="1:7" x14ac:dyDescent="0.25">
      <c r="A47" s="253"/>
      <c r="B47" s="253"/>
      <c r="C47" s="127" t="s">
        <v>230</v>
      </c>
      <c r="D47" s="118">
        <v>0</v>
      </c>
      <c r="E47" s="119">
        <v>0</v>
      </c>
      <c r="F47" s="119">
        <v>0</v>
      </c>
      <c r="G47" s="119">
        <v>0</v>
      </c>
    </row>
    <row r="48" spans="1:7" x14ac:dyDescent="0.25">
      <c r="A48" s="253" t="s">
        <v>145</v>
      </c>
      <c r="B48" s="253" t="s">
        <v>146</v>
      </c>
      <c r="C48" s="127" t="s">
        <v>319</v>
      </c>
      <c r="D48" s="118">
        <f t="shared" ref="D48" si="22">SUM(D49:D52)</f>
        <v>10</v>
      </c>
      <c r="E48" s="119">
        <f t="shared" ref="E48" si="23">SUM(E49:E52)</f>
        <v>10</v>
      </c>
      <c r="F48" s="119">
        <f t="shared" ref="F48:G48" si="24">SUM(F49:F52)</f>
        <v>6.7</v>
      </c>
      <c r="G48" s="119">
        <f t="shared" si="24"/>
        <v>6.7</v>
      </c>
    </row>
    <row r="49" spans="1:7" x14ac:dyDescent="0.25">
      <c r="A49" s="253"/>
      <c r="B49" s="253"/>
      <c r="C49" s="127" t="s">
        <v>318</v>
      </c>
      <c r="D49" s="118">
        <v>0</v>
      </c>
      <c r="E49" s="119">
        <v>0</v>
      </c>
      <c r="F49" s="119">
        <v>0</v>
      </c>
      <c r="G49" s="119">
        <v>0</v>
      </c>
    </row>
    <row r="50" spans="1:7" ht="24" x14ac:dyDescent="0.25">
      <c r="A50" s="253"/>
      <c r="B50" s="253"/>
      <c r="C50" s="127" t="s">
        <v>317</v>
      </c>
      <c r="D50" s="118">
        <v>0</v>
      </c>
      <c r="E50" s="119">
        <v>0</v>
      </c>
      <c r="F50" s="119">
        <v>0</v>
      </c>
      <c r="G50" s="119">
        <v>0</v>
      </c>
    </row>
    <row r="51" spans="1:7" x14ac:dyDescent="0.25">
      <c r="A51" s="253"/>
      <c r="B51" s="253"/>
      <c r="C51" s="127" t="s">
        <v>297</v>
      </c>
      <c r="D51" s="118">
        <v>10</v>
      </c>
      <c r="E51" s="119">
        <v>10</v>
      </c>
      <c r="F51" s="119">
        <v>6.7</v>
      </c>
      <c r="G51" s="120">
        <v>6.7</v>
      </c>
    </row>
    <row r="52" spans="1:7" x14ac:dyDescent="0.25">
      <c r="A52" s="253"/>
      <c r="B52" s="253"/>
      <c r="C52" s="127" t="s">
        <v>230</v>
      </c>
      <c r="D52" s="118">
        <v>0</v>
      </c>
      <c r="E52" s="119">
        <v>0</v>
      </c>
      <c r="F52" s="119">
        <v>0</v>
      </c>
      <c r="G52" s="120">
        <v>0</v>
      </c>
    </row>
    <row r="53" spans="1:7" x14ac:dyDescent="0.25">
      <c r="A53" s="253" t="s">
        <v>147</v>
      </c>
      <c r="B53" s="253" t="s">
        <v>148</v>
      </c>
      <c r="C53" s="127" t="s">
        <v>319</v>
      </c>
      <c r="D53" s="118">
        <f t="shared" ref="D53" si="25">SUM(D54:D57)</f>
        <v>60</v>
      </c>
      <c r="E53" s="119">
        <f t="shared" ref="E53:G53" si="26">SUM(E54:E57)</f>
        <v>59.8</v>
      </c>
      <c r="F53" s="119">
        <f>SUM(F54:F57)</f>
        <v>91.5</v>
      </c>
      <c r="G53" s="119">
        <f t="shared" si="26"/>
        <v>91.5</v>
      </c>
    </row>
    <row r="54" spans="1:7" x14ac:dyDescent="0.25">
      <c r="A54" s="253"/>
      <c r="B54" s="253"/>
      <c r="C54" s="127" t="s">
        <v>318</v>
      </c>
      <c r="D54" s="118">
        <v>0</v>
      </c>
      <c r="E54" s="119">
        <v>0</v>
      </c>
      <c r="F54" s="119">
        <v>0</v>
      </c>
      <c r="G54" s="119">
        <v>0</v>
      </c>
    </row>
    <row r="55" spans="1:7" ht="24" x14ac:dyDescent="0.25">
      <c r="A55" s="253"/>
      <c r="B55" s="253"/>
      <c r="C55" s="127" t="s">
        <v>317</v>
      </c>
      <c r="D55" s="118">
        <v>0</v>
      </c>
      <c r="E55" s="119">
        <v>0</v>
      </c>
      <c r="F55" s="119">
        <v>0</v>
      </c>
      <c r="G55" s="119">
        <v>0</v>
      </c>
    </row>
    <row r="56" spans="1:7" x14ac:dyDescent="0.25">
      <c r="A56" s="253"/>
      <c r="B56" s="253"/>
      <c r="C56" s="127" t="s">
        <v>297</v>
      </c>
      <c r="D56" s="118">
        <v>60</v>
      </c>
      <c r="E56" s="119">
        <v>59.8</v>
      </c>
      <c r="F56" s="119">
        <v>91.5</v>
      </c>
      <c r="G56" s="120">
        <v>91.5</v>
      </c>
    </row>
    <row r="57" spans="1:7" x14ac:dyDescent="0.25">
      <c r="A57" s="253"/>
      <c r="B57" s="253"/>
      <c r="C57" s="127" t="s">
        <v>230</v>
      </c>
      <c r="D57" s="118">
        <v>0</v>
      </c>
      <c r="E57" s="119">
        <v>0</v>
      </c>
      <c r="F57" s="119">
        <v>0</v>
      </c>
      <c r="G57" s="120">
        <v>0</v>
      </c>
    </row>
    <row r="58" spans="1:7" x14ac:dyDescent="0.25">
      <c r="A58" s="259" t="s">
        <v>149</v>
      </c>
      <c r="B58" s="259" t="s">
        <v>150</v>
      </c>
      <c r="C58" s="127" t="s">
        <v>319</v>
      </c>
      <c r="D58" s="118">
        <f>SUM(D61,D62)</f>
        <v>0</v>
      </c>
      <c r="E58" s="119">
        <f>SUM(E61,E62)</f>
        <v>0</v>
      </c>
      <c r="F58" s="119">
        <v>0</v>
      </c>
      <c r="G58" s="119">
        <f>SUM(G61,G62)</f>
        <v>0</v>
      </c>
    </row>
    <row r="59" spans="1:7" x14ac:dyDescent="0.25">
      <c r="A59" s="259"/>
      <c r="B59" s="259"/>
      <c r="C59" s="127" t="s">
        <v>318</v>
      </c>
      <c r="D59" s="118">
        <v>0</v>
      </c>
      <c r="E59" s="119">
        <v>0</v>
      </c>
      <c r="F59" s="119">
        <v>0</v>
      </c>
      <c r="G59" s="119">
        <v>0</v>
      </c>
    </row>
    <row r="60" spans="1:7" ht="24" x14ac:dyDescent="0.25">
      <c r="A60" s="259"/>
      <c r="B60" s="259"/>
      <c r="C60" s="127" t="s">
        <v>317</v>
      </c>
      <c r="D60" s="118">
        <v>0</v>
      </c>
      <c r="E60" s="119">
        <v>0</v>
      </c>
      <c r="F60" s="119">
        <v>0</v>
      </c>
      <c r="G60" s="119">
        <v>0</v>
      </c>
    </row>
    <row r="61" spans="1:7" x14ac:dyDescent="0.25">
      <c r="A61" s="259"/>
      <c r="B61" s="259"/>
      <c r="C61" s="127" t="s">
        <v>297</v>
      </c>
      <c r="D61" s="118">
        <v>0</v>
      </c>
      <c r="E61" s="119">
        <v>0</v>
      </c>
      <c r="F61" s="119">
        <v>0</v>
      </c>
      <c r="G61" s="119">
        <v>0</v>
      </c>
    </row>
    <row r="62" spans="1:7" x14ac:dyDescent="0.25">
      <c r="A62" s="259"/>
      <c r="B62" s="259"/>
      <c r="C62" s="127" t="s">
        <v>230</v>
      </c>
      <c r="D62" s="118">
        <v>0</v>
      </c>
      <c r="E62" s="119">
        <v>0</v>
      </c>
      <c r="F62" s="119">
        <v>0</v>
      </c>
      <c r="G62" s="119">
        <v>0</v>
      </c>
    </row>
    <row r="63" spans="1:7" x14ac:dyDescent="0.25">
      <c r="A63" s="260" t="s">
        <v>151</v>
      </c>
      <c r="B63" s="260" t="s">
        <v>152</v>
      </c>
      <c r="C63" s="126" t="s">
        <v>319</v>
      </c>
      <c r="D63" s="118">
        <f>SUM(D64,D67,D65,D66)</f>
        <v>218</v>
      </c>
      <c r="E63" s="119">
        <f>SUM(E64,E67,E65:E66)</f>
        <v>354.1</v>
      </c>
      <c r="F63" s="119">
        <f>SUM(F64,F67,F65:F66)</f>
        <v>855.81999999999994</v>
      </c>
      <c r="G63" s="119">
        <f>SUM(G64,G67,G65:G66)</f>
        <v>855.77600000000007</v>
      </c>
    </row>
    <row r="64" spans="1:7" x14ac:dyDescent="0.25">
      <c r="A64" s="260"/>
      <c r="B64" s="260"/>
      <c r="C64" s="126" t="s">
        <v>318</v>
      </c>
      <c r="D64" s="118">
        <v>0</v>
      </c>
      <c r="E64" s="119">
        <v>0</v>
      </c>
      <c r="F64" s="119">
        <v>0</v>
      </c>
      <c r="G64" s="119">
        <f>G71+G74+G79+G86+G91+G94</f>
        <v>0</v>
      </c>
    </row>
    <row r="65" spans="1:7" ht="24" x14ac:dyDescent="0.25">
      <c r="A65" s="260"/>
      <c r="B65" s="260"/>
      <c r="C65" s="126" t="s">
        <v>317</v>
      </c>
      <c r="D65" s="118">
        <v>0</v>
      </c>
      <c r="E65" s="119">
        <v>0</v>
      </c>
      <c r="F65" s="119">
        <v>200</v>
      </c>
      <c r="G65" s="119">
        <v>200</v>
      </c>
    </row>
    <row r="66" spans="1:7" x14ac:dyDescent="0.25">
      <c r="A66" s="260"/>
      <c r="B66" s="260"/>
      <c r="C66" s="126" t="s">
        <v>297</v>
      </c>
      <c r="D66" s="118">
        <f>SUM(D71+D76+D81+D86+D91+D96)</f>
        <v>218</v>
      </c>
      <c r="E66" s="119">
        <f>SUM(E71+E76+E81+E86+E91+E96)</f>
        <v>354.1</v>
      </c>
      <c r="F66" s="119">
        <f>SUM(F71+F76+F81+F86+F91+F96)</f>
        <v>655.81999999999994</v>
      </c>
      <c r="G66" s="119">
        <f>SUM(G71+G76+G81+G86+G91+G96)</f>
        <v>655.77600000000007</v>
      </c>
    </row>
    <row r="67" spans="1:7" ht="16.5" customHeight="1" x14ac:dyDescent="0.25">
      <c r="A67" s="260"/>
      <c r="B67" s="260"/>
      <c r="C67" s="126" t="s">
        <v>230</v>
      </c>
      <c r="D67" s="118">
        <v>0</v>
      </c>
      <c r="E67" s="119">
        <v>0</v>
      </c>
      <c r="F67" s="119">
        <v>0</v>
      </c>
      <c r="G67" s="120">
        <v>0</v>
      </c>
    </row>
    <row r="68" spans="1:7" x14ac:dyDescent="0.25">
      <c r="A68" s="259" t="s">
        <v>153</v>
      </c>
      <c r="B68" s="259" t="s">
        <v>154</v>
      </c>
      <c r="C68" s="127" t="s">
        <v>319</v>
      </c>
      <c r="D68" s="118">
        <f t="shared" ref="D68" si="27">SUM(D69:D72)</f>
        <v>0</v>
      </c>
      <c r="E68" s="119">
        <f t="shared" ref="E68:F68" si="28">SUM(E69:E72)</f>
        <v>0</v>
      </c>
      <c r="F68" s="119">
        <f t="shared" si="28"/>
        <v>0</v>
      </c>
      <c r="G68" s="119">
        <f t="shared" ref="G68" si="29">SUM(G69:G72)</f>
        <v>0</v>
      </c>
    </row>
    <row r="69" spans="1:7" x14ac:dyDescent="0.25">
      <c r="A69" s="259"/>
      <c r="B69" s="259"/>
      <c r="C69" s="127" t="s">
        <v>318</v>
      </c>
      <c r="D69" s="118">
        <v>0</v>
      </c>
      <c r="E69" s="119">
        <v>0</v>
      </c>
      <c r="F69" s="119">
        <v>0</v>
      </c>
      <c r="G69" s="119">
        <v>0</v>
      </c>
    </row>
    <row r="70" spans="1:7" ht="24" x14ac:dyDescent="0.25">
      <c r="A70" s="259"/>
      <c r="B70" s="259"/>
      <c r="C70" s="127" t="s">
        <v>317</v>
      </c>
      <c r="D70" s="118">
        <v>0</v>
      </c>
      <c r="E70" s="119">
        <v>0</v>
      </c>
      <c r="F70" s="119">
        <v>0</v>
      </c>
      <c r="G70" s="119">
        <v>0</v>
      </c>
    </row>
    <row r="71" spans="1:7" x14ac:dyDescent="0.25">
      <c r="A71" s="259"/>
      <c r="B71" s="259"/>
      <c r="C71" s="127" t="s">
        <v>297</v>
      </c>
      <c r="D71" s="118">
        <v>0</v>
      </c>
      <c r="E71" s="119">
        <v>0</v>
      </c>
      <c r="F71" s="119">
        <v>0</v>
      </c>
      <c r="G71" s="120">
        <v>0</v>
      </c>
    </row>
    <row r="72" spans="1:7" x14ac:dyDescent="0.25">
      <c r="A72" s="259"/>
      <c r="B72" s="259"/>
      <c r="C72" s="127" t="s">
        <v>230</v>
      </c>
      <c r="D72" s="118">
        <v>0</v>
      </c>
      <c r="E72" s="119">
        <v>0</v>
      </c>
      <c r="F72" s="119">
        <v>0</v>
      </c>
      <c r="G72" s="120">
        <v>0</v>
      </c>
    </row>
    <row r="73" spans="1:7" x14ac:dyDescent="0.25">
      <c r="A73" s="259" t="s">
        <v>155</v>
      </c>
      <c r="B73" s="259" t="s">
        <v>156</v>
      </c>
      <c r="C73" s="127" t="s">
        <v>319</v>
      </c>
      <c r="D73" s="118">
        <f t="shared" ref="D73:G73" si="30">SUM(D74:D77)</f>
        <v>0</v>
      </c>
      <c r="E73" s="119">
        <f t="shared" si="30"/>
        <v>0</v>
      </c>
      <c r="F73" s="119">
        <f t="shared" ref="F73" si="31">SUM(F74:F77)</f>
        <v>0</v>
      </c>
      <c r="G73" s="119">
        <f t="shared" si="30"/>
        <v>0</v>
      </c>
    </row>
    <row r="74" spans="1:7" x14ac:dyDescent="0.25">
      <c r="A74" s="259"/>
      <c r="B74" s="259"/>
      <c r="C74" s="127" t="s">
        <v>318</v>
      </c>
      <c r="D74" s="118">
        <v>0</v>
      </c>
      <c r="E74" s="119">
        <v>0</v>
      </c>
      <c r="F74" s="119">
        <v>0</v>
      </c>
      <c r="G74" s="119">
        <v>0</v>
      </c>
    </row>
    <row r="75" spans="1:7" ht="24" x14ac:dyDescent="0.25">
      <c r="A75" s="259"/>
      <c r="B75" s="259"/>
      <c r="C75" s="127" t="s">
        <v>317</v>
      </c>
      <c r="D75" s="118">
        <v>0</v>
      </c>
      <c r="E75" s="119">
        <v>0</v>
      </c>
      <c r="F75" s="119">
        <v>0</v>
      </c>
      <c r="G75" s="119">
        <v>0</v>
      </c>
    </row>
    <row r="76" spans="1:7" x14ac:dyDescent="0.25">
      <c r="A76" s="259"/>
      <c r="B76" s="259"/>
      <c r="C76" s="127" t="s">
        <v>297</v>
      </c>
      <c r="D76" s="118">
        <v>0</v>
      </c>
      <c r="E76" s="119">
        <v>0</v>
      </c>
      <c r="F76" s="119">
        <v>0</v>
      </c>
      <c r="G76" s="119">
        <v>0</v>
      </c>
    </row>
    <row r="77" spans="1:7" x14ac:dyDescent="0.25">
      <c r="A77" s="259"/>
      <c r="B77" s="259"/>
      <c r="C77" s="127" t="s">
        <v>230</v>
      </c>
      <c r="D77" s="118">
        <v>0</v>
      </c>
      <c r="E77" s="119">
        <v>0</v>
      </c>
      <c r="F77" s="119">
        <v>0</v>
      </c>
      <c r="G77" s="119">
        <v>0</v>
      </c>
    </row>
    <row r="78" spans="1:7" x14ac:dyDescent="0.25">
      <c r="A78" s="259" t="s">
        <v>157</v>
      </c>
      <c r="B78" s="259" t="s">
        <v>158</v>
      </c>
      <c r="C78" s="127" t="s">
        <v>319</v>
      </c>
      <c r="D78" s="118">
        <f>SUM(D79:D82)</f>
        <v>218</v>
      </c>
      <c r="E78" s="119">
        <f>SUM(E79:E82)</f>
        <v>319.10000000000002</v>
      </c>
      <c r="F78" s="119">
        <f>SUM(F79:F82)</f>
        <v>380</v>
      </c>
      <c r="G78" s="119">
        <f>SUM(G79:G82)</f>
        <v>379.95600000000002</v>
      </c>
    </row>
    <row r="79" spans="1:7" x14ac:dyDescent="0.25">
      <c r="A79" s="259"/>
      <c r="B79" s="259"/>
      <c r="C79" s="127" t="s">
        <v>318</v>
      </c>
      <c r="D79" s="118">
        <v>0</v>
      </c>
      <c r="E79" s="119">
        <v>0</v>
      </c>
      <c r="F79" s="119">
        <v>0</v>
      </c>
      <c r="G79" s="119">
        <v>0</v>
      </c>
    </row>
    <row r="80" spans="1:7" ht="24" x14ac:dyDescent="0.25">
      <c r="A80" s="259"/>
      <c r="B80" s="259"/>
      <c r="C80" s="127" t="s">
        <v>317</v>
      </c>
      <c r="D80" s="118">
        <v>0</v>
      </c>
      <c r="E80" s="119">
        <v>0</v>
      </c>
      <c r="F80" s="119">
        <v>0</v>
      </c>
      <c r="G80" s="119">
        <v>0</v>
      </c>
    </row>
    <row r="81" spans="1:7" x14ac:dyDescent="0.25">
      <c r="A81" s="259"/>
      <c r="B81" s="259"/>
      <c r="C81" s="127" t="s">
        <v>297</v>
      </c>
      <c r="D81" s="118">
        <v>218</v>
      </c>
      <c r="E81" s="119">
        <v>319.10000000000002</v>
      </c>
      <c r="F81" s="119">
        <f>260+120</f>
        <v>380</v>
      </c>
      <c r="G81" s="119">
        <f>259.956+120</f>
        <v>379.95600000000002</v>
      </c>
    </row>
    <row r="82" spans="1:7" x14ac:dyDescent="0.25">
      <c r="A82" s="259"/>
      <c r="B82" s="259"/>
      <c r="C82" s="127" t="s">
        <v>230</v>
      </c>
      <c r="D82" s="118">
        <v>0</v>
      </c>
      <c r="E82" s="119">
        <v>0</v>
      </c>
      <c r="F82" s="119">
        <v>0</v>
      </c>
      <c r="G82" s="120">
        <v>0</v>
      </c>
    </row>
    <row r="83" spans="1:7" x14ac:dyDescent="0.25">
      <c r="A83" s="259" t="s">
        <v>159</v>
      </c>
      <c r="B83" s="259" t="s">
        <v>160</v>
      </c>
      <c r="C83" s="127" t="s">
        <v>319</v>
      </c>
      <c r="D83" s="118">
        <f>SUM(D84:D87)</f>
        <v>0</v>
      </c>
      <c r="E83" s="119">
        <f t="shared" ref="E83:G83" si="32">SUM(E84:E87)</f>
        <v>0</v>
      </c>
      <c r="F83" s="119">
        <f t="shared" ref="F83" si="33">SUM(F84:F87)</f>
        <v>0</v>
      </c>
      <c r="G83" s="119">
        <f t="shared" si="32"/>
        <v>0</v>
      </c>
    </row>
    <row r="84" spans="1:7" x14ac:dyDescent="0.25">
      <c r="A84" s="259"/>
      <c r="B84" s="259"/>
      <c r="C84" s="127" t="s">
        <v>318</v>
      </c>
      <c r="D84" s="118">
        <v>0</v>
      </c>
      <c r="E84" s="119">
        <v>0</v>
      </c>
      <c r="F84" s="119">
        <v>0</v>
      </c>
      <c r="G84" s="119">
        <v>0</v>
      </c>
    </row>
    <row r="85" spans="1:7" ht="24" x14ac:dyDescent="0.25">
      <c r="A85" s="259"/>
      <c r="B85" s="259"/>
      <c r="C85" s="127" t="s">
        <v>317</v>
      </c>
      <c r="D85" s="118">
        <v>0</v>
      </c>
      <c r="E85" s="119">
        <v>0</v>
      </c>
      <c r="F85" s="119">
        <v>0</v>
      </c>
      <c r="G85" s="119">
        <v>0</v>
      </c>
    </row>
    <row r="86" spans="1:7" x14ac:dyDescent="0.25">
      <c r="A86" s="259"/>
      <c r="B86" s="259"/>
      <c r="C86" s="127" t="s">
        <v>297</v>
      </c>
      <c r="D86" s="118">
        <v>0</v>
      </c>
      <c r="E86" s="119">
        <v>0</v>
      </c>
      <c r="F86" s="119">
        <v>0</v>
      </c>
      <c r="G86" s="120">
        <v>0</v>
      </c>
    </row>
    <row r="87" spans="1:7" x14ac:dyDescent="0.25">
      <c r="A87" s="259"/>
      <c r="B87" s="259"/>
      <c r="C87" s="127" t="s">
        <v>230</v>
      </c>
      <c r="D87" s="118">
        <v>0</v>
      </c>
      <c r="E87" s="119">
        <v>0</v>
      </c>
      <c r="F87" s="119">
        <v>0</v>
      </c>
      <c r="G87" s="120">
        <v>0</v>
      </c>
    </row>
    <row r="88" spans="1:7" x14ac:dyDescent="0.25">
      <c r="A88" s="259" t="s">
        <v>161</v>
      </c>
      <c r="B88" s="259" t="s">
        <v>162</v>
      </c>
      <c r="C88" s="127" t="s">
        <v>319</v>
      </c>
      <c r="D88" s="118">
        <f>SUM(D89:D92)</f>
        <v>0</v>
      </c>
      <c r="E88" s="119">
        <f>SUM(E89:E92)</f>
        <v>0</v>
      </c>
      <c r="F88" s="119">
        <f>SUM(F89:F92)</f>
        <v>0</v>
      </c>
      <c r="G88" s="119">
        <f>SUM(G89:G92)</f>
        <v>0</v>
      </c>
    </row>
    <row r="89" spans="1:7" x14ac:dyDescent="0.25">
      <c r="A89" s="259"/>
      <c r="B89" s="259"/>
      <c r="C89" s="127" t="s">
        <v>318</v>
      </c>
      <c r="D89" s="118">
        <v>0</v>
      </c>
      <c r="E89" s="119">
        <v>0</v>
      </c>
      <c r="F89" s="119">
        <v>0</v>
      </c>
      <c r="G89" s="119">
        <v>0</v>
      </c>
    </row>
    <row r="90" spans="1:7" ht="24" x14ac:dyDescent="0.25">
      <c r="A90" s="259"/>
      <c r="B90" s="259"/>
      <c r="C90" s="127" t="s">
        <v>317</v>
      </c>
      <c r="D90" s="118">
        <v>0</v>
      </c>
      <c r="E90" s="119">
        <v>0</v>
      </c>
      <c r="F90" s="119">
        <v>0</v>
      </c>
      <c r="G90" s="119">
        <v>0</v>
      </c>
    </row>
    <row r="91" spans="1:7" x14ac:dyDescent="0.25">
      <c r="A91" s="259"/>
      <c r="B91" s="259"/>
      <c r="C91" s="127" t="s">
        <v>297</v>
      </c>
      <c r="D91" s="118">
        <v>0</v>
      </c>
      <c r="E91" s="119">
        <v>0</v>
      </c>
      <c r="F91" s="119">
        <v>0</v>
      </c>
      <c r="G91" s="120">
        <v>0</v>
      </c>
    </row>
    <row r="92" spans="1:7" x14ac:dyDescent="0.25">
      <c r="A92" s="259"/>
      <c r="B92" s="259"/>
      <c r="C92" s="127" t="s">
        <v>230</v>
      </c>
      <c r="D92" s="118">
        <v>0</v>
      </c>
      <c r="E92" s="119">
        <v>0</v>
      </c>
      <c r="F92" s="119">
        <v>0</v>
      </c>
      <c r="G92" s="120">
        <v>0</v>
      </c>
    </row>
    <row r="93" spans="1:7" x14ac:dyDescent="0.25">
      <c r="A93" s="259" t="s">
        <v>223</v>
      </c>
      <c r="B93" s="259" t="s">
        <v>224</v>
      </c>
      <c r="C93" s="127" t="s">
        <v>319</v>
      </c>
      <c r="D93" s="118">
        <f>D94+D97</f>
        <v>0</v>
      </c>
      <c r="E93" s="119">
        <f>E94+E95+E97+E96</f>
        <v>35</v>
      </c>
      <c r="F93" s="119">
        <f>F94+F95+F97+F96</f>
        <v>475.82</v>
      </c>
      <c r="G93" s="119">
        <f>G94+G95+G97+G96</f>
        <v>475.82</v>
      </c>
    </row>
    <row r="94" spans="1:7" x14ac:dyDescent="0.25">
      <c r="A94" s="259"/>
      <c r="B94" s="259"/>
      <c r="C94" s="127" t="s">
        <v>318</v>
      </c>
      <c r="D94" s="118">
        <v>0</v>
      </c>
      <c r="E94" s="119">
        <v>0</v>
      </c>
      <c r="F94" s="119">
        <v>0</v>
      </c>
      <c r="G94" s="120">
        <v>0</v>
      </c>
    </row>
    <row r="95" spans="1:7" ht="24" x14ac:dyDescent="0.25">
      <c r="A95" s="259"/>
      <c r="B95" s="259"/>
      <c r="C95" s="127" t="s">
        <v>317</v>
      </c>
      <c r="D95" s="118">
        <v>0</v>
      </c>
      <c r="E95" s="119">
        <v>0</v>
      </c>
      <c r="F95" s="119">
        <v>200</v>
      </c>
      <c r="G95" s="128">
        <v>200</v>
      </c>
    </row>
    <row r="96" spans="1:7" x14ac:dyDescent="0.25">
      <c r="A96" s="259"/>
      <c r="B96" s="259"/>
      <c r="C96" s="127" t="s">
        <v>297</v>
      </c>
      <c r="D96" s="118">
        <v>0</v>
      </c>
      <c r="E96" s="119">
        <v>35</v>
      </c>
      <c r="F96" s="119">
        <f>253.6+22.22</f>
        <v>275.82</v>
      </c>
      <c r="G96" s="120">
        <f>253.6+22.22</f>
        <v>275.82</v>
      </c>
    </row>
    <row r="97" spans="1:7" x14ac:dyDescent="0.25">
      <c r="A97" s="259"/>
      <c r="B97" s="259"/>
      <c r="C97" s="127" t="s">
        <v>230</v>
      </c>
      <c r="D97" s="118">
        <v>0</v>
      </c>
      <c r="E97" s="119">
        <v>0</v>
      </c>
      <c r="F97" s="119">
        <v>0</v>
      </c>
      <c r="G97" s="120">
        <v>0</v>
      </c>
    </row>
    <row r="98" spans="1:7" x14ac:dyDescent="0.25">
      <c r="A98" s="260" t="s">
        <v>348</v>
      </c>
      <c r="B98" s="261" t="s">
        <v>334</v>
      </c>
      <c r="C98" s="126" t="s">
        <v>319</v>
      </c>
      <c r="D98" s="118">
        <f>SUM(D99,D102,D100:D101)</f>
        <v>0</v>
      </c>
      <c r="E98" s="119">
        <f>SUM(E99,E102,E100:E101)</f>
        <v>0</v>
      </c>
      <c r="F98" s="119">
        <f>SUM(F99,F102,F100:F101)</f>
        <v>384.4</v>
      </c>
      <c r="G98" s="119">
        <f>SUM(G99,G102,G100:G101)</f>
        <v>384.4</v>
      </c>
    </row>
    <row r="99" spans="1:7" x14ac:dyDescent="0.25">
      <c r="A99" s="260"/>
      <c r="B99" s="262"/>
      <c r="C99" s="126" t="s">
        <v>318</v>
      </c>
      <c r="D99" s="118">
        <v>0</v>
      </c>
      <c r="E99" s="119">
        <v>0</v>
      </c>
      <c r="F99" s="119">
        <v>0</v>
      </c>
      <c r="G99" s="119">
        <v>0</v>
      </c>
    </row>
    <row r="100" spans="1:7" ht="24" x14ac:dyDescent="0.25">
      <c r="A100" s="260"/>
      <c r="B100" s="262"/>
      <c r="C100" s="126" t="s">
        <v>317</v>
      </c>
      <c r="D100" s="118">
        <v>0</v>
      </c>
      <c r="E100" s="119">
        <v>0</v>
      </c>
      <c r="F100" s="119">
        <v>0</v>
      </c>
      <c r="G100" s="119">
        <v>0</v>
      </c>
    </row>
    <row r="101" spans="1:7" x14ac:dyDescent="0.25">
      <c r="A101" s="260"/>
      <c r="B101" s="262"/>
      <c r="C101" s="126" t="s">
        <v>297</v>
      </c>
      <c r="D101" s="118">
        <f>SUM(D106+D111+D116+D121+D126+D131+D136)</f>
        <v>0</v>
      </c>
      <c r="E101" s="119">
        <f>SUM(E106+E111+E116+E121+E126+E131+E136)</f>
        <v>0</v>
      </c>
      <c r="F101" s="119">
        <f>SUM(F106+F111+F116+F121+F126+F131+F136)</f>
        <v>384.4</v>
      </c>
      <c r="G101" s="119">
        <f>SUM(G106+G111+G116+G121+G126+G131+G136)</f>
        <v>384.4</v>
      </c>
    </row>
    <row r="102" spans="1:7" x14ac:dyDescent="0.25">
      <c r="A102" s="260"/>
      <c r="B102" s="263"/>
      <c r="C102" s="126" t="s">
        <v>230</v>
      </c>
      <c r="D102" s="118">
        <v>0</v>
      </c>
      <c r="E102" s="119">
        <v>0</v>
      </c>
      <c r="F102" s="119"/>
      <c r="G102" s="119">
        <v>0</v>
      </c>
    </row>
    <row r="103" spans="1:7" s="129" customFormat="1" ht="18.600000000000001" customHeight="1" x14ac:dyDescent="0.2">
      <c r="A103" s="266" t="s">
        <v>349</v>
      </c>
      <c r="B103" s="264" t="s">
        <v>350</v>
      </c>
      <c r="C103" s="127" t="s">
        <v>319</v>
      </c>
      <c r="D103" s="118">
        <v>0</v>
      </c>
      <c r="E103" s="119">
        <v>0</v>
      </c>
      <c r="F103" s="119">
        <v>0</v>
      </c>
      <c r="G103" s="119">
        <v>0</v>
      </c>
    </row>
    <row r="104" spans="1:7" x14ac:dyDescent="0.25">
      <c r="A104" s="267"/>
      <c r="B104" s="265"/>
      <c r="C104" s="127" t="s">
        <v>318</v>
      </c>
      <c r="D104" s="118">
        <v>0</v>
      </c>
      <c r="E104" s="119">
        <v>0</v>
      </c>
      <c r="F104" s="119">
        <v>0</v>
      </c>
      <c r="G104" s="119">
        <v>0</v>
      </c>
    </row>
    <row r="105" spans="1:7" ht="24" x14ac:dyDescent="0.25">
      <c r="A105" s="267"/>
      <c r="B105" s="265"/>
      <c r="C105" s="127" t="s">
        <v>317</v>
      </c>
      <c r="D105" s="118">
        <v>0</v>
      </c>
      <c r="E105" s="119">
        <v>0</v>
      </c>
      <c r="F105" s="119">
        <v>0</v>
      </c>
      <c r="G105" s="119">
        <v>0</v>
      </c>
    </row>
    <row r="106" spans="1:7" x14ac:dyDescent="0.25">
      <c r="A106" s="267"/>
      <c r="B106" s="265"/>
      <c r="C106" s="127" t="s">
        <v>297</v>
      </c>
      <c r="D106" s="118">
        <v>0</v>
      </c>
      <c r="E106" s="119">
        <v>0</v>
      </c>
      <c r="F106" s="119">
        <v>0</v>
      </c>
      <c r="G106" s="119">
        <v>0</v>
      </c>
    </row>
    <row r="107" spans="1:7" x14ac:dyDescent="0.25">
      <c r="A107" s="267"/>
      <c r="B107" s="265"/>
      <c r="C107" s="130" t="s">
        <v>230</v>
      </c>
      <c r="D107" s="118">
        <v>0</v>
      </c>
      <c r="E107" s="119">
        <v>0</v>
      </c>
      <c r="F107" s="119">
        <v>0</v>
      </c>
      <c r="G107" s="119">
        <v>0</v>
      </c>
    </row>
    <row r="108" spans="1:7" x14ac:dyDescent="0.25">
      <c r="A108" s="266" t="s">
        <v>351</v>
      </c>
      <c r="B108" s="264" t="s">
        <v>354</v>
      </c>
      <c r="C108" s="127" t="s">
        <v>319</v>
      </c>
      <c r="D108" s="118">
        <v>0</v>
      </c>
      <c r="E108" s="119">
        <v>0</v>
      </c>
      <c r="F108" s="119">
        <v>0</v>
      </c>
      <c r="G108" s="119">
        <v>0</v>
      </c>
    </row>
    <row r="109" spans="1:7" x14ac:dyDescent="0.25">
      <c r="A109" s="267"/>
      <c r="B109" s="268"/>
      <c r="C109" s="127" t="s">
        <v>318</v>
      </c>
      <c r="D109" s="118">
        <v>0</v>
      </c>
      <c r="E109" s="119">
        <v>0</v>
      </c>
      <c r="F109" s="119">
        <v>0</v>
      </c>
      <c r="G109" s="119">
        <v>0</v>
      </c>
    </row>
    <row r="110" spans="1:7" ht="24" x14ac:dyDescent="0.25">
      <c r="A110" s="267"/>
      <c r="B110" s="268"/>
      <c r="C110" s="127" t="s">
        <v>317</v>
      </c>
      <c r="D110" s="118">
        <v>0</v>
      </c>
      <c r="E110" s="119">
        <v>0</v>
      </c>
      <c r="F110" s="119">
        <v>0</v>
      </c>
      <c r="G110" s="119">
        <v>0</v>
      </c>
    </row>
    <row r="111" spans="1:7" x14ac:dyDescent="0.25">
      <c r="A111" s="267"/>
      <c r="B111" s="268"/>
      <c r="C111" s="127" t="s">
        <v>297</v>
      </c>
      <c r="D111" s="118">
        <v>0</v>
      </c>
      <c r="E111" s="119">
        <v>0</v>
      </c>
      <c r="F111" s="119">
        <v>0</v>
      </c>
      <c r="G111" s="119">
        <v>0</v>
      </c>
    </row>
    <row r="112" spans="1:7" x14ac:dyDescent="0.25">
      <c r="A112" s="267"/>
      <c r="B112" s="269"/>
      <c r="C112" s="130" t="s">
        <v>230</v>
      </c>
      <c r="D112" s="118">
        <v>0</v>
      </c>
      <c r="E112" s="119">
        <v>0</v>
      </c>
      <c r="F112" s="119">
        <v>0</v>
      </c>
      <c r="G112" s="119">
        <v>0</v>
      </c>
    </row>
    <row r="113" spans="1:7" x14ac:dyDescent="0.25">
      <c r="A113" s="266" t="s">
        <v>352</v>
      </c>
      <c r="B113" s="264" t="s">
        <v>355</v>
      </c>
      <c r="C113" s="127" t="s">
        <v>319</v>
      </c>
      <c r="D113" s="118">
        <v>0</v>
      </c>
      <c r="E113" s="119">
        <v>0</v>
      </c>
      <c r="F113" s="119">
        <v>0</v>
      </c>
      <c r="G113" s="119">
        <v>0</v>
      </c>
    </row>
    <row r="114" spans="1:7" x14ac:dyDescent="0.25">
      <c r="A114" s="267"/>
      <c r="B114" s="268"/>
      <c r="C114" s="127" t="s">
        <v>318</v>
      </c>
      <c r="D114" s="118">
        <v>0</v>
      </c>
      <c r="E114" s="119">
        <v>0</v>
      </c>
      <c r="F114" s="119">
        <v>0</v>
      </c>
      <c r="G114" s="119">
        <v>0</v>
      </c>
    </row>
    <row r="115" spans="1:7" ht="24" x14ac:dyDescent="0.25">
      <c r="A115" s="267"/>
      <c r="B115" s="268"/>
      <c r="C115" s="127" t="s">
        <v>317</v>
      </c>
      <c r="D115" s="118">
        <v>0</v>
      </c>
      <c r="E115" s="119">
        <v>0</v>
      </c>
      <c r="F115" s="119">
        <v>0</v>
      </c>
      <c r="G115" s="119">
        <v>0</v>
      </c>
    </row>
    <row r="116" spans="1:7" x14ac:dyDescent="0.25">
      <c r="A116" s="267"/>
      <c r="B116" s="268"/>
      <c r="C116" s="127" t="s">
        <v>297</v>
      </c>
      <c r="D116" s="118">
        <v>0</v>
      </c>
      <c r="E116" s="119">
        <v>0</v>
      </c>
      <c r="F116" s="119">
        <v>0</v>
      </c>
      <c r="G116" s="119">
        <v>0</v>
      </c>
    </row>
    <row r="117" spans="1:7" x14ac:dyDescent="0.25">
      <c r="A117" s="267"/>
      <c r="B117" s="269"/>
      <c r="C117" s="130" t="s">
        <v>230</v>
      </c>
      <c r="D117" s="118">
        <v>0</v>
      </c>
      <c r="E117" s="119">
        <v>0</v>
      </c>
      <c r="F117" s="119">
        <v>0</v>
      </c>
      <c r="G117" s="119">
        <v>0</v>
      </c>
    </row>
    <row r="118" spans="1:7" x14ac:dyDescent="0.25">
      <c r="A118" s="259" t="s">
        <v>353</v>
      </c>
      <c r="B118" s="264" t="s">
        <v>356</v>
      </c>
      <c r="C118" s="127" t="s">
        <v>319</v>
      </c>
      <c r="D118" s="118">
        <v>0</v>
      </c>
      <c r="E118" s="119">
        <v>0</v>
      </c>
      <c r="F118" s="119">
        <v>384.4</v>
      </c>
      <c r="G118" s="119">
        <v>384.4</v>
      </c>
    </row>
    <row r="119" spans="1:7" x14ac:dyDescent="0.25">
      <c r="A119" s="259"/>
      <c r="B119" s="268"/>
      <c r="C119" s="127" t="s">
        <v>318</v>
      </c>
      <c r="D119" s="118">
        <v>0</v>
      </c>
      <c r="E119" s="119">
        <v>0</v>
      </c>
      <c r="F119" s="119">
        <v>0</v>
      </c>
      <c r="G119" s="119">
        <v>0</v>
      </c>
    </row>
    <row r="120" spans="1:7" ht="24" x14ac:dyDescent="0.25">
      <c r="A120" s="259"/>
      <c r="B120" s="268"/>
      <c r="C120" s="127" t="s">
        <v>317</v>
      </c>
      <c r="D120" s="118">
        <v>0</v>
      </c>
      <c r="E120" s="119">
        <v>0</v>
      </c>
      <c r="F120" s="119">
        <v>0</v>
      </c>
      <c r="G120" s="119">
        <v>0</v>
      </c>
    </row>
    <row r="121" spans="1:7" x14ac:dyDescent="0.25">
      <c r="A121" s="259"/>
      <c r="B121" s="268"/>
      <c r="C121" s="127" t="s">
        <v>297</v>
      </c>
      <c r="D121" s="118">
        <v>0</v>
      </c>
      <c r="E121" s="119">
        <v>0</v>
      </c>
      <c r="F121" s="119">
        <v>384.4</v>
      </c>
      <c r="G121" s="119">
        <v>384.4</v>
      </c>
    </row>
    <row r="122" spans="1:7" x14ac:dyDescent="0.25">
      <c r="A122" s="259"/>
      <c r="B122" s="269"/>
      <c r="C122" s="127" t="s">
        <v>230</v>
      </c>
      <c r="D122" s="118">
        <v>0</v>
      </c>
      <c r="E122" s="119">
        <v>0</v>
      </c>
      <c r="F122" s="119">
        <v>0</v>
      </c>
      <c r="G122" s="119">
        <v>0</v>
      </c>
    </row>
  </sheetData>
  <mergeCells count="47">
    <mergeCell ref="A113:A117"/>
    <mergeCell ref="A118:A122"/>
    <mergeCell ref="B108:B112"/>
    <mergeCell ref="B113:B117"/>
    <mergeCell ref="B118:B122"/>
    <mergeCell ref="A98:A102"/>
    <mergeCell ref="B98:B102"/>
    <mergeCell ref="B103:B107"/>
    <mergeCell ref="A103:A107"/>
    <mergeCell ref="A108:A112"/>
    <mergeCell ref="A83:A87"/>
    <mergeCell ref="B83:B87"/>
    <mergeCell ref="A88:A92"/>
    <mergeCell ref="B88:B92"/>
    <mergeCell ref="A93:A97"/>
    <mergeCell ref="B93:B97"/>
    <mergeCell ref="A68:A72"/>
    <mergeCell ref="B68:B72"/>
    <mergeCell ref="A73:A77"/>
    <mergeCell ref="B73:B77"/>
    <mergeCell ref="A78:A82"/>
    <mergeCell ref="B78:B82"/>
    <mergeCell ref="A53:A57"/>
    <mergeCell ref="B53:B57"/>
    <mergeCell ref="A58:A62"/>
    <mergeCell ref="B58:B62"/>
    <mergeCell ref="A63:A67"/>
    <mergeCell ref="B63:B67"/>
    <mergeCell ref="B38:B42"/>
    <mergeCell ref="A43:A47"/>
    <mergeCell ref="B43:B47"/>
    <mergeCell ref="A48:A52"/>
    <mergeCell ref="B48:B52"/>
    <mergeCell ref="A38:A42"/>
    <mergeCell ref="A18:A22"/>
    <mergeCell ref="B18:B22"/>
    <mergeCell ref="A3:G3"/>
    <mergeCell ref="A8:A12"/>
    <mergeCell ref="B8:B12"/>
    <mergeCell ref="A13:A17"/>
    <mergeCell ref="B13:B17"/>
    <mergeCell ref="A23:A27"/>
    <mergeCell ref="B23:B27"/>
    <mergeCell ref="A28:A32"/>
    <mergeCell ref="B28:B32"/>
    <mergeCell ref="A33:A37"/>
    <mergeCell ref="B33:B37"/>
  </mergeCells>
  <pageMargins left="0.7" right="0.7" top="0.75" bottom="0.75"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60" zoomScaleNormal="70" workbookViewId="0">
      <selection activeCell="N9" sqref="N9"/>
    </sheetView>
  </sheetViews>
  <sheetFormatPr defaultRowHeight="15" x14ac:dyDescent="0.25"/>
  <cols>
    <col min="1" max="1" width="4.7109375" customWidth="1"/>
    <col min="2" max="2" width="28.7109375" customWidth="1"/>
    <col min="3" max="3" width="33" customWidth="1"/>
    <col min="4" max="4" width="29.28515625" customWidth="1"/>
    <col min="5" max="5" width="14.28515625" customWidth="1"/>
    <col min="6" max="6" width="11" customWidth="1"/>
    <col min="7" max="7" width="10.7109375" customWidth="1"/>
  </cols>
  <sheetData>
    <row r="1" spans="1:9" x14ac:dyDescent="0.25">
      <c r="G1" s="220" t="s">
        <v>456</v>
      </c>
      <c r="I1" s="220"/>
    </row>
    <row r="3" spans="1:9" ht="42" customHeight="1" x14ac:dyDescent="0.25">
      <c r="A3" s="222" t="s">
        <v>455</v>
      </c>
      <c r="B3" s="222"/>
      <c r="C3" s="222"/>
      <c r="D3" s="222"/>
      <c r="E3" s="222"/>
      <c r="F3" s="222"/>
      <c r="G3" s="222"/>
      <c r="H3" s="219"/>
      <c r="I3" s="219"/>
    </row>
    <row r="5" spans="1:9" ht="41.45" customHeight="1" x14ac:dyDescent="0.25">
      <c r="A5" s="270" t="s">
        <v>454</v>
      </c>
      <c r="B5" s="270" t="s">
        <v>453</v>
      </c>
      <c r="C5" s="270" t="s">
        <v>452</v>
      </c>
      <c r="D5" s="270" t="s">
        <v>451</v>
      </c>
      <c r="E5" s="229" t="s">
        <v>450</v>
      </c>
      <c r="F5" s="230"/>
      <c r="G5" s="231"/>
      <c r="H5" s="210"/>
      <c r="I5" s="210"/>
    </row>
    <row r="6" spans="1:9" ht="37.9" customHeight="1" x14ac:dyDescent="0.25">
      <c r="A6" s="271"/>
      <c r="B6" s="271"/>
      <c r="C6" s="271"/>
      <c r="D6" s="271"/>
      <c r="E6" s="270" t="s">
        <v>449</v>
      </c>
      <c r="F6" s="242" t="s">
        <v>299</v>
      </c>
      <c r="G6" s="244"/>
      <c r="H6" s="210"/>
      <c r="I6" s="210"/>
    </row>
    <row r="7" spans="1:9" x14ac:dyDescent="0.25">
      <c r="A7" s="272"/>
      <c r="B7" s="272"/>
      <c r="C7" s="272"/>
      <c r="D7" s="272"/>
      <c r="E7" s="272"/>
      <c r="F7" s="13" t="s">
        <v>448</v>
      </c>
      <c r="G7" s="13" t="s">
        <v>447</v>
      </c>
      <c r="H7" s="210"/>
      <c r="I7" s="210"/>
    </row>
    <row r="8" spans="1:9" ht="139.15" customHeight="1" x14ac:dyDescent="0.25">
      <c r="A8" s="13">
        <v>1</v>
      </c>
      <c r="B8" s="131" t="s">
        <v>446</v>
      </c>
      <c r="C8" s="112" t="s">
        <v>445</v>
      </c>
      <c r="D8" s="112" t="s">
        <v>444</v>
      </c>
      <c r="E8" s="13" t="s">
        <v>128</v>
      </c>
      <c r="F8" s="205">
        <v>5</v>
      </c>
      <c r="G8" s="205">
        <v>5</v>
      </c>
      <c r="H8" s="210"/>
      <c r="I8" s="210"/>
    </row>
    <row r="9" spans="1:9" ht="99" customHeight="1" x14ac:dyDescent="0.25">
      <c r="A9" s="13">
        <v>2</v>
      </c>
      <c r="B9" s="131" t="s">
        <v>443</v>
      </c>
      <c r="C9" s="112" t="s">
        <v>442</v>
      </c>
      <c r="D9" s="112" t="s">
        <v>441</v>
      </c>
      <c r="E9" s="13"/>
      <c r="F9" s="205"/>
      <c r="G9" s="205"/>
      <c r="H9" s="210"/>
      <c r="I9" s="210"/>
    </row>
    <row r="10" spans="1:9" x14ac:dyDescent="0.25">
      <c r="A10" s="13"/>
      <c r="B10" s="132"/>
      <c r="C10" s="218"/>
      <c r="D10" s="217" t="s">
        <v>440</v>
      </c>
      <c r="E10" s="13"/>
      <c r="F10" s="205"/>
      <c r="G10" s="205"/>
      <c r="H10" s="210"/>
      <c r="I10" s="210"/>
    </row>
    <row r="11" spans="1:9" ht="15.75" x14ac:dyDescent="0.25">
      <c r="A11" s="13"/>
      <c r="B11" s="132"/>
      <c r="C11" s="207"/>
      <c r="D11" s="206" t="s">
        <v>439</v>
      </c>
      <c r="E11" s="13" t="s">
        <v>324</v>
      </c>
      <c r="F11" s="205">
        <v>1</v>
      </c>
      <c r="G11" s="205">
        <v>1</v>
      </c>
      <c r="H11" s="210"/>
      <c r="I11" s="210"/>
    </row>
    <row r="12" spans="1:9" ht="15.75" x14ac:dyDescent="0.25">
      <c r="A12" s="13"/>
      <c r="B12" s="132"/>
      <c r="C12" s="207"/>
      <c r="D12" s="216" t="s">
        <v>438</v>
      </c>
      <c r="E12" s="13" t="s">
        <v>324</v>
      </c>
      <c r="F12" s="205">
        <v>2</v>
      </c>
      <c r="G12" s="205">
        <v>2</v>
      </c>
      <c r="H12" s="210"/>
      <c r="I12" s="210"/>
    </row>
    <row r="13" spans="1:9" ht="25.9" customHeight="1" x14ac:dyDescent="0.25">
      <c r="A13" s="13"/>
      <c r="B13" s="132"/>
      <c r="C13" s="215"/>
      <c r="D13" s="214" t="s">
        <v>437</v>
      </c>
      <c r="E13" s="133" t="s">
        <v>324</v>
      </c>
      <c r="F13" s="205">
        <v>4</v>
      </c>
      <c r="G13" s="205">
        <v>4</v>
      </c>
      <c r="H13" s="210"/>
      <c r="I13" s="210"/>
    </row>
    <row r="14" spans="1:9" ht="15.75" x14ac:dyDescent="0.25">
      <c r="A14" s="13"/>
      <c r="B14" s="132"/>
      <c r="C14" s="207"/>
      <c r="D14" s="213" t="s">
        <v>436</v>
      </c>
      <c r="E14" s="13" t="s">
        <v>324</v>
      </c>
      <c r="F14" s="205">
        <v>1</v>
      </c>
      <c r="G14" s="205">
        <v>1</v>
      </c>
      <c r="H14" s="210"/>
      <c r="I14" s="210"/>
    </row>
    <row r="15" spans="1:9" ht="15.75" x14ac:dyDescent="0.25">
      <c r="A15" s="13"/>
      <c r="B15" s="132"/>
      <c r="C15" s="207"/>
      <c r="D15" s="206" t="s">
        <v>435</v>
      </c>
      <c r="E15" s="13" t="s">
        <v>324</v>
      </c>
      <c r="F15" s="205">
        <v>2</v>
      </c>
      <c r="G15" s="205">
        <v>2</v>
      </c>
      <c r="H15" s="210"/>
      <c r="I15" s="210"/>
    </row>
    <row r="16" spans="1:9" ht="15.75" x14ac:dyDescent="0.25">
      <c r="A16" s="212"/>
      <c r="B16" s="211"/>
      <c r="C16" s="207"/>
      <c r="D16" s="206" t="s">
        <v>434</v>
      </c>
      <c r="E16" s="13" t="s">
        <v>324</v>
      </c>
      <c r="F16" s="205">
        <v>2</v>
      </c>
      <c r="G16" s="205">
        <v>2</v>
      </c>
      <c r="H16" s="210"/>
      <c r="I16" s="210"/>
    </row>
    <row r="17" spans="1:10" ht="15.75" x14ac:dyDescent="0.25">
      <c r="A17" s="208"/>
      <c r="B17" s="208"/>
      <c r="C17" s="207"/>
      <c r="D17" s="206" t="s">
        <v>433</v>
      </c>
      <c r="E17" s="13" t="s">
        <v>324</v>
      </c>
      <c r="F17" s="205">
        <v>2</v>
      </c>
      <c r="G17" s="205">
        <v>2</v>
      </c>
      <c r="H17" s="209"/>
      <c r="I17" s="209"/>
    </row>
    <row r="18" spans="1:10" ht="15.75" x14ac:dyDescent="0.25">
      <c r="A18" s="208"/>
      <c r="B18" s="208"/>
      <c r="C18" s="207"/>
      <c r="D18" s="206" t="s">
        <v>432</v>
      </c>
      <c r="E18" s="13" t="s">
        <v>324</v>
      </c>
      <c r="F18" s="205">
        <v>1</v>
      </c>
      <c r="G18" s="205">
        <v>1</v>
      </c>
      <c r="J18" s="208"/>
    </row>
    <row r="19" spans="1:10" ht="31.5" x14ac:dyDescent="0.25">
      <c r="A19" s="208"/>
      <c r="B19" s="208"/>
      <c r="C19" s="207"/>
      <c r="D19" s="206" t="s">
        <v>431</v>
      </c>
      <c r="E19" s="13" t="s">
        <v>324</v>
      </c>
      <c r="F19" s="205">
        <v>4</v>
      </c>
      <c r="G19" s="205">
        <v>4</v>
      </c>
    </row>
    <row r="20" spans="1:10" ht="15.75" x14ac:dyDescent="0.25">
      <c r="A20" s="208"/>
      <c r="B20" s="208"/>
      <c r="C20" s="207"/>
      <c r="D20" s="206" t="s">
        <v>430</v>
      </c>
      <c r="E20" s="13" t="s">
        <v>324</v>
      </c>
      <c r="F20" s="205">
        <v>2</v>
      </c>
      <c r="G20" s="205">
        <v>2</v>
      </c>
    </row>
    <row r="21" spans="1:10" ht="15.75" x14ac:dyDescent="0.25">
      <c r="A21" s="208"/>
      <c r="B21" s="208"/>
      <c r="C21" s="207"/>
      <c r="D21" s="206" t="s">
        <v>429</v>
      </c>
      <c r="E21" s="13" t="s">
        <v>324</v>
      </c>
      <c r="F21" s="205">
        <v>2</v>
      </c>
      <c r="G21" s="205">
        <v>2</v>
      </c>
    </row>
    <row r="22" spans="1:10" ht="15.75" x14ac:dyDescent="0.25">
      <c r="A22" s="208"/>
      <c r="B22" s="208"/>
      <c r="C22" s="207"/>
      <c r="D22" s="206" t="s">
        <v>428</v>
      </c>
      <c r="E22" s="13" t="s">
        <v>324</v>
      </c>
      <c r="F22" s="205">
        <v>1</v>
      </c>
      <c r="G22" s="205">
        <v>1</v>
      </c>
    </row>
    <row r="23" spans="1:10" ht="15.75" x14ac:dyDescent="0.25">
      <c r="A23" s="208"/>
      <c r="B23" s="208"/>
      <c r="C23" s="207"/>
      <c r="D23" s="206" t="s">
        <v>427</v>
      </c>
      <c r="E23" s="13" t="s">
        <v>324</v>
      </c>
      <c r="F23" s="205">
        <v>1</v>
      </c>
      <c r="G23" s="205">
        <v>1</v>
      </c>
    </row>
    <row r="24" spans="1:10" ht="13.15" customHeight="1" x14ac:dyDescent="0.25">
      <c r="A24" s="208"/>
      <c r="B24" s="208"/>
      <c r="C24" s="207"/>
      <c r="D24" s="206" t="s">
        <v>426</v>
      </c>
      <c r="E24" s="13" t="s">
        <v>324</v>
      </c>
      <c r="F24" s="205">
        <v>1</v>
      </c>
      <c r="G24" s="205">
        <v>1</v>
      </c>
    </row>
    <row r="25" spans="1:10" ht="15.75" x14ac:dyDescent="0.25">
      <c r="A25" s="208"/>
      <c r="B25" s="208"/>
      <c r="C25" s="207"/>
      <c r="D25" s="206" t="s">
        <v>425</v>
      </c>
      <c r="E25" s="13" t="s">
        <v>324</v>
      </c>
      <c r="F25" s="205">
        <v>4</v>
      </c>
      <c r="G25" s="205">
        <v>4</v>
      </c>
    </row>
    <row r="26" spans="1:10" ht="15.75" x14ac:dyDescent="0.25">
      <c r="A26" s="208"/>
      <c r="B26" s="208"/>
      <c r="C26" s="207"/>
      <c r="D26" s="206" t="s">
        <v>424</v>
      </c>
      <c r="E26" s="13" t="s">
        <v>324</v>
      </c>
      <c r="F26" s="205">
        <v>5</v>
      </c>
      <c r="G26" s="205">
        <v>5</v>
      </c>
    </row>
    <row r="27" spans="1:10" ht="15.75" x14ac:dyDescent="0.25">
      <c r="A27" s="208"/>
      <c r="B27" s="208"/>
      <c r="C27" s="207"/>
      <c r="D27" s="206" t="s">
        <v>423</v>
      </c>
      <c r="E27" s="13" t="s">
        <v>129</v>
      </c>
      <c r="F27" s="205">
        <v>11</v>
      </c>
      <c r="G27" s="205">
        <v>11</v>
      </c>
    </row>
    <row r="28" spans="1:10" x14ac:dyDescent="0.25">
      <c r="E28" s="204"/>
      <c r="F28" s="203"/>
      <c r="G28" s="203"/>
    </row>
  </sheetData>
  <mergeCells count="8">
    <mergeCell ref="A3:G3"/>
    <mergeCell ref="C5:C7"/>
    <mergeCell ref="B5:B7"/>
    <mergeCell ref="A5:A7"/>
    <mergeCell ref="F6:G6"/>
    <mergeCell ref="E5:G5"/>
    <mergeCell ref="E6:E7"/>
    <mergeCell ref="D5:D7"/>
  </mergeCells>
  <pageMargins left="0.7" right="0.7" top="0.75" bottom="0.75" header="0.3" footer="0.3"/>
  <pageSetup paperSize="9" scale="66"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66"/>
  <sheetViews>
    <sheetView workbookViewId="0">
      <selection activeCell="Q25" sqref="Q25"/>
    </sheetView>
  </sheetViews>
  <sheetFormatPr defaultRowHeight="15" x14ac:dyDescent="0.25"/>
  <sheetData>
    <row r="3" spans="1:14" x14ac:dyDescent="0.25">
      <c r="A3" s="273" t="s">
        <v>361</v>
      </c>
      <c r="B3" s="274"/>
      <c r="C3" s="274"/>
      <c r="D3" s="274"/>
      <c r="E3" s="274"/>
      <c r="F3" s="274"/>
      <c r="G3" s="274"/>
      <c r="H3" s="274"/>
      <c r="I3" s="274"/>
      <c r="J3" s="274"/>
      <c r="K3" s="274"/>
      <c r="L3" s="274"/>
      <c r="M3" s="274"/>
      <c r="N3" s="274"/>
    </row>
    <row r="4" spans="1:14" x14ac:dyDescent="0.25">
      <c r="A4" s="274"/>
      <c r="B4" s="274"/>
      <c r="C4" s="274"/>
      <c r="D4" s="274"/>
      <c r="E4" s="274"/>
      <c r="F4" s="274"/>
      <c r="G4" s="274"/>
      <c r="H4" s="274"/>
      <c r="I4" s="274"/>
      <c r="J4" s="274"/>
      <c r="K4" s="274"/>
      <c r="L4" s="274"/>
      <c r="M4" s="274"/>
      <c r="N4" s="274"/>
    </row>
    <row r="5" spans="1:14" x14ac:dyDescent="0.25">
      <c r="A5" s="274"/>
      <c r="B5" s="274"/>
      <c r="C5" s="274"/>
      <c r="D5" s="274"/>
      <c r="E5" s="274"/>
      <c r="F5" s="274"/>
      <c r="G5" s="274"/>
      <c r="H5" s="274"/>
      <c r="I5" s="274"/>
      <c r="J5" s="274"/>
      <c r="K5" s="274"/>
      <c r="L5" s="274"/>
      <c r="M5" s="274"/>
      <c r="N5" s="274"/>
    </row>
    <row r="6" spans="1:14" x14ac:dyDescent="0.25">
      <c r="A6" s="274"/>
      <c r="B6" s="274"/>
      <c r="C6" s="274"/>
      <c r="D6" s="274"/>
      <c r="E6" s="274"/>
      <c r="F6" s="274"/>
      <c r="G6" s="274"/>
      <c r="H6" s="274"/>
      <c r="I6" s="274"/>
      <c r="J6" s="274"/>
      <c r="K6" s="274"/>
      <c r="L6" s="274"/>
      <c r="M6" s="274"/>
      <c r="N6" s="274"/>
    </row>
    <row r="7" spans="1:14" x14ac:dyDescent="0.25">
      <c r="A7" s="274"/>
      <c r="B7" s="274"/>
      <c r="C7" s="274"/>
      <c r="D7" s="274"/>
      <c r="E7" s="274"/>
      <c r="F7" s="274"/>
      <c r="G7" s="274"/>
      <c r="H7" s="274"/>
      <c r="I7" s="274"/>
      <c r="J7" s="274"/>
      <c r="K7" s="274"/>
      <c r="L7" s="274"/>
      <c r="M7" s="274"/>
      <c r="N7" s="274"/>
    </row>
    <row r="8" spans="1:14" x14ac:dyDescent="0.25">
      <c r="A8" s="274"/>
      <c r="B8" s="274"/>
      <c r="C8" s="274"/>
      <c r="D8" s="274"/>
      <c r="E8" s="274"/>
      <c r="F8" s="274"/>
      <c r="G8" s="274"/>
      <c r="H8" s="274"/>
      <c r="I8" s="274"/>
      <c r="J8" s="274"/>
      <c r="K8" s="274"/>
      <c r="L8" s="274"/>
      <c r="M8" s="274"/>
      <c r="N8" s="274"/>
    </row>
    <row r="9" spans="1:14" x14ac:dyDescent="0.25">
      <c r="A9" s="274"/>
      <c r="B9" s="274"/>
      <c r="C9" s="274"/>
      <c r="D9" s="274"/>
      <c r="E9" s="274"/>
      <c r="F9" s="274"/>
      <c r="G9" s="274"/>
      <c r="H9" s="274"/>
      <c r="I9" s="274"/>
      <c r="J9" s="274"/>
      <c r="K9" s="274"/>
      <c r="L9" s="274"/>
      <c r="M9" s="274"/>
      <c r="N9" s="274"/>
    </row>
    <row r="10" spans="1:14" x14ac:dyDescent="0.25">
      <c r="A10" s="274"/>
      <c r="B10" s="274"/>
      <c r="C10" s="274"/>
      <c r="D10" s="274"/>
      <c r="E10" s="274"/>
      <c r="F10" s="274"/>
      <c r="G10" s="274"/>
      <c r="H10" s="274"/>
      <c r="I10" s="274"/>
      <c r="J10" s="274"/>
      <c r="K10" s="274"/>
      <c r="L10" s="274"/>
      <c r="M10" s="274"/>
      <c r="N10" s="274"/>
    </row>
    <row r="11" spans="1:14" x14ac:dyDescent="0.25">
      <c r="A11" s="274"/>
      <c r="B11" s="274"/>
      <c r="C11" s="274"/>
      <c r="D11" s="274"/>
      <c r="E11" s="274"/>
      <c r="F11" s="274"/>
      <c r="G11" s="274"/>
      <c r="H11" s="274"/>
      <c r="I11" s="274"/>
      <c r="J11" s="274"/>
      <c r="K11" s="274"/>
      <c r="L11" s="274"/>
      <c r="M11" s="274"/>
      <c r="N11" s="274"/>
    </row>
    <row r="12" spans="1:14" x14ac:dyDescent="0.25">
      <c r="A12" s="274"/>
      <c r="B12" s="274"/>
      <c r="C12" s="274"/>
      <c r="D12" s="274"/>
      <c r="E12" s="274"/>
      <c r="F12" s="274"/>
      <c r="G12" s="274"/>
      <c r="H12" s="274"/>
      <c r="I12" s="274"/>
      <c r="J12" s="274"/>
      <c r="K12" s="274"/>
      <c r="L12" s="274"/>
      <c r="M12" s="274"/>
      <c r="N12" s="274"/>
    </row>
    <row r="13" spans="1:14" x14ac:dyDescent="0.25">
      <c r="A13" s="274"/>
      <c r="B13" s="274"/>
      <c r="C13" s="274"/>
      <c r="D13" s="274"/>
      <c r="E13" s="274"/>
      <c r="F13" s="274"/>
      <c r="G13" s="274"/>
      <c r="H13" s="274"/>
      <c r="I13" s="274"/>
      <c r="J13" s="274"/>
      <c r="K13" s="274"/>
      <c r="L13" s="274"/>
      <c r="M13" s="274"/>
      <c r="N13" s="274"/>
    </row>
    <row r="14" spans="1:14" x14ac:dyDescent="0.25">
      <c r="A14" s="274"/>
      <c r="B14" s="274"/>
      <c r="C14" s="274"/>
      <c r="D14" s="274"/>
      <c r="E14" s="274"/>
      <c r="F14" s="274"/>
      <c r="G14" s="274"/>
      <c r="H14" s="274"/>
      <c r="I14" s="274"/>
      <c r="J14" s="274"/>
      <c r="K14" s="274"/>
      <c r="L14" s="274"/>
      <c r="M14" s="274"/>
      <c r="N14" s="274"/>
    </row>
    <row r="15" spans="1:14" x14ac:dyDescent="0.25">
      <c r="A15" s="274"/>
      <c r="B15" s="274"/>
      <c r="C15" s="274"/>
      <c r="D15" s="274"/>
      <c r="E15" s="274"/>
      <c r="F15" s="274"/>
      <c r="G15" s="274"/>
      <c r="H15" s="274"/>
      <c r="I15" s="274"/>
      <c r="J15" s="274"/>
      <c r="K15" s="274"/>
      <c r="L15" s="274"/>
      <c r="M15" s="274"/>
      <c r="N15" s="274"/>
    </row>
    <row r="16" spans="1:14" x14ac:dyDescent="0.25">
      <c r="A16" s="274"/>
      <c r="B16" s="274"/>
      <c r="C16" s="274"/>
      <c r="D16" s="274"/>
      <c r="E16" s="274"/>
      <c r="F16" s="274"/>
      <c r="G16" s="274"/>
      <c r="H16" s="274"/>
      <c r="I16" s="274"/>
      <c r="J16" s="274"/>
      <c r="K16" s="274"/>
      <c r="L16" s="274"/>
      <c r="M16" s="274"/>
      <c r="N16" s="274"/>
    </row>
    <row r="17" spans="1:14" x14ac:dyDescent="0.25">
      <c r="A17" s="274"/>
      <c r="B17" s="274"/>
      <c r="C17" s="274"/>
      <c r="D17" s="274"/>
      <c r="E17" s="274"/>
      <c r="F17" s="274"/>
      <c r="G17" s="274"/>
      <c r="H17" s="274"/>
      <c r="I17" s="274"/>
      <c r="J17" s="274"/>
      <c r="K17" s="274"/>
      <c r="L17" s="274"/>
      <c r="M17" s="274"/>
      <c r="N17" s="274"/>
    </row>
    <row r="18" spans="1:14" x14ac:dyDescent="0.25">
      <c r="A18" s="274"/>
      <c r="B18" s="274"/>
      <c r="C18" s="274"/>
      <c r="D18" s="274"/>
      <c r="E18" s="274"/>
      <c r="F18" s="274"/>
      <c r="G18" s="274"/>
      <c r="H18" s="274"/>
      <c r="I18" s="274"/>
      <c r="J18" s="274"/>
      <c r="K18" s="274"/>
      <c r="L18" s="274"/>
      <c r="M18" s="274"/>
      <c r="N18" s="274"/>
    </row>
    <row r="19" spans="1:14" x14ac:dyDescent="0.25">
      <c r="A19" s="274"/>
      <c r="B19" s="274"/>
      <c r="C19" s="274"/>
      <c r="D19" s="274"/>
      <c r="E19" s="274"/>
      <c r="F19" s="274"/>
      <c r="G19" s="274"/>
      <c r="H19" s="274"/>
      <c r="I19" s="274"/>
      <c r="J19" s="274"/>
      <c r="K19" s="274"/>
      <c r="L19" s="274"/>
      <c r="M19" s="274"/>
      <c r="N19" s="274"/>
    </row>
    <row r="20" spans="1:14" x14ac:dyDescent="0.25">
      <c r="A20" s="274"/>
      <c r="B20" s="274"/>
      <c r="C20" s="274"/>
      <c r="D20" s="274"/>
      <c r="E20" s="274"/>
      <c r="F20" s="274"/>
      <c r="G20" s="274"/>
      <c r="H20" s="274"/>
      <c r="I20" s="274"/>
      <c r="J20" s="274"/>
      <c r="K20" s="274"/>
      <c r="L20" s="274"/>
      <c r="M20" s="274"/>
      <c r="N20" s="274"/>
    </row>
    <row r="21" spans="1:14" x14ac:dyDescent="0.25">
      <c r="A21" s="274"/>
      <c r="B21" s="274"/>
      <c r="C21" s="274"/>
      <c r="D21" s="274"/>
      <c r="E21" s="274"/>
      <c r="F21" s="274"/>
      <c r="G21" s="274"/>
      <c r="H21" s="274"/>
      <c r="I21" s="274"/>
      <c r="J21" s="274"/>
      <c r="K21" s="274"/>
      <c r="L21" s="274"/>
      <c r="M21" s="274"/>
      <c r="N21" s="274"/>
    </row>
    <row r="22" spans="1:14" x14ac:dyDescent="0.25">
      <c r="A22" s="274"/>
      <c r="B22" s="274"/>
      <c r="C22" s="274"/>
      <c r="D22" s="274"/>
      <c r="E22" s="274"/>
      <c r="F22" s="274"/>
      <c r="G22" s="274"/>
      <c r="H22" s="274"/>
      <c r="I22" s="274"/>
      <c r="J22" s="274"/>
      <c r="K22" s="274"/>
      <c r="L22" s="274"/>
      <c r="M22" s="274"/>
      <c r="N22" s="274"/>
    </row>
    <row r="23" spans="1:14" x14ac:dyDescent="0.25">
      <c r="A23" s="274"/>
      <c r="B23" s="274"/>
      <c r="C23" s="274"/>
      <c r="D23" s="274"/>
      <c r="E23" s="274"/>
      <c r="F23" s="274"/>
      <c r="G23" s="274"/>
      <c r="H23" s="274"/>
      <c r="I23" s="274"/>
      <c r="J23" s="274"/>
      <c r="K23" s="274"/>
      <c r="L23" s="274"/>
      <c r="M23" s="274"/>
      <c r="N23" s="274"/>
    </row>
    <row r="24" spans="1:14" x14ac:dyDescent="0.25">
      <c r="A24" s="274"/>
      <c r="B24" s="274"/>
      <c r="C24" s="274"/>
      <c r="D24" s="274"/>
      <c r="E24" s="274"/>
      <c r="F24" s="274"/>
      <c r="G24" s="274"/>
      <c r="H24" s="274"/>
      <c r="I24" s="274"/>
      <c r="J24" s="274"/>
      <c r="K24" s="274"/>
      <c r="L24" s="274"/>
      <c r="M24" s="274"/>
      <c r="N24" s="274"/>
    </row>
    <row r="25" spans="1:14" x14ac:dyDescent="0.25">
      <c r="A25" s="274"/>
      <c r="B25" s="274"/>
      <c r="C25" s="274"/>
      <c r="D25" s="274"/>
      <c r="E25" s="274"/>
      <c r="F25" s="274"/>
      <c r="G25" s="274"/>
      <c r="H25" s="274"/>
      <c r="I25" s="274"/>
      <c r="J25" s="274"/>
      <c r="K25" s="274"/>
      <c r="L25" s="274"/>
      <c r="M25" s="274"/>
      <c r="N25" s="274"/>
    </row>
    <row r="26" spans="1:14" x14ac:dyDescent="0.25">
      <c r="A26" s="274"/>
      <c r="B26" s="274"/>
      <c r="C26" s="274"/>
      <c r="D26" s="274"/>
      <c r="E26" s="274"/>
      <c r="F26" s="274"/>
      <c r="G26" s="274"/>
      <c r="H26" s="274"/>
      <c r="I26" s="274"/>
      <c r="J26" s="274"/>
      <c r="K26" s="274"/>
      <c r="L26" s="274"/>
      <c r="M26" s="274"/>
      <c r="N26" s="274"/>
    </row>
    <row r="27" spans="1:14" x14ac:dyDescent="0.25">
      <c r="A27" s="274"/>
      <c r="B27" s="274"/>
      <c r="C27" s="274"/>
      <c r="D27" s="274"/>
      <c r="E27" s="274"/>
      <c r="F27" s="274"/>
      <c r="G27" s="274"/>
      <c r="H27" s="274"/>
      <c r="I27" s="274"/>
      <c r="J27" s="274"/>
      <c r="K27" s="274"/>
      <c r="L27" s="274"/>
      <c r="M27" s="274"/>
      <c r="N27" s="274"/>
    </row>
    <row r="28" spans="1:14" x14ac:dyDescent="0.25">
      <c r="A28" s="274"/>
      <c r="B28" s="274"/>
      <c r="C28" s="274"/>
      <c r="D28" s="274"/>
      <c r="E28" s="274"/>
      <c r="F28" s="274"/>
      <c r="G28" s="274"/>
      <c r="H28" s="274"/>
      <c r="I28" s="274"/>
      <c r="J28" s="274"/>
      <c r="K28" s="274"/>
      <c r="L28" s="274"/>
      <c r="M28" s="274"/>
      <c r="N28" s="274"/>
    </row>
    <row r="29" spans="1:14" x14ac:dyDescent="0.25">
      <c r="A29" s="274"/>
      <c r="B29" s="274"/>
      <c r="C29" s="274"/>
      <c r="D29" s="274"/>
      <c r="E29" s="274"/>
      <c r="F29" s="274"/>
      <c r="G29" s="274"/>
      <c r="H29" s="274"/>
      <c r="I29" s="274"/>
      <c r="J29" s="274"/>
      <c r="K29" s="274"/>
      <c r="L29" s="274"/>
      <c r="M29" s="274"/>
      <c r="N29" s="274"/>
    </row>
    <row r="30" spans="1:14" x14ac:dyDescent="0.25">
      <c r="A30" s="274"/>
      <c r="B30" s="274"/>
      <c r="C30" s="274"/>
      <c r="D30" s="274"/>
      <c r="E30" s="274"/>
      <c r="F30" s="274"/>
      <c r="G30" s="274"/>
      <c r="H30" s="274"/>
      <c r="I30" s="274"/>
      <c r="J30" s="274"/>
      <c r="K30" s="274"/>
      <c r="L30" s="274"/>
      <c r="M30" s="274"/>
      <c r="N30" s="274"/>
    </row>
    <row r="31" spans="1:14" x14ac:dyDescent="0.25">
      <c r="A31" s="274"/>
      <c r="B31" s="274"/>
      <c r="C31" s="274"/>
      <c r="D31" s="274"/>
      <c r="E31" s="274"/>
      <c r="F31" s="274"/>
      <c r="G31" s="274"/>
      <c r="H31" s="274"/>
      <c r="I31" s="274"/>
      <c r="J31" s="274"/>
      <c r="K31" s="274"/>
      <c r="L31" s="274"/>
      <c r="M31" s="274"/>
      <c r="N31" s="274"/>
    </row>
    <row r="32" spans="1:14" x14ac:dyDescent="0.25">
      <c r="A32" s="274"/>
      <c r="B32" s="274"/>
      <c r="C32" s="274"/>
      <c r="D32" s="274"/>
      <c r="E32" s="274"/>
      <c r="F32" s="274"/>
      <c r="G32" s="274"/>
      <c r="H32" s="274"/>
      <c r="I32" s="274"/>
      <c r="J32" s="274"/>
      <c r="K32" s="274"/>
      <c r="L32" s="274"/>
      <c r="M32" s="274"/>
      <c r="N32" s="274"/>
    </row>
    <row r="33" spans="1:14" x14ac:dyDescent="0.25">
      <c r="A33" s="274"/>
      <c r="B33" s="274"/>
      <c r="C33" s="274"/>
      <c r="D33" s="274"/>
      <c r="E33" s="274"/>
      <c r="F33" s="274"/>
      <c r="G33" s="274"/>
      <c r="H33" s="274"/>
      <c r="I33" s="274"/>
      <c r="J33" s="274"/>
      <c r="K33" s="274"/>
      <c r="L33" s="274"/>
      <c r="M33" s="274"/>
      <c r="N33" s="274"/>
    </row>
    <row r="34" spans="1:14" x14ac:dyDescent="0.25">
      <c r="A34" s="274"/>
      <c r="B34" s="274"/>
      <c r="C34" s="274"/>
      <c r="D34" s="274"/>
      <c r="E34" s="274"/>
      <c r="F34" s="274"/>
      <c r="G34" s="274"/>
      <c r="H34" s="274"/>
      <c r="I34" s="274"/>
      <c r="J34" s="274"/>
      <c r="K34" s="274"/>
      <c r="L34" s="274"/>
      <c r="M34" s="274"/>
      <c r="N34" s="274"/>
    </row>
    <row r="35" spans="1:14" x14ac:dyDescent="0.25">
      <c r="A35" s="274"/>
      <c r="B35" s="274"/>
      <c r="C35" s="274"/>
      <c r="D35" s="274"/>
      <c r="E35" s="274"/>
      <c r="F35" s="274"/>
      <c r="G35" s="274"/>
      <c r="H35" s="274"/>
      <c r="I35" s="274"/>
      <c r="J35" s="274"/>
      <c r="K35" s="274"/>
      <c r="L35" s="274"/>
      <c r="M35" s="274"/>
      <c r="N35" s="274"/>
    </row>
    <row r="36" spans="1:14" x14ac:dyDescent="0.25">
      <c r="A36" s="274"/>
      <c r="B36" s="274"/>
      <c r="C36" s="274"/>
      <c r="D36" s="274"/>
      <c r="E36" s="274"/>
      <c r="F36" s="274"/>
      <c r="G36" s="274"/>
      <c r="H36" s="274"/>
      <c r="I36" s="274"/>
      <c r="J36" s="274"/>
      <c r="K36" s="274"/>
      <c r="L36" s="274"/>
      <c r="M36" s="274"/>
      <c r="N36" s="274"/>
    </row>
    <row r="37" spans="1:14" x14ac:dyDescent="0.25">
      <c r="A37" s="274"/>
      <c r="B37" s="274"/>
      <c r="C37" s="274"/>
      <c r="D37" s="274"/>
      <c r="E37" s="274"/>
      <c r="F37" s="274"/>
      <c r="G37" s="274"/>
      <c r="H37" s="274"/>
      <c r="I37" s="274"/>
      <c r="J37" s="274"/>
      <c r="K37" s="274"/>
      <c r="L37" s="274"/>
      <c r="M37" s="274"/>
      <c r="N37" s="274"/>
    </row>
    <row r="38" spans="1:14" x14ac:dyDescent="0.25">
      <c r="A38" s="274"/>
      <c r="B38" s="274"/>
      <c r="C38" s="274"/>
      <c r="D38" s="274"/>
      <c r="E38" s="274"/>
      <c r="F38" s="274"/>
      <c r="G38" s="274"/>
      <c r="H38" s="274"/>
      <c r="I38" s="274"/>
      <c r="J38" s="274"/>
      <c r="K38" s="274"/>
      <c r="L38" s="274"/>
      <c r="M38" s="274"/>
      <c r="N38" s="274"/>
    </row>
    <row r="39" spans="1:14" x14ac:dyDescent="0.25">
      <c r="A39" s="274"/>
      <c r="B39" s="274"/>
      <c r="C39" s="274"/>
      <c r="D39" s="274"/>
      <c r="E39" s="274"/>
      <c r="F39" s="274"/>
      <c r="G39" s="274"/>
      <c r="H39" s="274"/>
      <c r="I39" s="274"/>
      <c r="J39" s="274"/>
      <c r="K39" s="274"/>
      <c r="L39" s="274"/>
      <c r="M39" s="274"/>
      <c r="N39" s="274"/>
    </row>
    <row r="40" spans="1:14" x14ac:dyDescent="0.25">
      <c r="A40" s="274"/>
      <c r="B40" s="274"/>
      <c r="C40" s="274"/>
      <c r="D40" s="274"/>
      <c r="E40" s="274"/>
      <c r="F40" s="274"/>
      <c r="G40" s="274"/>
      <c r="H40" s="274"/>
      <c r="I40" s="274"/>
      <c r="J40" s="274"/>
      <c r="K40" s="274"/>
      <c r="L40" s="274"/>
      <c r="M40" s="274"/>
      <c r="N40" s="274"/>
    </row>
    <row r="41" spans="1:14" x14ac:dyDescent="0.25">
      <c r="A41" s="274"/>
      <c r="B41" s="274"/>
      <c r="C41" s="274"/>
      <c r="D41" s="274"/>
      <c r="E41" s="274"/>
      <c r="F41" s="274"/>
      <c r="G41" s="274"/>
      <c r="H41" s="274"/>
      <c r="I41" s="274"/>
      <c r="J41" s="274"/>
      <c r="K41" s="274"/>
      <c r="L41" s="274"/>
      <c r="M41" s="274"/>
      <c r="N41" s="274"/>
    </row>
    <row r="42" spans="1:14" x14ac:dyDescent="0.25">
      <c r="A42" s="274"/>
      <c r="B42" s="274"/>
      <c r="C42" s="274"/>
      <c r="D42" s="274"/>
      <c r="E42" s="274"/>
      <c r="F42" s="274"/>
      <c r="G42" s="274"/>
      <c r="H42" s="274"/>
      <c r="I42" s="274"/>
      <c r="J42" s="274"/>
      <c r="K42" s="274"/>
      <c r="L42" s="274"/>
      <c r="M42" s="274"/>
      <c r="N42" s="274"/>
    </row>
    <row r="43" spans="1:14" x14ac:dyDescent="0.25">
      <c r="A43" s="274"/>
      <c r="B43" s="274"/>
      <c r="C43" s="274"/>
      <c r="D43" s="274"/>
      <c r="E43" s="274"/>
      <c r="F43" s="274"/>
      <c r="G43" s="274"/>
      <c r="H43" s="274"/>
      <c r="I43" s="274"/>
      <c r="J43" s="274"/>
      <c r="K43" s="274"/>
      <c r="L43" s="274"/>
      <c r="M43" s="274"/>
      <c r="N43" s="274"/>
    </row>
    <row r="44" spans="1:14" x14ac:dyDescent="0.25">
      <c r="A44" s="274"/>
      <c r="B44" s="274"/>
      <c r="C44" s="274"/>
      <c r="D44" s="274"/>
      <c r="E44" s="274"/>
      <c r="F44" s="274"/>
      <c r="G44" s="274"/>
      <c r="H44" s="274"/>
      <c r="I44" s="274"/>
      <c r="J44" s="274"/>
      <c r="K44" s="274"/>
      <c r="L44" s="274"/>
      <c r="M44" s="274"/>
      <c r="N44" s="274"/>
    </row>
    <row r="45" spans="1:14" x14ac:dyDescent="0.25">
      <c r="A45" s="274"/>
      <c r="B45" s="274"/>
      <c r="C45" s="274"/>
      <c r="D45" s="274"/>
      <c r="E45" s="274"/>
      <c r="F45" s="274"/>
      <c r="G45" s="274"/>
      <c r="H45" s="274"/>
      <c r="I45" s="274"/>
      <c r="J45" s="274"/>
      <c r="K45" s="274"/>
      <c r="L45" s="274"/>
      <c r="M45" s="274"/>
      <c r="N45" s="274"/>
    </row>
    <row r="46" spans="1:14" x14ac:dyDescent="0.25">
      <c r="A46" s="274"/>
      <c r="B46" s="274"/>
      <c r="C46" s="274"/>
      <c r="D46" s="274"/>
      <c r="E46" s="274"/>
      <c r="F46" s="274"/>
      <c r="G46" s="274"/>
      <c r="H46" s="274"/>
      <c r="I46" s="274"/>
      <c r="J46" s="274"/>
      <c r="K46" s="274"/>
      <c r="L46" s="274"/>
      <c r="M46" s="274"/>
      <c r="N46" s="274"/>
    </row>
    <row r="47" spans="1:14" x14ac:dyDescent="0.25">
      <c r="A47" s="274"/>
      <c r="B47" s="274"/>
      <c r="C47" s="274"/>
      <c r="D47" s="274"/>
      <c r="E47" s="274"/>
      <c r="F47" s="274"/>
      <c r="G47" s="274"/>
      <c r="H47" s="274"/>
      <c r="I47" s="274"/>
      <c r="J47" s="274"/>
      <c r="K47" s="274"/>
      <c r="L47" s="274"/>
      <c r="M47" s="274"/>
      <c r="N47" s="274"/>
    </row>
    <row r="48" spans="1:14" x14ac:dyDescent="0.25">
      <c r="A48" s="274"/>
      <c r="B48" s="274"/>
      <c r="C48" s="274"/>
      <c r="D48" s="274"/>
      <c r="E48" s="274"/>
      <c r="F48" s="274"/>
      <c r="G48" s="274"/>
      <c r="H48" s="274"/>
      <c r="I48" s="274"/>
      <c r="J48" s="274"/>
      <c r="K48" s="274"/>
      <c r="L48" s="274"/>
      <c r="M48" s="274"/>
      <c r="N48" s="274"/>
    </row>
    <row r="49" spans="1:14" x14ac:dyDescent="0.25">
      <c r="A49" s="274"/>
      <c r="B49" s="274"/>
      <c r="C49" s="274"/>
      <c r="D49" s="274"/>
      <c r="E49" s="274"/>
      <c r="F49" s="274"/>
      <c r="G49" s="274"/>
      <c r="H49" s="274"/>
      <c r="I49" s="274"/>
      <c r="J49" s="274"/>
      <c r="K49" s="274"/>
      <c r="L49" s="274"/>
      <c r="M49" s="274"/>
      <c r="N49" s="274"/>
    </row>
    <row r="50" spans="1:14" x14ac:dyDescent="0.25">
      <c r="A50" s="274"/>
      <c r="B50" s="274"/>
      <c r="C50" s="274"/>
      <c r="D50" s="274"/>
      <c r="E50" s="274"/>
      <c r="F50" s="274"/>
      <c r="G50" s="274"/>
      <c r="H50" s="274"/>
      <c r="I50" s="274"/>
      <c r="J50" s="274"/>
      <c r="K50" s="274"/>
      <c r="L50" s="274"/>
      <c r="M50" s="274"/>
      <c r="N50" s="274"/>
    </row>
    <row r="51" spans="1:14" x14ac:dyDescent="0.25">
      <c r="A51" s="274"/>
      <c r="B51" s="274"/>
      <c r="C51" s="274"/>
      <c r="D51" s="274"/>
      <c r="E51" s="274"/>
      <c r="F51" s="274"/>
      <c r="G51" s="274"/>
      <c r="H51" s="274"/>
      <c r="I51" s="274"/>
      <c r="J51" s="274"/>
      <c r="K51" s="274"/>
      <c r="L51" s="274"/>
      <c r="M51" s="274"/>
      <c r="N51" s="274"/>
    </row>
    <row r="52" spans="1:14" x14ac:dyDescent="0.25">
      <c r="A52" s="274"/>
      <c r="B52" s="274"/>
      <c r="C52" s="274"/>
      <c r="D52" s="274"/>
      <c r="E52" s="274"/>
      <c r="F52" s="274"/>
      <c r="G52" s="274"/>
      <c r="H52" s="274"/>
      <c r="I52" s="274"/>
      <c r="J52" s="274"/>
      <c r="K52" s="274"/>
      <c r="L52" s="274"/>
      <c r="M52" s="274"/>
      <c r="N52" s="274"/>
    </row>
    <row r="53" spans="1:14" x14ac:dyDescent="0.25">
      <c r="A53" s="274"/>
      <c r="B53" s="274"/>
      <c r="C53" s="274"/>
      <c r="D53" s="274"/>
      <c r="E53" s="274"/>
      <c r="F53" s="274"/>
      <c r="G53" s="274"/>
      <c r="H53" s="274"/>
      <c r="I53" s="274"/>
      <c r="J53" s="274"/>
      <c r="K53" s="274"/>
      <c r="L53" s="274"/>
      <c r="M53" s="274"/>
      <c r="N53" s="274"/>
    </row>
    <row r="54" spans="1:14" x14ac:dyDescent="0.25">
      <c r="A54" s="274"/>
      <c r="B54" s="274"/>
      <c r="C54" s="274"/>
      <c r="D54" s="274"/>
      <c r="E54" s="274"/>
      <c r="F54" s="274"/>
      <c r="G54" s="274"/>
      <c r="H54" s="274"/>
      <c r="I54" s="274"/>
      <c r="J54" s="274"/>
      <c r="K54" s="274"/>
      <c r="L54" s="274"/>
      <c r="M54" s="274"/>
      <c r="N54" s="274"/>
    </row>
    <row r="55" spans="1:14" x14ac:dyDescent="0.25">
      <c r="A55" s="274"/>
      <c r="B55" s="274"/>
      <c r="C55" s="274"/>
      <c r="D55" s="274"/>
      <c r="E55" s="274"/>
      <c r="F55" s="274"/>
      <c r="G55" s="274"/>
      <c r="H55" s="274"/>
      <c r="I55" s="274"/>
      <c r="J55" s="274"/>
      <c r="K55" s="274"/>
      <c r="L55" s="274"/>
      <c r="M55" s="274"/>
      <c r="N55" s="274"/>
    </row>
    <row r="56" spans="1:14" x14ac:dyDescent="0.25">
      <c r="A56" s="274"/>
      <c r="B56" s="274"/>
      <c r="C56" s="274"/>
      <c r="D56" s="274"/>
      <c r="E56" s="274"/>
      <c r="F56" s="274"/>
      <c r="G56" s="274"/>
      <c r="H56" s="274"/>
      <c r="I56" s="274"/>
      <c r="J56" s="274"/>
      <c r="K56" s="274"/>
      <c r="L56" s="274"/>
      <c r="M56" s="274"/>
      <c r="N56" s="274"/>
    </row>
    <row r="57" spans="1:14" x14ac:dyDescent="0.25">
      <c r="A57" s="274"/>
      <c r="B57" s="274"/>
      <c r="C57" s="274"/>
      <c r="D57" s="274"/>
      <c r="E57" s="274"/>
      <c r="F57" s="274"/>
      <c r="G57" s="274"/>
      <c r="H57" s="274"/>
      <c r="I57" s="274"/>
      <c r="J57" s="274"/>
      <c r="K57" s="274"/>
      <c r="L57" s="274"/>
      <c r="M57" s="274"/>
      <c r="N57" s="274"/>
    </row>
    <row r="58" spans="1:14" x14ac:dyDescent="0.25">
      <c r="A58" s="274"/>
      <c r="B58" s="274"/>
      <c r="C58" s="274"/>
      <c r="D58" s="274"/>
      <c r="E58" s="274"/>
      <c r="F58" s="274"/>
      <c r="G58" s="274"/>
      <c r="H58" s="274"/>
      <c r="I58" s="274"/>
      <c r="J58" s="274"/>
      <c r="K58" s="274"/>
      <c r="L58" s="274"/>
      <c r="M58" s="274"/>
      <c r="N58" s="274"/>
    </row>
    <row r="59" spans="1:14" x14ac:dyDescent="0.25">
      <c r="A59" s="274"/>
      <c r="B59" s="274"/>
      <c r="C59" s="274"/>
      <c r="D59" s="274"/>
      <c r="E59" s="274"/>
      <c r="F59" s="274"/>
      <c r="G59" s="274"/>
      <c r="H59" s="274"/>
      <c r="I59" s="274"/>
      <c r="J59" s="274"/>
      <c r="K59" s="274"/>
      <c r="L59" s="274"/>
      <c r="M59" s="274"/>
      <c r="N59" s="274"/>
    </row>
    <row r="60" spans="1:14" x14ac:dyDescent="0.25">
      <c r="A60" s="274"/>
      <c r="B60" s="274"/>
      <c r="C60" s="274"/>
      <c r="D60" s="274"/>
      <c r="E60" s="274"/>
      <c r="F60" s="274"/>
      <c r="G60" s="274"/>
      <c r="H60" s="274"/>
      <c r="I60" s="274"/>
      <c r="J60" s="274"/>
      <c r="K60" s="274"/>
      <c r="L60" s="274"/>
      <c r="M60" s="274"/>
      <c r="N60" s="274"/>
    </row>
    <row r="61" spans="1:14" x14ac:dyDescent="0.25">
      <c r="A61" s="274"/>
      <c r="B61" s="274"/>
      <c r="C61" s="274"/>
      <c r="D61" s="274"/>
      <c r="E61" s="274"/>
      <c r="F61" s="274"/>
      <c r="G61" s="274"/>
      <c r="H61" s="274"/>
      <c r="I61" s="274"/>
      <c r="J61" s="274"/>
      <c r="K61" s="274"/>
      <c r="L61" s="274"/>
      <c r="M61" s="274"/>
      <c r="N61" s="274"/>
    </row>
    <row r="62" spans="1:14" x14ac:dyDescent="0.25">
      <c r="A62" s="274"/>
      <c r="B62" s="274"/>
      <c r="C62" s="274"/>
      <c r="D62" s="274"/>
      <c r="E62" s="274"/>
      <c r="F62" s="274"/>
      <c r="G62" s="274"/>
      <c r="H62" s="274"/>
      <c r="I62" s="274"/>
      <c r="J62" s="274"/>
      <c r="K62" s="274"/>
      <c r="L62" s="274"/>
      <c r="M62" s="274"/>
      <c r="N62" s="274"/>
    </row>
    <row r="63" spans="1:14" x14ac:dyDescent="0.25">
      <c r="A63" s="274"/>
      <c r="B63" s="274"/>
      <c r="C63" s="274"/>
      <c r="D63" s="274"/>
      <c r="E63" s="274"/>
      <c r="F63" s="274"/>
      <c r="G63" s="274"/>
      <c r="H63" s="274"/>
      <c r="I63" s="274"/>
      <c r="J63" s="274"/>
      <c r="K63" s="274"/>
      <c r="L63" s="274"/>
      <c r="M63" s="274"/>
      <c r="N63" s="274"/>
    </row>
    <row r="64" spans="1:14" x14ac:dyDescent="0.25">
      <c r="A64" s="274"/>
      <c r="B64" s="274"/>
      <c r="C64" s="274"/>
      <c r="D64" s="274"/>
      <c r="E64" s="274"/>
      <c r="F64" s="274"/>
      <c r="G64" s="274"/>
      <c r="H64" s="274"/>
      <c r="I64" s="274"/>
      <c r="J64" s="274"/>
      <c r="K64" s="274"/>
      <c r="L64" s="274"/>
      <c r="M64" s="274"/>
      <c r="N64" s="274"/>
    </row>
    <row r="65" spans="1:14" x14ac:dyDescent="0.25">
      <c r="A65" s="274"/>
      <c r="B65" s="274"/>
      <c r="C65" s="274"/>
      <c r="D65" s="274"/>
      <c r="E65" s="274"/>
      <c r="F65" s="274"/>
      <c r="G65" s="274"/>
      <c r="H65" s="274"/>
      <c r="I65" s="274"/>
      <c r="J65" s="274"/>
      <c r="K65" s="274"/>
      <c r="L65" s="274"/>
      <c r="M65" s="274"/>
      <c r="N65" s="274"/>
    </row>
    <row r="66" spans="1:14" x14ac:dyDescent="0.25">
      <c r="A66" s="274"/>
      <c r="B66" s="274"/>
      <c r="C66" s="274"/>
      <c r="D66" s="274"/>
      <c r="E66" s="274"/>
      <c r="F66" s="274"/>
      <c r="G66" s="274"/>
      <c r="H66" s="274"/>
      <c r="I66" s="274"/>
      <c r="J66" s="274"/>
      <c r="K66" s="274"/>
      <c r="L66" s="274"/>
      <c r="M66" s="274"/>
      <c r="N66" s="274"/>
    </row>
  </sheetData>
  <mergeCells count="1">
    <mergeCell ref="A3:N6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topLeftCell="A27" zoomScale="90" zoomScaleNormal="100" zoomScaleSheetLayoutView="90" workbookViewId="0">
      <selection activeCell="F30" sqref="F30"/>
    </sheetView>
  </sheetViews>
  <sheetFormatPr defaultRowHeight="16.5" x14ac:dyDescent="0.25"/>
  <cols>
    <col min="1" max="1" width="6.42578125" style="134" customWidth="1"/>
    <col min="2" max="2" width="40.7109375" style="134" customWidth="1"/>
    <col min="3" max="3" width="68.85546875" style="134" customWidth="1"/>
    <col min="4" max="4" width="31" style="134" customWidth="1"/>
    <col min="5" max="5" width="14" style="134" customWidth="1"/>
    <col min="6" max="6" width="16.140625" style="134" customWidth="1"/>
    <col min="7" max="7" width="11.140625" style="134" customWidth="1"/>
    <col min="8" max="8" width="13.28515625" style="134" customWidth="1"/>
    <col min="9" max="9" width="46.28515625" style="134" customWidth="1"/>
    <col min="10" max="10" width="11.42578125" style="134" customWidth="1"/>
    <col min="11" max="256" width="9.140625" style="134"/>
    <col min="257" max="257" width="6.42578125" style="134" customWidth="1"/>
    <col min="258" max="258" width="40.7109375" style="134" customWidth="1"/>
    <col min="259" max="259" width="68.85546875" style="134" customWidth="1"/>
    <col min="260" max="260" width="27.28515625" style="134" customWidth="1"/>
    <col min="261" max="261" width="14" style="134" customWidth="1"/>
    <col min="262" max="262" width="16.140625" style="134" customWidth="1"/>
    <col min="263" max="263" width="11.140625" style="134" customWidth="1"/>
    <col min="264" max="264" width="13.28515625" style="134" customWidth="1"/>
    <col min="265" max="265" width="46.28515625" style="134" customWidth="1"/>
    <col min="266" max="266" width="11.42578125" style="134" customWidth="1"/>
    <col min="267" max="512" width="9.140625" style="134"/>
    <col min="513" max="513" width="6.42578125" style="134" customWidth="1"/>
    <col min="514" max="514" width="40.7109375" style="134" customWidth="1"/>
    <col min="515" max="515" width="68.85546875" style="134" customWidth="1"/>
    <col min="516" max="516" width="27.28515625" style="134" customWidth="1"/>
    <col min="517" max="517" width="14" style="134" customWidth="1"/>
    <col min="518" max="518" width="16.140625" style="134" customWidth="1"/>
    <col min="519" max="519" width="11.140625" style="134" customWidth="1"/>
    <col min="520" max="520" width="13.28515625" style="134" customWidth="1"/>
    <col min="521" max="521" width="46.28515625" style="134" customWidth="1"/>
    <col min="522" max="522" width="11.42578125" style="134" customWidth="1"/>
    <col min="523" max="768" width="9.140625" style="134"/>
    <col min="769" max="769" width="6.42578125" style="134" customWidth="1"/>
    <col min="770" max="770" width="40.7109375" style="134" customWidth="1"/>
    <col min="771" max="771" width="68.85546875" style="134" customWidth="1"/>
    <col min="772" max="772" width="27.28515625" style="134" customWidth="1"/>
    <col min="773" max="773" width="14" style="134" customWidth="1"/>
    <col min="774" max="774" width="16.140625" style="134" customWidth="1"/>
    <col min="775" max="775" width="11.140625" style="134" customWidth="1"/>
    <col min="776" max="776" width="13.28515625" style="134" customWidth="1"/>
    <col min="777" max="777" width="46.28515625" style="134" customWidth="1"/>
    <col min="778" max="778" width="11.42578125" style="134" customWidth="1"/>
    <col min="779" max="1024" width="9.140625" style="134"/>
    <col min="1025" max="1025" width="6.42578125" style="134" customWidth="1"/>
    <col min="1026" max="1026" width="40.7109375" style="134" customWidth="1"/>
    <col min="1027" max="1027" width="68.85546875" style="134" customWidth="1"/>
    <col min="1028" max="1028" width="27.28515625" style="134" customWidth="1"/>
    <col min="1029" max="1029" width="14" style="134" customWidth="1"/>
    <col min="1030" max="1030" width="16.140625" style="134" customWidth="1"/>
    <col min="1031" max="1031" width="11.140625" style="134" customWidth="1"/>
    <col min="1032" max="1032" width="13.28515625" style="134" customWidth="1"/>
    <col min="1033" max="1033" width="46.28515625" style="134" customWidth="1"/>
    <col min="1034" max="1034" width="11.42578125" style="134" customWidth="1"/>
    <col min="1035" max="1280" width="9.140625" style="134"/>
    <col min="1281" max="1281" width="6.42578125" style="134" customWidth="1"/>
    <col min="1282" max="1282" width="40.7109375" style="134" customWidth="1"/>
    <col min="1283" max="1283" width="68.85546875" style="134" customWidth="1"/>
    <col min="1284" max="1284" width="27.28515625" style="134" customWidth="1"/>
    <col min="1285" max="1285" width="14" style="134" customWidth="1"/>
    <col min="1286" max="1286" width="16.140625" style="134" customWidth="1"/>
    <col min="1287" max="1287" width="11.140625" style="134" customWidth="1"/>
    <col min="1288" max="1288" width="13.28515625" style="134" customWidth="1"/>
    <col min="1289" max="1289" width="46.28515625" style="134" customWidth="1"/>
    <col min="1290" max="1290" width="11.42578125" style="134" customWidth="1"/>
    <col min="1291" max="1536" width="9.140625" style="134"/>
    <col min="1537" max="1537" width="6.42578125" style="134" customWidth="1"/>
    <col min="1538" max="1538" width="40.7109375" style="134" customWidth="1"/>
    <col min="1539" max="1539" width="68.85546875" style="134" customWidth="1"/>
    <col min="1540" max="1540" width="27.28515625" style="134" customWidth="1"/>
    <col min="1541" max="1541" width="14" style="134" customWidth="1"/>
    <col min="1542" max="1542" width="16.140625" style="134" customWidth="1"/>
    <col min="1543" max="1543" width="11.140625" style="134" customWidth="1"/>
    <col min="1544" max="1544" width="13.28515625" style="134" customWidth="1"/>
    <col min="1545" max="1545" width="46.28515625" style="134" customWidth="1"/>
    <col min="1546" max="1546" width="11.42578125" style="134" customWidth="1"/>
    <col min="1547" max="1792" width="9.140625" style="134"/>
    <col min="1793" max="1793" width="6.42578125" style="134" customWidth="1"/>
    <col min="1794" max="1794" width="40.7109375" style="134" customWidth="1"/>
    <col min="1795" max="1795" width="68.85546875" style="134" customWidth="1"/>
    <col min="1796" max="1796" width="27.28515625" style="134" customWidth="1"/>
    <col min="1797" max="1797" width="14" style="134" customWidth="1"/>
    <col min="1798" max="1798" width="16.140625" style="134" customWidth="1"/>
    <col min="1799" max="1799" width="11.140625" style="134" customWidth="1"/>
    <col min="1800" max="1800" width="13.28515625" style="134" customWidth="1"/>
    <col min="1801" max="1801" width="46.28515625" style="134" customWidth="1"/>
    <col min="1802" max="1802" width="11.42578125" style="134" customWidth="1"/>
    <col min="1803" max="2048" width="9.140625" style="134"/>
    <col min="2049" max="2049" width="6.42578125" style="134" customWidth="1"/>
    <col min="2050" max="2050" width="40.7109375" style="134" customWidth="1"/>
    <col min="2051" max="2051" width="68.85546875" style="134" customWidth="1"/>
    <col min="2052" max="2052" width="27.28515625" style="134" customWidth="1"/>
    <col min="2053" max="2053" width="14" style="134" customWidth="1"/>
    <col min="2054" max="2054" width="16.140625" style="134" customWidth="1"/>
    <col min="2055" max="2055" width="11.140625" style="134" customWidth="1"/>
    <col min="2056" max="2056" width="13.28515625" style="134" customWidth="1"/>
    <col min="2057" max="2057" width="46.28515625" style="134" customWidth="1"/>
    <col min="2058" max="2058" width="11.42578125" style="134" customWidth="1"/>
    <col min="2059" max="2304" width="9.140625" style="134"/>
    <col min="2305" max="2305" width="6.42578125" style="134" customWidth="1"/>
    <col min="2306" max="2306" width="40.7109375" style="134" customWidth="1"/>
    <col min="2307" max="2307" width="68.85546875" style="134" customWidth="1"/>
    <col min="2308" max="2308" width="27.28515625" style="134" customWidth="1"/>
    <col min="2309" max="2309" width="14" style="134" customWidth="1"/>
    <col min="2310" max="2310" width="16.140625" style="134" customWidth="1"/>
    <col min="2311" max="2311" width="11.140625" style="134" customWidth="1"/>
    <col min="2312" max="2312" width="13.28515625" style="134" customWidth="1"/>
    <col min="2313" max="2313" width="46.28515625" style="134" customWidth="1"/>
    <col min="2314" max="2314" width="11.42578125" style="134" customWidth="1"/>
    <col min="2315" max="2560" width="9.140625" style="134"/>
    <col min="2561" max="2561" width="6.42578125" style="134" customWidth="1"/>
    <col min="2562" max="2562" width="40.7109375" style="134" customWidth="1"/>
    <col min="2563" max="2563" width="68.85546875" style="134" customWidth="1"/>
    <col min="2564" max="2564" width="27.28515625" style="134" customWidth="1"/>
    <col min="2565" max="2565" width="14" style="134" customWidth="1"/>
    <col min="2566" max="2566" width="16.140625" style="134" customWidth="1"/>
    <col min="2567" max="2567" width="11.140625" style="134" customWidth="1"/>
    <col min="2568" max="2568" width="13.28515625" style="134" customWidth="1"/>
    <col min="2569" max="2569" width="46.28515625" style="134" customWidth="1"/>
    <col min="2570" max="2570" width="11.42578125" style="134" customWidth="1"/>
    <col min="2571" max="2816" width="9.140625" style="134"/>
    <col min="2817" max="2817" width="6.42578125" style="134" customWidth="1"/>
    <col min="2818" max="2818" width="40.7109375" style="134" customWidth="1"/>
    <col min="2819" max="2819" width="68.85546875" style="134" customWidth="1"/>
    <col min="2820" max="2820" width="27.28515625" style="134" customWidth="1"/>
    <col min="2821" max="2821" width="14" style="134" customWidth="1"/>
    <col min="2822" max="2822" width="16.140625" style="134" customWidth="1"/>
    <col min="2823" max="2823" width="11.140625" style="134" customWidth="1"/>
    <col min="2824" max="2824" width="13.28515625" style="134" customWidth="1"/>
    <col min="2825" max="2825" width="46.28515625" style="134" customWidth="1"/>
    <col min="2826" max="2826" width="11.42578125" style="134" customWidth="1"/>
    <col min="2827" max="3072" width="9.140625" style="134"/>
    <col min="3073" max="3073" width="6.42578125" style="134" customWidth="1"/>
    <col min="3074" max="3074" width="40.7109375" style="134" customWidth="1"/>
    <col min="3075" max="3075" width="68.85546875" style="134" customWidth="1"/>
    <col min="3076" max="3076" width="27.28515625" style="134" customWidth="1"/>
    <col min="3077" max="3077" width="14" style="134" customWidth="1"/>
    <col min="3078" max="3078" width="16.140625" style="134" customWidth="1"/>
    <col min="3079" max="3079" width="11.140625" style="134" customWidth="1"/>
    <col min="3080" max="3080" width="13.28515625" style="134" customWidth="1"/>
    <col min="3081" max="3081" width="46.28515625" style="134" customWidth="1"/>
    <col min="3082" max="3082" width="11.42578125" style="134" customWidth="1"/>
    <col min="3083" max="3328" width="9.140625" style="134"/>
    <col min="3329" max="3329" width="6.42578125" style="134" customWidth="1"/>
    <col min="3330" max="3330" width="40.7109375" style="134" customWidth="1"/>
    <col min="3331" max="3331" width="68.85546875" style="134" customWidth="1"/>
    <col min="3332" max="3332" width="27.28515625" style="134" customWidth="1"/>
    <col min="3333" max="3333" width="14" style="134" customWidth="1"/>
    <col min="3334" max="3334" width="16.140625" style="134" customWidth="1"/>
    <col min="3335" max="3335" width="11.140625" style="134" customWidth="1"/>
    <col min="3336" max="3336" width="13.28515625" style="134" customWidth="1"/>
    <col min="3337" max="3337" width="46.28515625" style="134" customWidth="1"/>
    <col min="3338" max="3338" width="11.42578125" style="134" customWidth="1"/>
    <col min="3339" max="3584" width="9.140625" style="134"/>
    <col min="3585" max="3585" width="6.42578125" style="134" customWidth="1"/>
    <col min="3586" max="3586" width="40.7109375" style="134" customWidth="1"/>
    <col min="3587" max="3587" width="68.85546875" style="134" customWidth="1"/>
    <col min="3588" max="3588" width="27.28515625" style="134" customWidth="1"/>
    <col min="3589" max="3589" width="14" style="134" customWidth="1"/>
    <col min="3590" max="3590" width="16.140625" style="134" customWidth="1"/>
    <col min="3591" max="3591" width="11.140625" style="134" customWidth="1"/>
    <col min="3592" max="3592" width="13.28515625" style="134" customWidth="1"/>
    <col min="3593" max="3593" width="46.28515625" style="134" customWidth="1"/>
    <col min="3594" max="3594" width="11.42578125" style="134" customWidth="1"/>
    <col min="3595" max="3840" width="9.140625" style="134"/>
    <col min="3841" max="3841" width="6.42578125" style="134" customWidth="1"/>
    <col min="3842" max="3842" width="40.7109375" style="134" customWidth="1"/>
    <col min="3843" max="3843" width="68.85546875" style="134" customWidth="1"/>
    <col min="3844" max="3844" width="27.28515625" style="134" customWidth="1"/>
    <col min="3845" max="3845" width="14" style="134" customWidth="1"/>
    <col min="3846" max="3846" width="16.140625" style="134" customWidth="1"/>
    <col min="3847" max="3847" width="11.140625" style="134" customWidth="1"/>
    <col min="3848" max="3848" width="13.28515625" style="134" customWidth="1"/>
    <col min="3849" max="3849" width="46.28515625" style="134" customWidth="1"/>
    <col min="3850" max="3850" width="11.42578125" style="134" customWidth="1"/>
    <col min="3851" max="4096" width="9.140625" style="134"/>
    <col min="4097" max="4097" width="6.42578125" style="134" customWidth="1"/>
    <col min="4098" max="4098" width="40.7109375" style="134" customWidth="1"/>
    <col min="4099" max="4099" width="68.85546875" style="134" customWidth="1"/>
    <col min="4100" max="4100" width="27.28515625" style="134" customWidth="1"/>
    <col min="4101" max="4101" width="14" style="134" customWidth="1"/>
    <col min="4102" max="4102" width="16.140625" style="134" customWidth="1"/>
    <col min="4103" max="4103" width="11.140625" style="134" customWidth="1"/>
    <col min="4104" max="4104" width="13.28515625" style="134" customWidth="1"/>
    <col min="4105" max="4105" width="46.28515625" style="134" customWidth="1"/>
    <col min="4106" max="4106" width="11.42578125" style="134" customWidth="1"/>
    <col min="4107" max="4352" width="9.140625" style="134"/>
    <col min="4353" max="4353" width="6.42578125" style="134" customWidth="1"/>
    <col min="4354" max="4354" width="40.7109375" style="134" customWidth="1"/>
    <col min="4355" max="4355" width="68.85546875" style="134" customWidth="1"/>
    <col min="4356" max="4356" width="27.28515625" style="134" customWidth="1"/>
    <col min="4357" max="4357" width="14" style="134" customWidth="1"/>
    <col min="4358" max="4358" width="16.140625" style="134" customWidth="1"/>
    <col min="4359" max="4359" width="11.140625" style="134" customWidth="1"/>
    <col min="4360" max="4360" width="13.28515625" style="134" customWidth="1"/>
    <col min="4361" max="4361" width="46.28515625" style="134" customWidth="1"/>
    <col min="4362" max="4362" width="11.42578125" style="134" customWidth="1"/>
    <col min="4363" max="4608" width="9.140625" style="134"/>
    <col min="4609" max="4609" width="6.42578125" style="134" customWidth="1"/>
    <col min="4610" max="4610" width="40.7109375" style="134" customWidth="1"/>
    <col min="4611" max="4611" width="68.85546875" style="134" customWidth="1"/>
    <col min="4612" max="4612" width="27.28515625" style="134" customWidth="1"/>
    <col min="4613" max="4613" width="14" style="134" customWidth="1"/>
    <col min="4614" max="4614" width="16.140625" style="134" customWidth="1"/>
    <col min="4615" max="4615" width="11.140625" style="134" customWidth="1"/>
    <col min="4616" max="4616" width="13.28515625" style="134" customWidth="1"/>
    <col min="4617" max="4617" width="46.28515625" style="134" customWidth="1"/>
    <col min="4618" max="4618" width="11.42578125" style="134" customWidth="1"/>
    <col min="4619" max="4864" width="9.140625" style="134"/>
    <col min="4865" max="4865" width="6.42578125" style="134" customWidth="1"/>
    <col min="4866" max="4866" width="40.7109375" style="134" customWidth="1"/>
    <col min="4867" max="4867" width="68.85546875" style="134" customWidth="1"/>
    <col min="4868" max="4868" width="27.28515625" style="134" customWidth="1"/>
    <col min="4869" max="4869" width="14" style="134" customWidth="1"/>
    <col min="4870" max="4870" width="16.140625" style="134" customWidth="1"/>
    <col min="4871" max="4871" width="11.140625" style="134" customWidth="1"/>
    <col min="4872" max="4872" width="13.28515625" style="134" customWidth="1"/>
    <col min="4873" max="4873" width="46.28515625" style="134" customWidth="1"/>
    <col min="4874" max="4874" width="11.42578125" style="134" customWidth="1"/>
    <col min="4875" max="5120" width="9.140625" style="134"/>
    <col min="5121" max="5121" width="6.42578125" style="134" customWidth="1"/>
    <col min="5122" max="5122" width="40.7109375" style="134" customWidth="1"/>
    <col min="5123" max="5123" width="68.85546875" style="134" customWidth="1"/>
    <col min="5124" max="5124" width="27.28515625" style="134" customWidth="1"/>
    <col min="5125" max="5125" width="14" style="134" customWidth="1"/>
    <col min="5126" max="5126" width="16.140625" style="134" customWidth="1"/>
    <col min="5127" max="5127" width="11.140625" style="134" customWidth="1"/>
    <col min="5128" max="5128" width="13.28515625" style="134" customWidth="1"/>
    <col min="5129" max="5129" width="46.28515625" style="134" customWidth="1"/>
    <col min="5130" max="5130" width="11.42578125" style="134" customWidth="1"/>
    <col min="5131" max="5376" width="9.140625" style="134"/>
    <col min="5377" max="5377" width="6.42578125" style="134" customWidth="1"/>
    <col min="5378" max="5378" width="40.7109375" style="134" customWidth="1"/>
    <col min="5379" max="5379" width="68.85546875" style="134" customWidth="1"/>
    <col min="5380" max="5380" width="27.28515625" style="134" customWidth="1"/>
    <col min="5381" max="5381" width="14" style="134" customWidth="1"/>
    <col min="5382" max="5382" width="16.140625" style="134" customWidth="1"/>
    <col min="5383" max="5383" width="11.140625" style="134" customWidth="1"/>
    <col min="5384" max="5384" width="13.28515625" style="134" customWidth="1"/>
    <col min="5385" max="5385" width="46.28515625" style="134" customWidth="1"/>
    <col min="5386" max="5386" width="11.42578125" style="134" customWidth="1"/>
    <col min="5387" max="5632" width="9.140625" style="134"/>
    <col min="5633" max="5633" width="6.42578125" style="134" customWidth="1"/>
    <col min="5634" max="5634" width="40.7109375" style="134" customWidth="1"/>
    <col min="5635" max="5635" width="68.85546875" style="134" customWidth="1"/>
    <col min="5636" max="5636" width="27.28515625" style="134" customWidth="1"/>
    <col min="5637" max="5637" width="14" style="134" customWidth="1"/>
    <col min="5638" max="5638" width="16.140625" style="134" customWidth="1"/>
    <col min="5639" max="5639" width="11.140625" style="134" customWidth="1"/>
    <col min="5640" max="5640" width="13.28515625" style="134" customWidth="1"/>
    <col min="5641" max="5641" width="46.28515625" style="134" customWidth="1"/>
    <col min="5642" max="5642" width="11.42578125" style="134" customWidth="1"/>
    <col min="5643" max="5888" width="9.140625" style="134"/>
    <col min="5889" max="5889" width="6.42578125" style="134" customWidth="1"/>
    <col min="5890" max="5890" width="40.7109375" style="134" customWidth="1"/>
    <col min="5891" max="5891" width="68.85546875" style="134" customWidth="1"/>
    <col min="5892" max="5892" width="27.28515625" style="134" customWidth="1"/>
    <col min="5893" max="5893" width="14" style="134" customWidth="1"/>
    <col min="5894" max="5894" width="16.140625" style="134" customWidth="1"/>
    <col min="5895" max="5895" width="11.140625" style="134" customWidth="1"/>
    <col min="5896" max="5896" width="13.28515625" style="134" customWidth="1"/>
    <col min="5897" max="5897" width="46.28515625" style="134" customWidth="1"/>
    <col min="5898" max="5898" width="11.42578125" style="134" customWidth="1"/>
    <col min="5899" max="6144" width="9.140625" style="134"/>
    <col min="6145" max="6145" width="6.42578125" style="134" customWidth="1"/>
    <col min="6146" max="6146" width="40.7109375" style="134" customWidth="1"/>
    <col min="6147" max="6147" width="68.85546875" style="134" customWidth="1"/>
    <col min="6148" max="6148" width="27.28515625" style="134" customWidth="1"/>
    <col min="6149" max="6149" width="14" style="134" customWidth="1"/>
    <col min="6150" max="6150" width="16.140625" style="134" customWidth="1"/>
    <col min="6151" max="6151" width="11.140625" style="134" customWidth="1"/>
    <col min="6152" max="6152" width="13.28515625" style="134" customWidth="1"/>
    <col min="6153" max="6153" width="46.28515625" style="134" customWidth="1"/>
    <col min="6154" max="6154" width="11.42578125" style="134" customWidth="1"/>
    <col min="6155" max="6400" width="9.140625" style="134"/>
    <col min="6401" max="6401" width="6.42578125" style="134" customWidth="1"/>
    <col min="6402" max="6402" width="40.7109375" style="134" customWidth="1"/>
    <col min="6403" max="6403" width="68.85546875" style="134" customWidth="1"/>
    <col min="6404" max="6404" width="27.28515625" style="134" customWidth="1"/>
    <col min="6405" max="6405" width="14" style="134" customWidth="1"/>
    <col min="6406" max="6406" width="16.140625" style="134" customWidth="1"/>
    <col min="6407" max="6407" width="11.140625" style="134" customWidth="1"/>
    <col min="6408" max="6408" width="13.28515625" style="134" customWidth="1"/>
    <col min="6409" max="6409" width="46.28515625" style="134" customWidth="1"/>
    <col min="6410" max="6410" width="11.42578125" style="134" customWidth="1"/>
    <col min="6411" max="6656" width="9.140625" style="134"/>
    <col min="6657" max="6657" width="6.42578125" style="134" customWidth="1"/>
    <col min="6658" max="6658" width="40.7109375" style="134" customWidth="1"/>
    <col min="6659" max="6659" width="68.85546875" style="134" customWidth="1"/>
    <col min="6660" max="6660" width="27.28515625" style="134" customWidth="1"/>
    <col min="6661" max="6661" width="14" style="134" customWidth="1"/>
    <col min="6662" max="6662" width="16.140625" style="134" customWidth="1"/>
    <col min="6663" max="6663" width="11.140625" style="134" customWidth="1"/>
    <col min="6664" max="6664" width="13.28515625" style="134" customWidth="1"/>
    <col min="6665" max="6665" width="46.28515625" style="134" customWidth="1"/>
    <col min="6666" max="6666" width="11.42578125" style="134" customWidth="1"/>
    <col min="6667" max="6912" width="9.140625" style="134"/>
    <col min="6913" max="6913" width="6.42578125" style="134" customWidth="1"/>
    <col min="6914" max="6914" width="40.7109375" style="134" customWidth="1"/>
    <col min="6915" max="6915" width="68.85546875" style="134" customWidth="1"/>
    <col min="6916" max="6916" width="27.28515625" style="134" customWidth="1"/>
    <col min="6917" max="6917" width="14" style="134" customWidth="1"/>
    <col min="6918" max="6918" width="16.140625" style="134" customWidth="1"/>
    <col min="6919" max="6919" width="11.140625" style="134" customWidth="1"/>
    <col min="6920" max="6920" width="13.28515625" style="134" customWidth="1"/>
    <col min="6921" max="6921" width="46.28515625" style="134" customWidth="1"/>
    <col min="6922" max="6922" width="11.42578125" style="134" customWidth="1"/>
    <col min="6923" max="7168" width="9.140625" style="134"/>
    <col min="7169" max="7169" width="6.42578125" style="134" customWidth="1"/>
    <col min="7170" max="7170" width="40.7109375" style="134" customWidth="1"/>
    <col min="7171" max="7171" width="68.85546875" style="134" customWidth="1"/>
    <col min="7172" max="7172" width="27.28515625" style="134" customWidth="1"/>
    <col min="7173" max="7173" width="14" style="134" customWidth="1"/>
    <col min="7174" max="7174" width="16.140625" style="134" customWidth="1"/>
    <col min="7175" max="7175" width="11.140625" style="134" customWidth="1"/>
    <col min="7176" max="7176" width="13.28515625" style="134" customWidth="1"/>
    <col min="7177" max="7177" width="46.28515625" style="134" customWidth="1"/>
    <col min="7178" max="7178" width="11.42578125" style="134" customWidth="1"/>
    <col min="7179" max="7424" width="9.140625" style="134"/>
    <col min="7425" max="7425" width="6.42578125" style="134" customWidth="1"/>
    <col min="7426" max="7426" width="40.7109375" style="134" customWidth="1"/>
    <col min="7427" max="7427" width="68.85546875" style="134" customWidth="1"/>
    <col min="7428" max="7428" width="27.28515625" style="134" customWidth="1"/>
    <col min="7429" max="7429" width="14" style="134" customWidth="1"/>
    <col min="7430" max="7430" width="16.140625" style="134" customWidth="1"/>
    <col min="7431" max="7431" width="11.140625" style="134" customWidth="1"/>
    <col min="7432" max="7432" width="13.28515625" style="134" customWidth="1"/>
    <col min="7433" max="7433" width="46.28515625" style="134" customWidth="1"/>
    <col min="7434" max="7434" width="11.42578125" style="134" customWidth="1"/>
    <col min="7435" max="7680" width="9.140625" style="134"/>
    <col min="7681" max="7681" width="6.42578125" style="134" customWidth="1"/>
    <col min="7682" max="7682" width="40.7109375" style="134" customWidth="1"/>
    <col min="7683" max="7683" width="68.85546875" style="134" customWidth="1"/>
    <col min="7684" max="7684" width="27.28515625" style="134" customWidth="1"/>
    <col min="7685" max="7685" width="14" style="134" customWidth="1"/>
    <col min="7686" max="7686" width="16.140625" style="134" customWidth="1"/>
    <col min="7687" max="7687" width="11.140625" style="134" customWidth="1"/>
    <col min="7688" max="7688" width="13.28515625" style="134" customWidth="1"/>
    <col min="7689" max="7689" width="46.28515625" style="134" customWidth="1"/>
    <col min="7690" max="7690" width="11.42578125" style="134" customWidth="1"/>
    <col min="7691" max="7936" width="9.140625" style="134"/>
    <col min="7937" max="7937" width="6.42578125" style="134" customWidth="1"/>
    <col min="7938" max="7938" width="40.7109375" style="134" customWidth="1"/>
    <col min="7939" max="7939" width="68.85546875" style="134" customWidth="1"/>
    <col min="7940" max="7940" width="27.28515625" style="134" customWidth="1"/>
    <col min="7941" max="7941" width="14" style="134" customWidth="1"/>
    <col min="7942" max="7942" width="16.140625" style="134" customWidth="1"/>
    <col min="7943" max="7943" width="11.140625" style="134" customWidth="1"/>
    <col min="7944" max="7944" width="13.28515625" style="134" customWidth="1"/>
    <col min="7945" max="7945" width="46.28515625" style="134" customWidth="1"/>
    <col min="7946" max="7946" width="11.42578125" style="134" customWidth="1"/>
    <col min="7947" max="8192" width="9.140625" style="134"/>
    <col min="8193" max="8193" width="6.42578125" style="134" customWidth="1"/>
    <col min="8194" max="8194" width="40.7109375" style="134" customWidth="1"/>
    <col min="8195" max="8195" width="68.85546875" style="134" customWidth="1"/>
    <col min="8196" max="8196" width="27.28515625" style="134" customWidth="1"/>
    <col min="8197" max="8197" width="14" style="134" customWidth="1"/>
    <col min="8198" max="8198" width="16.140625" style="134" customWidth="1"/>
    <col min="8199" max="8199" width="11.140625" style="134" customWidth="1"/>
    <col min="8200" max="8200" width="13.28515625" style="134" customWidth="1"/>
    <col min="8201" max="8201" width="46.28515625" style="134" customWidth="1"/>
    <col min="8202" max="8202" width="11.42578125" style="134" customWidth="1"/>
    <col min="8203" max="8448" width="9.140625" style="134"/>
    <col min="8449" max="8449" width="6.42578125" style="134" customWidth="1"/>
    <col min="8450" max="8450" width="40.7109375" style="134" customWidth="1"/>
    <col min="8451" max="8451" width="68.85546875" style="134" customWidth="1"/>
    <col min="8452" max="8452" width="27.28515625" style="134" customWidth="1"/>
    <col min="8453" max="8453" width="14" style="134" customWidth="1"/>
    <col min="8454" max="8454" width="16.140625" style="134" customWidth="1"/>
    <col min="8455" max="8455" width="11.140625" style="134" customWidth="1"/>
    <col min="8456" max="8456" width="13.28515625" style="134" customWidth="1"/>
    <col min="8457" max="8457" width="46.28515625" style="134" customWidth="1"/>
    <col min="8458" max="8458" width="11.42578125" style="134" customWidth="1"/>
    <col min="8459" max="8704" width="9.140625" style="134"/>
    <col min="8705" max="8705" width="6.42578125" style="134" customWidth="1"/>
    <col min="8706" max="8706" width="40.7109375" style="134" customWidth="1"/>
    <col min="8707" max="8707" width="68.85546875" style="134" customWidth="1"/>
    <col min="8708" max="8708" width="27.28515625" style="134" customWidth="1"/>
    <col min="8709" max="8709" width="14" style="134" customWidth="1"/>
    <col min="8710" max="8710" width="16.140625" style="134" customWidth="1"/>
    <col min="8711" max="8711" width="11.140625" style="134" customWidth="1"/>
    <col min="8712" max="8712" width="13.28515625" style="134" customWidth="1"/>
    <col min="8713" max="8713" width="46.28515625" style="134" customWidth="1"/>
    <col min="8714" max="8714" width="11.42578125" style="134" customWidth="1"/>
    <col min="8715" max="8960" width="9.140625" style="134"/>
    <col min="8961" max="8961" width="6.42578125" style="134" customWidth="1"/>
    <col min="8962" max="8962" width="40.7109375" style="134" customWidth="1"/>
    <col min="8963" max="8963" width="68.85546875" style="134" customWidth="1"/>
    <col min="8964" max="8964" width="27.28515625" style="134" customWidth="1"/>
    <col min="8965" max="8965" width="14" style="134" customWidth="1"/>
    <col min="8966" max="8966" width="16.140625" style="134" customWidth="1"/>
    <col min="8967" max="8967" width="11.140625" style="134" customWidth="1"/>
    <col min="8968" max="8968" width="13.28515625" style="134" customWidth="1"/>
    <col min="8969" max="8969" width="46.28515625" style="134" customWidth="1"/>
    <col min="8970" max="8970" width="11.42578125" style="134" customWidth="1"/>
    <col min="8971" max="9216" width="9.140625" style="134"/>
    <col min="9217" max="9217" width="6.42578125" style="134" customWidth="1"/>
    <col min="9218" max="9218" width="40.7109375" style="134" customWidth="1"/>
    <col min="9219" max="9219" width="68.85546875" style="134" customWidth="1"/>
    <col min="9220" max="9220" width="27.28515625" style="134" customWidth="1"/>
    <col min="9221" max="9221" width="14" style="134" customWidth="1"/>
    <col min="9222" max="9222" width="16.140625" style="134" customWidth="1"/>
    <col min="9223" max="9223" width="11.140625" style="134" customWidth="1"/>
    <col min="9224" max="9224" width="13.28515625" style="134" customWidth="1"/>
    <col min="9225" max="9225" width="46.28515625" style="134" customWidth="1"/>
    <col min="9226" max="9226" width="11.42578125" style="134" customWidth="1"/>
    <col min="9227" max="9472" width="9.140625" style="134"/>
    <col min="9473" max="9473" width="6.42578125" style="134" customWidth="1"/>
    <col min="9474" max="9474" width="40.7109375" style="134" customWidth="1"/>
    <col min="9475" max="9475" width="68.85546875" style="134" customWidth="1"/>
    <col min="9476" max="9476" width="27.28515625" style="134" customWidth="1"/>
    <col min="9477" max="9477" width="14" style="134" customWidth="1"/>
    <col min="9478" max="9478" width="16.140625" style="134" customWidth="1"/>
    <col min="9479" max="9479" width="11.140625" style="134" customWidth="1"/>
    <col min="9480" max="9480" width="13.28515625" style="134" customWidth="1"/>
    <col min="9481" max="9481" width="46.28515625" style="134" customWidth="1"/>
    <col min="9482" max="9482" width="11.42578125" style="134" customWidth="1"/>
    <col min="9483" max="9728" width="9.140625" style="134"/>
    <col min="9729" max="9729" width="6.42578125" style="134" customWidth="1"/>
    <col min="9730" max="9730" width="40.7109375" style="134" customWidth="1"/>
    <col min="9731" max="9731" width="68.85546875" style="134" customWidth="1"/>
    <col min="9732" max="9732" width="27.28515625" style="134" customWidth="1"/>
    <col min="9733" max="9733" width="14" style="134" customWidth="1"/>
    <col min="9734" max="9734" width="16.140625" style="134" customWidth="1"/>
    <col min="9735" max="9735" width="11.140625" style="134" customWidth="1"/>
    <col min="9736" max="9736" width="13.28515625" style="134" customWidth="1"/>
    <col min="9737" max="9737" width="46.28515625" style="134" customWidth="1"/>
    <col min="9738" max="9738" width="11.42578125" style="134" customWidth="1"/>
    <col min="9739" max="9984" width="9.140625" style="134"/>
    <col min="9985" max="9985" width="6.42578125" style="134" customWidth="1"/>
    <col min="9986" max="9986" width="40.7109375" style="134" customWidth="1"/>
    <col min="9987" max="9987" width="68.85546875" style="134" customWidth="1"/>
    <col min="9988" max="9988" width="27.28515625" style="134" customWidth="1"/>
    <col min="9989" max="9989" width="14" style="134" customWidth="1"/>
    <col min="9990" max="9990" width="16.140625" style="134" customWidth="1"/>
    <col min="9991" max="9991" width="11.140625" style="134" customWidth="1"/>
    <col min="9992" max="9992" width="13.28515625" style="134" customWidth="1"/>
    <col min="9993" max="9993" width="46.28515625" style="134" customWidth="1"/>
    <col min="9994" max="9994" width="11.42578125" style="134" customWidth="1"/>
    <col min="9995" max="10240" width="9.140625" style="134"/>
    <col min="10241" max="10241" width="6.42578125" style="134" customWidth="1"/>
    <col min="10242" max="10242" width="40.7109375" style="134" customWidth="1"/>
    <col min="10243" max="10243" width="68.85546875" style="134" customWidth="1"/>
    <col min="10244" max="10244" width="27.28515625" style="134" customWidth="1"/>
    <col min="10245" max="10245" width="14" style="134" customWidth="1"/>
    <col min="10246" max="10246" width="16.140625" style="134" customWidth="1"/>
    <col min="10247" max="10247" width="11.140625" style="134" customWidth="1"/>
    <col min="10248" max="10248" width="13.28515625" style="134" customWidth="1"/>
    <col min="10249" max="10249" width="46.28515625" style="134" customWidth="1"/>
    <col min="10250" max="10250" width="11.42578125" style="134" customWidth="1"/>
    <col min="10251" max="10496" width="9.140625" style="134"/>
    <col min="10497" max="10497" width="6.42578125" style="134" customWidth="1"/>
    <col min="10498" max="10498" width="40.7109375" style="134" customWidth="1"/>
    <col min="10499" max="10499" width="68.85546875" style="134" customWidth="1"/>
    <col min="10500" max="10500" width="27.28515625" style="134" customWidth="1"/>
    <col min="10501" max="10501" width="14" style="134" customWidth="1"/>
    <col min="10502" max="10502" width="16.140625" style="134" customWidth="1"/>
    <col min="10503" max="10503" width="11.140625" style="134" customWidth="1"/>
    <col min="10504" max="10504" width="13.28515625" style="134" customWidth="1"/>
    <col min="10505" max="10505" width="46.28515625" style="134" customWidth="1"/>
    <col min="10506" max="10506" width="11.42578125" style="134" customWidth="1"/>
    <col min="10507" max="10752" width="9.140625" style="134"/>
    <col min="10753" max="10753" width="6.42578125" style="134" customWidth="1"/>
    <col min="10754" max="10754" width="40.7109375" style="134" customWidth="1"/>
    <col min="10755" max="10755" width="68.85546875" style="134" customWidth="1"/>
    <col min="10756" max="10756" width="27.28515625" style="134" customWidth="1"/>
    <col min="10757" max="10757" width="14" style="134" customWidth="1"/>
    <col min="10758" max="10758" width="16.140625" style="134" customWidth="1"/>
    <col min="10759" max="10759" width="11.140625" style="134" customWidth="1"/>
    <col min="10760" max="10760" width="13.28515625" style="134" customWidth="1"/>
    <col min="10761" max="10761" width="46.28515625" style="134" customWidth="1"/>
    <col min="10762" max="10762" width="11.42578125" style="134" customWidth="1"/>
    <col min="10763" max="11008" width="9.140625" style="134"/>
    <col min="11009" max="11009" width="6.42578125" style="134" customWidth="1"/>
    <col min="11010" max="11010" width="40.7109375" style="134" customWidth="1"/>
    <col min="11011" max="11011" width="68.85546875" style="134" customWidth="1"/>
    <col min="11012" max="11012" width="27.28515625" style="134" customWidth="1"/>
    <col min="11013" max="11013" width="14" style="134" customWidth="1"/>
    <col min="11014" max="11014" width="16.140625" style="134" customWidth="1"/>
    <col min="11015" max="11015" width="11.140625" style="134" customWidth="1"/>
    <col min="11016" max="11016" width="13.28515625" style="134" customWidth="1"/>
    <col min="11017" max="11017" width="46.28515625" style="134" customWidth="1"/>
    <col min="11018" max="11018" width="11.42578125" style="134" customWidth="1"/>
    <col min="11019" max="11264" width="9.140625" style="134"/>
    <col min="11265" max="11265" width="6.42578125" style="134" customWidth="1"/>
    <col min="11266" max="11266" width="40.7109375" style="134" customWidth="1"/>
    <col min="11267" max="11267" width="68.85546875" style="134" customWidth="1"/>
    <col min="11268" max="11268" width="27.28515625" style="134" customWidth="1"/>
    <col min="11269" max="11269" width="14" style="134" customWidth="1"/>
    <col min="11270" max="11270" width="16.140625" style="134" customWidth="1"/>
    <col min="11271" max="11271" width="11.140625" style="134" customWidth="1"/>
    <col min="11272" max="11272" width="13.28515625" style="134" customWidth="1"/>
    <col min="11273" max="11273" width="46.28515625" style="134" customWidth="1"/>
    <col min="11274" max="11274" width="11.42578125" style="134" customWidth="1"/>
    <col min="11275" max="11520" width="9.140625" style="134"/>
    <col min="11521" max="11521" width="6.42578125" style="134" customWidth="1"/>
    <col min="11522" max="11522" width="40.7109375" style="134" customWidth="1"/>
    <col min="11523" max="11523" width="68.85546875" style="134" customWidth="1"/>
    <col min="11524" max="11524" width="27.28515625" style="134" customWidth="1"/>
    <col min="11525" max="11525" width="14" style="134" customWidth="1"/>
    <col min="11526" max="11526" width="16.140625" style="134" customWidth="1"/>
    <col min="11527" max="11527" width="11.140625" style="134" customWidth="1"/>
    <col min="11528" max="11528" width="13.28515625" style="134" customWidth="1"/>
    <col min="11529" max="11529" width="46.28515625" style="134" customWidth="1"/>
    <col min="11530" max="11530" width="11.42578125" style="134" customWidth="1"/>
    <col min="11531" max="11776" width="9.140625" style="134"/>
    <col min="11777" max="11777" width="6.42578125" style="134" customWidth="1"/>
    <col min="11778" max="11778" width="40.7109375" style="134" customWidth="1"/>
    <col min="11779" max="11779" width="68.85546875" style="134" customWidth="1"/>
    <col min="11780" max="11780" width="27.28515625" style="134" customWidth="1"/>
    <col min="11781" max="11781" width="14" style="134" customWidth="1"/>
    <col min="11782" max="11782" width="16.140625" style="134" customWidth="1"/>
    <col min="11783" max="11783" width="11.140625" style="134" customWidth="1"/>
    <col min="11784" max="11784" width="13.28515625" style="134" customWidth="1"/>
    <col min="11785" max="11785" width="46.28515625" style="134" customWidth="1"/>
    <col min="11786" max="11786" width="11.42578125" style="134" customWidth="1"/>
    <col min="11787" max="12032" width="9.140625" style="134"/>
    <col min="12033" max="12033" width="6.42578125" style="134" customWidth="1"/>
    <col min="12034" max="12034" width="40.7109375" style="134" customWidth="1"/>
    <col min="12035" max="12035" width="68.85546875" style="134" customWidth="1"/>
    <col min="12036" max="12036" width="27.28515625" style="134" customWidth="1"/>
    <col min="12037" max="12037" width="14" style="134" customWidth="1"/>
    <col min="12038" max="12038" width="16.140625" style="134" customWidth="1"/>
    <col min="12039" max="12039" width="11.140625" style="134" customWidth="1"/>
    <col min="12040" max="12040" width="13.28515625" style="134" customWidth="1"/>
    <col min="12041" max="12041" width="46.28515625" style="134" customWidth="1"/>
    <col min="12042" max="12042" width="11.42578125" style="134" customWidth="1"/>
    <col min="12043" max="12288" width="9.140625" style="134"/>
    <col min="12289" max="12289" width="6.42578125" style="134" customWidth="1"/>
    <col min="12290" max="12290" width="40.7109375" style="134" customWidth="1"/>
    <col min="12291" max="12291" width="68.85546875" style="134" customWidth="1"/>
    <col min="12292" max="12292" width="27.28515625" style="134" customWidth="1"/>
    <col min="12293" max="12293" width="14" style="134" customWidth="1"/>
    <col min="12294" max="12294" width="16.140625" style="134" customWidth="1"/>
    <col min="12295" max="12295" width="11.140625" style="134" customWidth="1"/>
    <col min="12296" max="12296" width="13.28515625" style="134" customWidth="1"/>
    <col min="12297" max="12297" width="46.28515625" style="134" customWidth="1"/>
    <col min="12298" max="12298" width="11.42578125" style="134" customWidth="1"/>
    <col min="12299" max="12544" width="9.140625" style="134"/>
    <col min="12545" max="12545" width="6.42578125" style="134" customWidth="1"/>
    <col min="12546" max="12546" width="40.7109375" style="134" customWidth="1"/>
    <col min="12547" max="12547" width="68.85546875" style="134" customWidth="1"/>
    <col min="12548" max="12548" width="27.28515625" style="134" customWidth="1"/>
    <col min="12549" max="12549" width="14" style="134" customWidth="1"/>
    <col min="12550" max="12550" width="16.140625" style="134" customWidth="1"/>
    <col min="12551" max="12551" width="11.140625" style="134" customWidth="1"/>
    <col min="12552" max="12552" width="13.28515625" style="134" customWidth="1"/>
    <col min="12553" max="12553" width="46.28515625" style="134" customWidth="1"/>
    <col min="12554" max="12554" width="11.42578125" style="134" customWidth="1"/>
    <col min="12555" max="12800" width="9.140625" style="134"/>
    <col min="12801" max="12801" width="6.42578125" style="134" customWidth="1"/>
    <col min="12802" max="12802" width="40.7109375" style="134" customWidth="1"/>
    <col min="12803" max="12803" width="68.85546875" style="134" customWidth="1"/>
    <col min="12804" max="12804" width="27.28515625" style="134" customWidth="1"/>
    <col min="12805" max="12805" width="14" style="134" customWidth="1"/>
    <col min="12806" max="12806" width="16.140625" style="134" customWidth="1"/>
    <col min="12807" max="12807" width="11.140625" style="134" customWidth="1"/>
    <col min="12808" max="12808" width="13.28515625" style="134" customWidth="1"/>
    <col min="12809" max="12809" width="46.28515625" style="134" customWidth="1"/>
    <col min="12810" max="12810" width="11.42578125" style="134" customWidth="1"/>
    <col min="12811" max="13056" width="9.140625" style="134"/>
    <col min="13057" max="13057" width="6.42578125" style="134" customWidth="1"/>
    <col min="13058" max="13058" width="40.7109375" style="134" customWidth="1"/>
    <col min="13059" max="13059" width="68.85546875" style="134" customWidth="1"/>
    <col min="13060" max="13060" width="27.28515625" style="134" customWidth="1"/>
    <col min="13061" max="13061" width="14" style="134" customWidth="1"/>
    <col min="13062" max="13062" width="16.140625" style="134" customWidth="1"/>
    <col min="13063" max="13063" width="11.140625" style="134" customWidth="1"/>
    <col min="13064" max="13064" width="13.28515625" style="134" customWidth="1"/>
    <col min="13065" max="13065" width="46.28515625" style="134" customWidth="1"/>
    <col min="13066" max="13066" width="11.42578125" style="134" customWidth="1"/>
    <col min="13067" max="13312" width="9.140625" style="134"/>
    <col min="13313" max="13313" width="6.42578125" style="134" customWidth="1"/>
    <col min="13314" max="13314" width="40.7109375" style="134" customWidth="1"/>
    <col min="13315" max="13315" width="68.85546875" style="134" customWidth="1"/>
    <col min="13316" max="13316" width="27.28515625" style="134" customWidth="1"/>
    <col min="13317" max="13317" width="14" style="134" customWidth="1"/>
    <col min="13318" max="13318" width="16.140625" style="134" customWidth="1"/>
    <col min="13319" max="13319" width="11.140625" style="134" customWidth="1"/>
    <col min="13320" max="13320" width="13.28515625" style="134" customWidth="1"/>
    <col min="13321" max="13321" width="46.28515625" style="134" customWidth="1"/>
    <col min="13322" max="13322" width="11.42578125" style="134" customWidth="1"/>
    <col min="13323" max="13568" width="9.140625" style="134"/>
    <col min="13569" max="13569" width="6.42578125" style="134" customWidth="1"/>
    <col min="13570" max="13570" width="40.7109375" style="134" customWidth="1"/>
    <col min="13571" max="13571" width="68.85546875" style="134" customWidth="1"/>
    <col min="13572" max="13572" width="27.28515625" style="134" customWidth="1"/>
    <col min="13573" max="13573" width="14" style="134" customWidth="1"/>
    <col min="13574" max="13574" width="16.140625" style="134" customWidth="1"/>
    <col min="13575" max="13575" width="11.140625" style="134" customWidth="1"/>
    <col min="13576" max="13576" width="13.28515625" style="134" customWidth="1"/>
    <col min="13577" max="13577" width="46.28515625" style="134" customWidth="1"/>
    <col min="13578" max="13578" width="11.42578125" style="134" customWidth="1"/>
    <col min="13579" max="13824" width="9.140625" style="134"/>
    <col min="13825" max="13825" width="6.42578125" style="134" customWidth="1"/>
    <col min="13826" max="13826" width="40.7109375" style="134" customWidth="1"/>
    <col min="13827" max="13827" width="68.85546875" style="134" customWidth="1"/>
    <col min="13828" max="13828" width="27.28515625" style="134" customWidth="1"/>
    <col min="13829" max="13829" width="14" style="134" customWidth="1"/>
    <col min="13830" max="13830" width="16.140625" style="134" customWidth="1"/>
    <col min="13831" max="13831" width="11.140625" style="134" customWidth="1"/>
    <col min="13832" max="13832" width="13.28515625" style="134" customWidth="1"/>
    <col min="13833" max="13833" width="46.28515625" style="134" customWidth="1"/>
    <col min="13834" max="13834" width="11.42578125" style="134" customWidth="1"/>
    <col min="13835" max="14080" width="9.140625" style="134"/>
    <col min="14081" max="14081" width="6.42578125" style="134" customWidth="1"/>
    <col min="14082" max="14082" width="40.7109375" style="134" customWidth="1"/>
    <col min="14083" max="14083" width="68.85546875" style="134" customWidth="1"/>
    <col min="14084" max="14084" width="27.28515625" style="134" customWidth="1"/>
    <col min="14085" max="14085" width="14" style="134" customWidth="1"/>
    <col min="14086" max="14086" width="16.140625" style="134" customWidth="1"/>
    <col min="14087" max="14087" width="11.140625" style="134" customWidth="1"/>
    <col min="14088" max="14088" width="13.28515625" style="134" customWidth="1"/>
    <col min="14089" max="14089" width="46.28515625" style="134" customWidth="1"/>
    <col min="14090" max="14090" width="11.42578125" style="134" customWidth="1"/>
    <col min="14091" max="14336" width="9.140625" style="134"/>
    <col min="14337" max="14337" width="6.42578125" style="134" customWidth="1"/>
    <col min="14338" max="14338" width="40.7109375" style="134" customWidth="1"/>
    <col min="14339" max="14339" width="68.85546875" style="134" customWidth="1"/>
    <col min="14340" max="14340" width="27.28515625" style="134" customWidth="1"/>
    <col min="14341" max="14341" width="14" style="134" customWidth="1"/>
    <col min="14342" max="14342" width="16.140625" style="134" customWidth="1"/>
    <col min="14343" max="14343" width="11.140625" style="134" customWidth="1"/>
    <col min="14344" max="14344" width="13.28515625" style="134" customWidth="1"/>
    <col min="14345" max="14345" width="46.28515625" style="134" customWidth="1"/>
    <col min="14346" max="14346" width="11.42578125" style="134" customWidth="1"/>
    <col min="14347" max="14592" width="9.140625" style="134"/>
    <col min="14593" max="14593" width="6.42578125" style="134" customWidth="1"/>
    <col min="14594" max="14594" width="40.7109375" style="134" customWidth="1"/>
    <col min="14595" max="14595" width="68.85546875" style="134" customWidth="1"/>
    <col min="14596" max="14596" width="27.28515625" style="134" customWidth="1"/>
    <col min="14597" max="14597" width="14" style="134" customWidth="1"/>
    <col min="14598" max="14598" width="16.140625" style="134" customWidth="1"/>
    <col min="14599" max="14599" width="11.140625" style="134" customWidth="1"/>
    <col min="14600" max="14600" width="13.28515625" style="134" customWidth="1"/>
    <col min="14601" max="14601" width="46.28515625" style="134" customWidth="1"/>
    <col min="14602" max="14602" width="11.42578125" style="134" customWidth="1"/>
    <col min="14603" max="14848" width="9.140625" style="134"/>
    <col min="14849" max="14849" width="6.42578125" style="134" customWidth="1"/>
    <col min="14850" max="14850" width="40.7109375" style="134" customWidth="1"/>
    <col min="14851" max="14851" width="68.85546875" style="134" customWidth="1"/>
    <col min="14852" max="14852" width="27.28515625" style="134" customWidth="1"/>
    <col min="14853" max="14853" width="14" style="134" customWidth="1"/>
    <col min="14854" max="14854" width="16.140625" style="134" customWidth="1"/>
    <col min="14855" max="14855" width="11.140625" style="134" customWidth="1"/>
    <col min="14856" max="14856" width="13.28515625" style="134" customWidth="1"/>
    <col min="14857" max="14857" width="46.28515625" style="134" customWidth="1"/>
    <col min="14858" max="14858" width="11.42578125" style="134" customWidth="1"/>
    <col min="14859" max="15104" width="9.140625" style="134"/>
    <col min="15105" max="15105" width="6.42578125" style="134" customWidth="1"/>
    <col min="15106" max="15106" width="40.7109375" style="134" customWidth="1"/>
    <col min="15107" max="15107" width="68.85546875" style="134" customWidth="1"/>
    <col min="15108" max="15108" width="27.28515625" style="134" customWidth="1"/>
    <col min="15109" max="15109" width="14" style="134" customWidth="1"/>
    <col min="15110" max="15110" width="16.140625" style="134" customWidth="1"/>
    <col min="15111" max="15111" width="11.140625" style="134" customWidth="1"/>
    <col min="15112" max="15112" width="13.28515625" style="134" customWidth="1"/>
    <col min="15113" max="15113" width="46.28515625" style="134" customWidth="1"/>
    <col min="15114" max="15114" width="11.42578125" style="134" customWidth="1"/>
    <col min="15115" max="15360" width="9.140625" style="134"/>
    <col min="15361" max="15361" width="6.42578125" style="134" customWidth="1"/>
    <col min="15362" max="15362" width="40.7109375" style="134" customWidth="1"/>
    <col min="15363" max="15363" width="68.85546875" style="134" customWidth="1"/>
    <col min="15364" max="15364" width="27.28515625" style="134" customWidth="1"/>
    <col min="15365" max="15365" width="14" style="134" customWidth="1"/>
    <col min="15366" max="15366" width="16.140625" style="134" customWidth="1"/>
    <col min="15367" max="15367" width="11.140625" style="134" customWidth="1"/>
    <col min="15368" max="15368" width="13.28515625" style="134" customWidth="1"/>
    <col min="15369" max="15369" width="46.28515625" style="134" customWidth="1"/>
    <col min="15370" max="15370" width="11.42578125" style="134" customWidth="1"/>
    <col min="15371" max="15616" width="9.140625" style="134"/>
    <col min="15617" max="15617" width="6.42578125" style="134" customWidth="1"/>
    <col min="15618" max="15618" width="40.7109375" style="134" customWidth="1"/>
    <col min="15619" max="15619" width="68.85546875" style="134" customWidth="1"/>
    <col min="15620" max="15620" width="27.28515625" style="134" customWidth="1"/>
    <col min="15621" max="15621" width="14" style="134" customWidth="1"/>
    <col min="15622" max="15622" width="16.140625" style="134" customWidth="1"/>
    <col min="15623" max="15623" width="11.140625" style="134" customWidth="1"/>
    <col min="15624" max="15624" width="13.28515625" style="134" customWidth="1"/>
    <col min="15625" max="15625" width="46.28515625" style="134" customWidth="1"/>
    <col min="15626" max="15626" width="11.42578125" style="134" customWidth="1"/>
    <col min="15627" max="15872" width="9.140625" style="134"/>
    <col min="15873" max="15873" width="6.42578125" style="134" customWidth="1"/>
    <col min="15874" max="15874" width="40.7109375" style="134" customWidth="1"/>
    <col min="15875" max="15875" width="68.85546875" style="134" customWidth="1"/>
    <col min="15876" max="15876" width="27.28515625" style="134" customWidth="1"/>
    <col min="15877" max="15877" width="14" style="134" customWidth="1"/>
    <col min="15878" max="15878" width="16.140625" style="134" customWidth="1"/>
    <col min="15879" max="15879" width="11.140625" style="134" customWidth="1"/>
    <col min="15880" max="15880" width="13.28515625" style="134" customWidth="1"/>
    <col min="15881" max="15881" width="46.28515625" style="134" customWidth="1"/>
    <col min="15882" max="15882" width="11.42578125" style="134" customWidth="1"/>
    <col min="15883" max="16128" width="9.140625" style="134"/>
    <col min="16129" max="16129" width="6.42578125" style="134" customWidth="1"/>
    <col min="16130" max="16130" width="40.7109375" style="134" customWidth="1"/>
    <col min="16131" max="16131" width="68.85546875" style="134" customWidth="1"/>
    <col min="16132" max="16132" width="27.28515625" style="134" customWidth="1"/>
    <col min="16133" max="16133" width="14" style="134" customWidth="1"/>
    <col min="16134" max="16134" width="16.140625" style="134" customWidth="1"/>
    <col min="16135" max="16135" width="11.140625" style="134" customWidth="1"/>
    <col min="16136" max="16136" width="13.28515625" style="134" customWidth="1"/>
    <col min="16137" max="16137" width="46.28515625" style="134" customWidth="1"/>
    <col min="16138" max="16138" width="11.42578125" style="134" customWidth="1"/>
    <col min="16139" max="16384" width="9.140625" style="134"/>
  </cols>
  <sheetData>
    <row r="1" spans="1:10" x14ac:dyDescent="0.25">
      <c r="F1" s="135"/>
      <c r="G1" s="135"/>
      <c r="H1" s="135"/>
    </row>
    <row r="2" spans="1:10" x14ac:dyDescent="0.25">
      <c r="F2" s="280" t="s">
        <v>362</v>
      </c>
      <c r="G2" s="280"/>
      <c r="H2" s="280"/>
    </row>
    <row r="3" spans="1:10" x14ac:dyDescent="0.25">
      <c r="F3" s="136"/>
      <c r="G3" s="136"/>
      <c r="H3" s="136"/>
    </row>
    <row r="4" spans="1:10" ht="84" customHeight="1" x14ac:dyDescent="0.25">
      <c r="A4" s="281" t="s">
        <v>422</v>
      </c>
      <c r="B4" s="281"/>
      <c r="C4" s="281"/>
      <c r="D4" s="281"/>
      <c r="E4" s="281"/>
      <c r="F4" s="281"/>
      <c r="G4" s="281"/>
      <c r="H4" s="281"/>
    </row>
    <row r="5" spans="1:10" x14ac:dyDescent="0.25">
      <c r="A5" s="137"/>
      <c r="B5" s="137"/>
      <c r="C5" s="137"/>
      <c r="D5" s="137"/>
      <c r="E5" s="137"/>
      <c r="F5" s="137"/>
      <c r="G5" s="137"/>
      <c r="H5" s="137"/>
    </row>
    <row r="6" spans="1:10" ht="82.5" x14ac:dyDescent="0.25">
      <c r="A6" s="138" t="s">
        <v>243</v>
      </c>
      <c r="B6" s="138" t="s">
        <v>363</v>
      </c>
      <c r="C6" s="138" t="s">
        <v>29</v>
      </c>
      <c r="D6" s="138" t="s">
        <v>364</v>
      </c>
      <c r="E6" s="138" t="s">
        <v>241</v>
      </c>
      <c r="F6" s="139" t="s">
        <v>365</v>
      </c>
      <c r="G6" s="138" t="s">
        <v>30</v>
      </c>
      <c r="H6" s="138" t="s">
        <v>31</v>
      </c>
    </row>
    <row r="7" spans="1:10" x14ac:dyDescent="0.25">
      <c r="A7" s="138">
        <v>1</v>
      </c>
      <c r="B7" s="138">
        <v>2</v>
      </c>
      <c r="C7" s="138">
        <v>3</v>
      </c>
      <c r="D7" s="138">
        <v>4</v>
      </c>
      <c r="E7" s="138">
        <v>5</v>
      </c>
      <c r="F7" s="139">
        <v>6</v>
      </c>
      <c r="G7" s="138">
        <v>7</v>
      </c>
      <c r="H7" s="138">
        <v>8</v>
      </c>
    </row>
    <row r="8" spans="1:10" x14ac:dyDescent="0.25">
      <c r="A8" s="140"/>
      <c r="B8" s="140" t="s">
        <v>32</v>
      </c>
      <c r="C8" s="140"/>
      <c r="D8" s="140"/>
      <c r="E8" s="140"/>
      <c r="F8" s="140"/>
      <c r="G8" s="140"/>
      <c r="H8" s="141"/>
    </row>
    <row r="9" spans="1:10" ht="51.75" x14ac:dyDescent="0.25">
      <c r="A9" s="142"/>
      <c r="B9" s="143" t="s">
        <v>366</v>
      </c>
      <c r="C9" s="143" t="s">
        <v>367</v>
      </c>
      <c r="D9" s="143"/>
      <c r="E9" s="143"/>
      <c r="F9" s="144" t="s">
        <v>368</v>
      </c>
      <c r="G9" s="145">
        <f>G10+G11+G12+G13</f>
        <v>3</v>
      </c>
      <c r="H9" s="146">
        <f>H10+H11+H12+H13</f>
        <v>0.15000000000000002</v>
      </c>
    </row>
    <row r="10" spans="1:10" ht="115.5" x14ac:dyDescent="0.25">
      <c r="A10" s="147" t="s">
        <v>34</v>
      </c>
      <c r="B10" s="148" t="s">
        <v>369</v>
      </c>
      <c r="C10" s="148" t="s">
        <v>370</v>
      </c>
      <c r="D10" s="148" t="s">
        <v>371</v>
      </c>
      <c r="E10" s="149">
        <v>0.25</v>
      </c>
      <c r="F10" s="150" t="s">
        <v>227</v>
      </c>
      <c r="G10" s="151" t="str">
        <f>IF(F10="да","1",IF(F10="нет","0"))</f>
        <v>0</v>
      </c>
      <c r="H10" s="152">
        <f>IF(F10="да",0.05,IF(F10="нет",0,""))</f>
        <v>0</v>
      </c>
    </row>
    <row r="11" spans="1:10" ht="148.5" x14ac:dyDescent="0.25">
      <c r="A11" s="153" t="s">
        <v>36</v>
      </c>
      <c r="B11" s="154" t="s">
        <v>372</v>
      </c>
      <c r="C11" s="155" t="s">
        <v>373</v>
      </c>
      <c r="D11" s="148" t="s">
        <v>371</v>
      </c>
      <c r="E11" s="156">
        <v>0.25</v>
      </c>
      <c r="F11" s="157" t="s">
        <v>374</v>
      </c>
      <c r="G11" s="151" t="str">
        <f>IF(F11="да","1",IF(F11="нет","0"))</f>
        <v>1</v>
      </c>
      <c r="H11" s="152">
        <f>IF(F11="да",0.05,IF(F11="нет",0,""))</f>
        <v>0.05</v>
      </c>
    </row>
    <row r="12" spans="1:10" ht="115.5" x14ac:dyDescent="0.25">
      <c r="A12" s="153" t="s">
        <v>38</v>
      </c>
      <c r="B12" s="148" t="s">
        <v>375</v>
      </c>
      <c r="C12" s="154" t="s">
        <v>376</v>
      </c>
      <c r="D12" s="148" t="s">
        <v>371</v>
      </c>
      <c r="E12" s="156">
        <v>0.25</v>
      </c>
      <c r="F12" s="157" t="s">
        <v>374</v>
      </c>
      <c r="G12" s="151" t="str">
        <f>IF(F12="да","1",IF(F12="нет","0"))</f>
        <v>1</v>
      </c>
      <c r="H12" s="152">
        <f>IF(F12="да",0.05,IF(F12="нет",0,""))</f>
        <v>0.05</v>
      </c>
    </row>
    <row r="13" spans="1:10" ht="115.5" x14ac:dyDescent="0.25">
      <c r="A13" s="158" t="s">
        <v>40</v>
      </c>
      <c r="B13" s="159" t="s">
        <v>377</v>
      </c>
      <c r="C13" s="160" t="s">
        <v>378</v>
      </c>
      <c r="D13" s="148" t="s">
        <v>371</v>
      </c>
      <c r="E13" s="156">
        <v>0.25</v>
      </c>
      <c r="F13" s="161" t="s">
        <v>374</v>
      </c>
      <c r="G13" s="151" t="str">
        <f>IF(F13="да","1",IF(F13="нет","0"))</f>
        <v>1</v>
      </c>
      <c r="H13" s="152">
        <f>IF(F13="да",0.05,IF(F13="нет",0,""))</f>
        <v>0.05</v>
      </c>
    </row>
    <row r="14" spans="1:10" ht="17.25" x14ac:dyDescent="0.25">
      <c r="A14" s="142"/>
      <c r="B14" s="143" t="s">
        <v>42</v>
      </c>
      <c r="C14" s="143" t="s">
        <v>379</v>
      </c>
      <c r="D14" s="162"/>
      <c r="E14" s="162"/>
      <c r="F14" s="163" t="s">
        <v>368</v>
      </c>
      <c r="G14" s="145">
        <f>G15+G16+G17+G18</f>
        <v>2.5</v>
      </c>
      <c r="H14" s="146">
        <f>H15+H16+H17+H18</f>
        <v>0.05</v>
      </c>
    </row>
    <row r="15" spans="1:10" ht="165" x14ac:dyDescent="0.25">
      <c r="A15" s="147" t="s">
        <v>43</v>
      </c>
      <c r="B15" s="154" t="s">
        <v>380</v>
      </c>
      <c r="C15" s="154" t="s">
        <v>381</v>
      </c>
      <c r="D15" s="148" t="s">
        <v>371</v>
      </c>
      <c r="E15" s="164">
        <v>0.4</v>
      </c>
      <c r="F15" s="157" t="s">
        <v>374</v>
      </c>
      <c r="G15" s="151" t="str">
        <f>IF(F15="да","1,25",IF(F15="нет","0"))</f>
        <v>1,25</v>
      </c>
      <c r="H15" s="152">
        <f>IF(F15="да",0.025,IF(F15="нет",0,""))</f>
        <v>2.5000000000000001E-2</v>
      </c>
    </row>
    <row r="16" spans="1:10" ht="165" x14ac:dyDescent="0.25">
      <c r="A16" s="147" t="s">
        <v>45</v>
      </c>
      <c r="B16" s="154" t="s">
        <v>382</v>
      </c>
      <c r="C16" s="154" t="s">
        <v>383</v>
      </c>
      <c r="D16" s="148" t="s">
        <v>371</v>
      </c>
      <c r="E16" s="164">
        <v>0.4</v>
      </c>
      <c r="F16" s="157" t="s">
        <v>227</v>
      </c>
      <c r="G16" s="151" t="str">
        <f>IF(F16="да","1,25",IF(F16="нет","0"))</f>
        <v>0</v>
      </c>
      <c r="H16" s="152">
        <f>IF(F16="да",0.025,IF(F16="нет",0,""))</f>
        <v>0</v>
      </c>
      <c r="I16" s="165"/>
      <c r="J16" s="165"/>
    </row>
    <row r="17" spans="1:9" ht="132" x14ac:dyDescent="0.25">
      <c r="A17" s="153" t="s">
        <v>47</v>
      </c>
      <c r="B17" s="148" t="s">
        <v>384</v>
      </c>
      <c r="C17" s="154" t="s">
        <v>385</v>
      </c>
      <c r="D17" s="148" t="s">
        <v>371</v>
      </c>
      <c r="E17" s="164">
        <v>0.1</v>
      </c>
      <c r="F17" s="157" t="s">
        <v>374</v>
      </c>
      <c r="G17" s="151" t="str">
        <f>IF(F17="да","1,25",IF(F17="нет","0"))</f>
        <v>1,25</v>
      </c>
      <c r="H17" s="152">
        <f>IF(F17="да",0.025,IF(F17="нет",0,""))</f>
        <v>2.5000000000000001E-2</v>
      </c>
    </row>
    <row r="18" spans="1:9" ht="132" x14ac:dyDescent="0.25">
      <c r="A18" s="153" t="s">
        <v>49</v>
      </c>
      <c r="B18" s="148" t="s">
        <v>386</v>
      </c>
      <c r="C18" s="148" t="s">
        <v>387</v>
      </c>
      <c r="D18" s="148" t="s">
        <v>371</v>
      </c>
      <c r="E18" s="149">
        <v>0.1</v>
      </c>
      <c r="F18" s="157" t="s">
        <v>227</v>
      </c>
      <c r="G18" s="151" t="str">
        <f>IF(F18="да","1,25",IF(F18="нет","0"))</f>
        <v>0</v>
      </c>
      <c r="H18" s="152">
        <f>IF(F18="да",0.025,IF(F18="нет",0,""))</f>
        <v>0</v>
      </c>
    </row>
    <row r="19" spans="1:9" ht="33" x14ac:dyDescent="0.25">
      <c r="A19" s="140"/>
      <c r="B19" s="140" t="s">
        <v>50</v>
      </c>
      <c r="C19" s="140"/>
      <c r="D19" s="140"/>
      <c r="E19" s="140"/>
      <c r="F19" s="166"/>
      <c r="G19" s="166"/>
      <c r="H19" s="167"/>
    </row>
    <row r="20" spans="1:9" ht="34.5" x14ac:dyDescent="0.25">
      <c r="A20" s="168"/>
      <c r="B20" s="162" t="s">
        <v>51</v>
      </c>
      <c r="C20" s="168" t="s">
        <v>388</v>
      </c>
      <c r="D20" s="168"/>
      <c r="E20" s="168"/>
      <c r="F20" s="144" t="s">
        <v>368</v>
      </c>
      <c r="G20" s="169">
        <f>G21+G22+G23</f>
        <v>2</v>
      </c>
      <c r="H20" s="170">
        <f>H21+H22+H23</f>
        <v>0.12</v>
      </c>
    </row>
    <row r="21" spans="1:9" ht="115.5" x14ac:dyDescent="0.25">
      <c r="A21" s="153" t="s">
        <v>52</v>
      </c>
      <c r="B21" s="154" t="s">
        <v>389</v>
      </c>
      <c r="C21" s="154" t="s">
        <v>390</v>
      </c>
      <c r="D21" s="148" t="s">
        <v>371</v>
      </c>
      <c r="E21" s="164">
        <v>0.4</v>
      </c>
      <c r="F21" s="157" t="s">
        <v>374</v>
      </c>
      <c r="G21" s="151" t="str">
        <f>IF(F21="да","1",IF(F21="нет","0"))</f>
        <v>1</v>
      </c>
      <c r="H21" s="171">
        <f>IF(F21="да",0.08,IF(F21="нет",0,""))</f>
        <v>0.08</v>
      </c>
    </row>
    <row r="22" spans="1:9" ht="148.5" x14ac:dyDescent="0.25">
      <c r="A22" s="172" t="s">
        <v>53</v>
      </c>
      <c r="B22" s="155" t="s">
        <v>391</v>
      </c>
      <c r="C22" s="155" t="s">
        <v>392</v>
      </c>
      <c r="D22" s="155" t="s">
        <v>393</v>
      </c>
      <c r="E22" s="164">
        <v>0.4</v>
      </c>
      <c r="F22" s="173" t="s">
        <v>227</v>
      </c>
      <c r="G22" s="151" t="str">
        <f>IF(F22="да","1",IF(F22="нет","0"))</f>
        <v>0</v>
      </c>
      <c r="H22" s="152">
        <f>IF(F22="да",0.08,IF(F22="нет",0,""))</f>
        <v>0</v>
      </c>
    </row>
    <row r="23" spans="1:9" ht="363" x14ac:dyDescent="0.25">
      <c r="A23" s="153" t="s">
        <v>54</v>
      </c>
      <c r="B23" s="154" t="s">
        <v>394</v>
      </c>
      <c r="C23" s="154" t="s">
        <v>395</v>
      </c>
      <c r="D23" s="148" t="s">
        <v>371</v>
      </c>
      <c r="E23" s="164">
        <v>0.2</v>
      </c>
      <c r="F23" s="157" t="s">
        <v>374</v>
      </c>
      <c r="G23" s="151" t="str">
        <f>IF(F23="да","1",IF(F23="нет","0"))</f>
        <v>1</v>
      </c>
      <c r="H23" s="152">
        <f>IF(F23="да",0.04,IF(F23="нет",0,""))</f>
        <v>0.04</v>
      </c>
    </row>
    <row r="24" spans="1:9" ht="34.5" x14ac:dyDescent="0.25">
      <c r="A24" s="174"/>
      <c r="B24" s="175" t="s">
        <v>59</v>
      </c>
      <c r="C24" s="176" t="s">
        <v>396</v>
      </c>
      <c r="D24" s="176"/>
      <c r="E24" s="176"/>
      <c r="F24" s="144" t="s">
        <v>368</v>
      </c>
      <c r="G24" s="177">
        <f>G25+G26+G27</f>
        <v>2.7517</v>
      </c>
      <c r="H24" s="146">
        <f>H25+H26+H27</f>
        <v>0.45861666666666667</v>
      </c>
    </row>
    <row r="25" spans="1:9" ht="115.5" x14ac:dyDescent="0.25">
      <c r="A25" s="153" t="s">
        <v>60</v>
      </c>
      <c r="B25" s="154" t="s">
        <v>397</v>
      </c>
      <c r="C25" s="154" t="s">
        <v>398</v>
      </c>
      <c r="D25" s="148" t="s">
        <v>371</v>
      </c>
      <c r="E25" s="164">
        <v>0.3</v>
      </c>
      <c r="F25" s="178">
        <v>100</v>
      </c>
      <c r="G25" s="179">
        <f>F25/100</f>
        <v>1</v>
      </c>
      <c r="H25" s="180">
        <f>50%/3*G25</f>
        <v>0.16666666666666666</v>
      </c>
      <c r="I25" s="165"/>
    </row>
    <row r="26" spans="1:9" ht="115.5" x14ac:dyDescent="0.25">
      <c r="A26" s="153" t="s">
        <v>63</v>
      </c>
      <c r="B26" s="154" t="s">
        <v>399</v>
      </c>
      <c r="C26" s="181" t="s">
        <v>400</v>
      </c>
      <c r="D26" s="148" t="s">
        <v>371</v>
      </c>
      <c r="E26" s="182">
        <v>0.4</v>
      </c>
      <c r="F26" s="178">
        <v>80</v>
      </c>
      <c r="G26" s="179">
        <f>F26/100</f>
        <v>0.8</v>
      </c>
      <c r="H26" s="180">
        <f>50%/3*G26</f>
        <v>0.13333333333333333</v>
      </c>
      <c r="I26" s="165"/>
    </row>
    <row r="27" spans="1:9" ht="198" x14ac:dyDescent="0.25">
      <c r="A27" s="282" t="s">
        <v>66</v>
      </c>
      <c r="B27" s="285" t="s">
        <v>401</v>
      </c>
      <c r="C27" s="154" t="s">
        <v>402</v>
      </c>
      <c r="D27" s="154"/>
      <c r="E27" s="164">
        <v>0.3</v>
      </c>
      <c r="F27" s="178">
        <f>(F28+F29+F30)/3</f>
        <v>95.17</v>
      </c>
      <c r="G27" s="179">
        <f>F27/100</f>
        <v>0.95169999999999999</v>
      </c>
      <c r="H27" s="180">
        <f>50%/3*G27</f>
        <v>0.15861666666666666</v>
      </c>
    </row>
    <row r="28" spans="1:9" ht="115.5" x14ac:dyDescent="0.25">
      <c r="A28" s="283"/>
      <c r="B28" s="286"/>
      <c r="C28" s="154" t="s">
        <v>403</v>
      </c>
      <c r="D28" s="148" t="s">
        <v>371</v>
      </c>
      <c r="E28" s="154"/>
      <c r="F28" s="178">
        <v>85.71</v>
      </c>
      <c r="G28" s="179" t="s">
        <v>33</v>
      </c>
      <c r="H28" s="180" t="s">
        <v>33</v>
      </c>
    </row>
    <row r="29" spans="1:9" ht="66" x14ac:dyDescent="0.25">
      <c r="A29" s="283"/>
      <c r="B29" s="286"/>
      <c r="C29" s="154" t="s">
        <v>404</v>
      </c>
      <c r="D29" s="155" t="s">
        <v>393</v>
      </c>
      <c r="E29" s="154"/>
      <c r="F29" s="178">
        <v>99.8</v>
      </c>
      <c r="G29" s="179" t="s">
        <v>33</v>
      </c>
      <c r="H29" s="180" t="s">
        <v>33</v>
      </c>
    </row>
    <row r="30" spans="1:9" ht="66" x14ac:dyDescent="0.25">
      <c r="A30" s="284"/>
      <c r="B30" s="287"/>
      <c r="C30" s="154" t="s">
        <v>405</v>
      </c>
      <c r="D30" s="155" t="s">
        <v>393</v>
      </c>
      <c r="E30" s="154"/>
      <c r="F30" s="183">
        <v>100</v>
      </c>
      <c r="G30" s="179" t="s">
        <v>368</v>
      </c>
      <c r="H30" s="180" t="s">
        <v>368</v>
      </c>
    </row>
    <row r="31" spans="1:9" ht="17.25" x14ac:dyDescent="0.25">
      <c r="A31" s="184"/>
      <c r="B31" s="184"/>
      <c r="C31" s="185" t="s">
        <v>68</v>
      </c>
      <c r="D31" s="185"/>
      <c r="E31" s="185"/>
      <c r="F31" s="186" t="s">
        <v>368</v>
      </c>
      <c r="G31" s="187">
        <f>G24+G20+G14+G9</f>
        <v>10.2517</v>
      </c>
      <c r="H31" s="188">
        <f>H24+H20+H14+H9</f>
        <v>0.77861666666666673</v>
      </c>
    </row>
    <row r="32" spans="1:9" x14ac:dyDescent="0.25">
      <c r="A32" s="189"/>
      <c r="B32" s="189"/>
      <c r="C32" s="190"/>
      <c r="D32" s="190"/>
      <c r="E32" s="190"/>
      <c r="F32" s="191"/>
      <c r="G32" s="192"/>
      <c r="H32" s="193"/>
    </row>
    <row r="33" spans="1:8" x14ac:dyDescent="0.25">
      <c r="A33" s="189"/>
      <c r="B33" s="189" t="s">
        <v>406</v>
      </c>
      <c r="C33" s="190"/>
      <c r="D33" s="190"/>
      <c r="E33" s="190"/>
      <c r="F33" s="191"/>
      <c r="G33" s="192"/>
      <c r="H33" s="193"/>
    </row>
    <row r="34" spans="1:8" x14ac:dyDescent="0.25">
      <c r="A34" s="189"/>
      <c r="B34" s="288" t="s">
        <v>407</v>
      </c>
      <c r="C34" s="288"/>
      <c r="D34" s="288"/>
      <c r="E34" s="288"/>
      <c r="F34" s="288"/>
      <c r="G34" s="288"/>
      <c r="H34" s="288"/>
    </row>
    <row r="35" spans="1:8" x14ac:dyDescent="0.25">
      <c r="A35" s="189"/>
      <c r="B35" s="289" t="s">
        <v>408</v>
      </c>
      <c r="C35" s="289"/>
      <c r="D35" s="289"/>
      <c r="E35" s="289"/>
      <c r="F35" s="289"/>
      <c r="G35" s="289"/>
      <c r="H35" s="289"/>
    </row>
    <row r="36" spans="1:8" x14ac:dyDescent="0.25">
      <c r="A36" s="275" t="s">
        <v>409</v>
      </c>
      <c r="B36" s="276"/>
      <c r="C36" s="277"/>
      <c r="D36" s="194"/>
      <c r="E36" s="194"/>
      <c r="F36" s="278" t="str">
        <f>IF(0.85&lt;=H31,'[1]Соответствие баллов'!B7,IF(0.7&lt;=H31,'[1]Соответствие баллов'!B8,IF(0.5&lt;=H31,'[1]Соответствие баллов'!B9,IF(H31&lt;0.5,'[1]Соответствие баллов'!B10))))</f>
        <v>Умеренно эффективна</v>
      </c>
      <c r="G36" s="278"/>
      <c r="H36" s="279"/>
    </row>
  </sheetData>
  <mergeCells count="8">
    <mergeCell ref="A36:C36"/>
    <mergeCell ref="F36:H36"/>
    <mergeCell ref="F2:H2"/>
    <mergeCell ref="A4:H4"/>
    <mergeCell ref="A27:A30"/>
    <mergeCell ref="B27:B30"/>
    <mergeCell ref="B34:H34"/>
    <mergeCell ref="B35:H35"/>
  </mergeCell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workbookViewId="0">
      <selection activeCell="J9" sqref="J9"/>
    </sheetView>
  </sheetViews>
  <sheetFormatPr defaultRowHeight="15" x14ac:dyDescent="0.25"/>
  <cols>
    <col min="1" max="1" width="14" style="195" customWidth="1"/>
    <col min="2" max="2" width="27.85546875" style="195" customWidth="1"/>
    <col min="3" max="3" width="16.85546875" style="195" customWidth="1"/>
    <col min="4" max="4" width="14.7109375" style="195" customWidth="1"/>
    <col min="5" max="5" width="9.85546875" style="195" customWidth="1"/>
    <col min="6" max="6" width="19.140625" style="195" customWidth="1"/>
    <col min="7" max="7" width="11.7109375" style="195" customWidth="1"/>
    <col min="8" max="8" width="11.42578125" style="195" customWidth="1"/>
    <col min="9" max="256" width="9.140625" style="195"/>
    <col min="257" max="257" width="14" style="195" customWidth="1"/>
    <col min="258" max="258" width="27.85546875" style="195" customWidth="1"/>
    <col min="259" max="259" width="16.85546875" style="195" customWidth="1"/>
    <col min="260" max="260" width="14.7109375" style="195" customWidth="1"/>
    <col min="261" max="261" width="9.85546875" style="195" customWidth="1"/>
    <col min="262" max="262" width="19.140625" style="195" customWidth="1"/>
    <col min="263" max="263" width="11.7109375" style="195" customWidth="1"/>
    <col min="264" max="264" width="11.42578125" style="195" customWidth="1"/>
    <col min="265" max="512" width="9.140625" style="195"/>
    <col min="513" max="513" width="14" style="195" customWidth="1"/>
    <col min="514" max="514" width="27.85546875" style="195" customWidth="1"/>
    <col min="515" max="515" width="16.85546875" style="195" customWidth="1"/>
    <col min="516" max="516" width="14.7109375" style="195" customWidth="1"/>
    <col min="517" max="517" width="9.85546875" style="195" customWidth="1"/>
    <col min="518" max="518" width="19.140625" style="195" customWidth="1"/>
    <col min="519" max="519" width="11.7109375" style="195" customWidth="1"/>
    <col min="520" max="520" width="11.42578125" style="195" customWidth="1"/>
    <col min="521" max="768" width="9.140625" style="195"/>
    <col min="769" max="769" width="14" style="195" customWidth="1"/>
    <col min="770" max="770" width="27.85546875" style="195" customWidth="1"/>
    <col min="771" max="771" width="16.85546875" style="195" customWidth="1"/>
    <col min="772" max="772" width="14.7109375" style="195" customWidth="1"/>
    <col min="773" max="773" width="9.85546875" style="195" customWidth="1"/>
    <col min="774" max="774" width="19.140625" style="195" customWidth="1"/>
    <col min="775" max="775" width="11.7109375" style="195" customWidth="1"/>
    <col min="776" max="776" width="11.42578125" style="195" customWidth="1"/>
    <col min="777" max="1024" width="9.140625" style="195"/>
    <col min="1025" max="1025" width="14" style="195" customWidth="1"/>
    <col min="1026" max="1026" width="27.85546875" style="195" customWidth="1"/>
    <col min="1027" max="1027" width="16.85546875" style="195" customWidth="1"/>
    <col min="1028" max="1028" width="14.7109375" style="195" customWidth="1"/>
    <col min="1029" max="1029" width="9.85546875" style="195" customWidth="1"/>
    <col min="1030" max="1030" width="19.140625" style="195" customWidth="1"/>
    <col min="1031" max="1031" width="11.7109375" style="195" customWidth="1"/>
    <col min="1032" max="1032" width="11.42578125" style="195" customWidth="1"/>
    <col min="1033" max="1280" width="9.140625" style="195"/>
    <col min="1281" max="1281" width="14" style="195" customWidth="1"/>
    <col min="1282" max="1282" width="27.85546875" style="195" customWidth="1"/>
    <col min="1283" max="1283" width="16.85546875" style="195" customWidth="1"/>
    <col min="1284" max="1284" width="14.7109375" style="195" customWidth="1"/>
    <col min="1285" max="1285" width="9.85546875" style="195" customWidth="1"/>
    <col min="1286" max="1286" width="19.140625" style="195" customWidth="1"/>
    <col min="1287" max="1287" width="11.7109375" style="195" customWidth="1"/>
    <col min="1288" max="1288" width="11.42578125" style="195" customWidth="1"/>
    <col min="1289" max="1536" width="9.140625" style="195"/>
    <col min="1537" max="1537" width="14" style="195" customWidth="1"/>
    <col min="1538" max="1538" width="27.85546875" style="195" customWidth="1"/>
    <col min="1539" max="1539" width="16.85546875" style="195" customWidth="1"/>
    <col min="1540" max="1540" width="14.7109375" style="195" customWidth="1"/>
    <col min="1541" max="1541" width="9.85546875" style="195" customWidth="1"/>
    <col min="1542" max="1542" width="19.140625" style="195" customWidth="1"/>
    <col min="1543" max="1543" width="11.7109375" style="195" customWidth="1"/>
    <col min="1544" max="1544" width="11.42578125" style="195" customWidth="1"/>
    <col min="1545" max="1792" width="9.140625" style="195"/>
    <col min="1793" max="1793" width="14" style="195" customWidth="1"/>
    <col min="1794" max="1794" width="27.85546875" style="195" customWidth="1"/>
    <col min="1795" max="1795" width="16.85546875" style="195" customWidth="1"/>
    <col min="1796" max="1796" width="14.7109375" style="195" customWidth="1"/>
    <col min="1797" max="1797" width="9.85546875" style="195" customWidth="1"/>
    <col min="1798" max="1798" width="19.140625" style="195" customWidth="1"/>
    <col min="1799" max="1799" width="11.7109375" style="195" customWidth="1"/>
    <col min="1800" max="1800" width="11.42578125" style="195" customWidth="1"/>
    <col min="1801" max="2048" width="9.140625" style="195"/>
    <col min="2049" max="2049" width="14" style="195" customWidth="1"/>
    <col min="2050" max="2050" width="27.85546875" style="195" customWidth="1"/>
    <col min="2051" max="2051" width="16.85546875" style="195" customWidth="1"/>
    <col min="2052" max="2052" width="14.7109375" style="195" customWidth="1"/>
    <col min="2053" max="2053" width="9.85546875" style="195" customWidth="1"/>
    <col min="2054" max="2054" width="19.140625" style="195" customWidth="1"/>
    <col min="2055" max="2055" width="11.7109375" style="195" customWidth="1"/>
    <col min="2056" max="2056" width="11.42578125" style="195" customWidth="1"/>
    <col min="2057" max="2304" width="9.140625" style="195"/>
    <col min="2305" max="2305" width="14" style="195" customWidth="1"/>
    <col min="2306" max="2306" width="27.85546875" style="195" customWidth="1"/>
    <col min="2307" max="2307" width="16.85546875" style="195" customWidth="1"/>
    <col min="2308" max="2308" width="14.7109375" style="195" customWidth="1"/>
    <col min="2309" max="2309" width="9.85546875" style="195" customWidth="1"/>
    <col min="2310" max="2310" width="19.140625" style="195" customWidth="1"/>
    <col min="2311" max="2311" width="11.7109375" style="195" customWidth="1"/>
    <col min="2312" max="2312" width="11.42578125" style="195" customWidth="1"/>
    <col min="2313" max="2560" width="9.140625" style="195"/>
    <col min="2561" max="2561" width="14" style="195" customWidth="1"/>
    <col min="2562" max="2562" width="27.85546875" style="195" customWidth="1"/>
    <col min="2563" max="2563" width="16.85546875" style="195" customWidth="1"/>
    <col min="2564" max="2564" width="14.7109375" style="195" customWidth="1"/>
    <col min="2565" max="2565" width="9.85546875" style="195" customWidth="1"/>
    <col min="2566" max="2566" width="19.140625" style="195" customWidth="1"/>
    <col min="2567" max="2567" width="11.7109375" style="195" customWidth="1"/>
    <col min="2568" max="2568" width="11.42578125" style="195" customWidth="1"/>
    <col min="2569" max="2816" width="9.140625" style="195"/>
    <col min="2817" max="2817" width="14" style="195" customWidth="1"/>
    <col min="2818" max="2818" width="27.85546875" style="195" customWidth="1"/>
    <col min="2819" max="2819" width="16.85546875" style="195" customWidth="1"/>
    <col min="2820" max="2820" width="14.7109375" style="195" customWidth="1"/>
    <col min="2821" max="2821" width="9.85546875" style="195" customWidth="1"/>
    <col min="2822" max="2822" width="19.140625" style="195" customWidth="1"/>
    <col min="2823" max="2823" width="11.7109375" style="195" customWidth="1"/>
    <col min="2824" max="2824" width="11.42578125" style="195" customWidth="1"/>
    <col min="2825" max="3072" width="9.140625" style="195"/>
    <col min="3073" max="3073" width="14" style="195" customWidth="1"/>
    <col min="3074" max="3074" width="27.85546875" style="195" customWidth="1"/>
    <col min="3075" max="3075" width="16.85546875" style="195" customWidth="1"/>
    <col min="3076" max="3076" width="14.7109375" style="195" customWidth="1"/>
    <col min="3077" max="3077" width="9.85546875" style="195" customWidth="1"/>
    <col min="3078" max="3078" width="19.140625" style="195" customWidth="1"/>
    <col min="3079" max="3079" width="11.7109375" style="195" customWidth="1"/>
    <col min="3080" max="3080" width="11.42578125" style="195" customWidth="1"/>
    <col min="3081" max="3328" width="9.140625" style="195"/>
    <col min="3329" max="3329" width="14" style="195" customWidth="1"/>
    <col min="3330" max="3330" width="27.85546875" style="195" customWidth="1"/>
    <col min="3331" max="3331" width="16.85546875" style="195" customWidth="1"/>
    <col min="3332" max="3332" width="14.7109375" style="195" customWidth="1"/>
    <col min="3333" max="3333" width="9.85546875" style="195" customWidth="1"/>
    <col min="3334" max="3334" width="19.140625" style="195" customWidth="1"/>
    <col min="3335" max="3335" width="11.7109375" style="195" customWidth="1"/>
    <col min="3336" max="3336" width="11.42578125" style="195" customWidth="1"/>
    <col min="3337" max="3584" width="9.140625" style="195"/>
    <col min="3585" max="3585" width="14" style="195" customWidth="1"/>
    <col min="3586" max="3586" width="27.85546875" style="195" customWidth="1"/>
    <col min="3587" max="3587" width="16.85546875" style="195" customWidth="1"/>
    <col min="3588" max="3588" width="14.7109375" style="195" customWidth="1"/>
    <col min="3589" max="3589" width="9.85546875" style="195" customWidth="1"/>
    <col min="3590" max="3590" width="19.140625" style="195" customWidth="1"/>
    <col min="3591" max="3591" width="11.7109375" style="195" customWidth="1"/>
    <col min="3592" max="3592" width="11.42578125" style="195" customWidth="1"/>
    <col min="3593" max="3840" width="9.140625" style="195"/>
    <col min="3841" max="3841" width="14" style="195" customWidth="1"/>
    <col min="3842" max="3842" width="27.85546875" style="195" customWidth="1"/>
    <col min="3843" max="3843" width="16.85546875" style="195" customWidth="1"/>
    <col min="3844" max="3844" width="14.7109375" style="195" customWidth="1"/>
    <col min="3845" max="3845" width="9.85546875" style="195" customWidth="1"/>
    <col min="3846" max="3846" width="19.140625" style="195" customWidth="1"/>
    <col min="3847" max="3847" width="11.7109375" style="195" customWidth="1"/>
    <col min="3848" max="3848" width="11.42578125" style="195" customWidth="1"/>
    <col min="3849" max="4096" width="9.140625" style="195"/>
    <col min="4097" max="4097" width="14" style="195" customWidth="1"/>
    <col min="4098" max="4098" width="27.85546875" style="195" customWidth="1"/>
    <col min="4099" max="4099" width="16.85546875" style="195" customWidth="1"/>
    <col min="4100" max="4100" width="14.7109375" style="195" customWidth="1"/>
    <col min="4101" max="4101" width="9.85546875" style="195" customWidth="1"/>
    <col min="4102" max="4102" width="19.140625" style="195" customWidth="1"/>
    <col min="4103" max="4103" width="11.7109375" style="195" customWidth="1"/>
    <col min="4104" max="4104" width="11.42578125" style="195" customWidth="1"/>
    <col min="4105" max="4352" width="9.140625" style="195"/>
    <col min="4353" max="4353" width="14" style="195" customWidth="1"/>
    <col min="4354" max="4354" width="27.85546875" style="195" customWidth="1"/>
    <col min="4355" max="4355" width="16.85546875" style="195" customWidth="1"/>
    <col min="4356" max="4356" width="14.7109375" style="195" customWidth="1"/>
    <col min="4357" max="4357" width="9.85546875" style="195" customWidth="1"/>
    <col min="4358" max="4358" width="19.140625" style="195" customWidth="1"/>
    <col min="4359" max="4359" width="11.7109375" style="195" customWidth="1"/>
    <col min="4360" max="4360" width="11.42578125" style="195" customWidth="1"/>
    <col min="4361" max="4608" width="9.140625" style="195"/>
    <col min="4609" max="4609" width="14" style="195" customWidth="1"/>
    <col min="4610" max="4610" width="27.85546875" style="195" customWidth="1"/>
    <col min="4611" max="4611" width="16.85546875" style="195" customWidth="1"/>
    <col min="4612" max="4612" width="14.7109375" style="195" customWidth="1"/>
    <col min="4613" max="4613" width="9.85546875" style="195" customWidth="1"/>
    <col min="4614" max="4614" width="19.140625" style="195" customWidth="1"/>
    <col min="4615" max="4615" width="11.7109375" style="195" customWidth="1"/>
    <col min="4616" max="4616" width="11.42578125" style="195" customWidth="1"/>
    <col min="4617" max="4864" width="9.140625" style="195"/>
    <col min="4865" max="4865" width="14" style="195" customWidth="1"/>
    <col min="4866" max="4866" width="27.85546875" style="195" customWidth="1"/>
    <col min="4867" max="4867" width="16.85546875" style="195" customWidth="1"/>
    <col min="4868" max="4868" width="14.7109375" style="195" customWidth="1"/>
    <col min="4869" max="4869" width="9.85546875" style="195" customWidth="1"/>
    <col min="4870" max="4870" width="19.140625" style="195" customWidth="1"/>
    <col min="4871" max="4871" width="11.7109375" style="195" customWidth="1"/>
    <col min="4872" max="4872" width="11.42578125" style="195" customWidth="1"/>
    <col min="4873" max="5120" width="9.140625" style="195"/>
    <col min="5121" max="5121" width="14" style="195" customWidth="1"/>
    <col min="5122" max="5122" width="27.85546875" style="195" customWidth="1"/>
    <col min="5123" max="5123" width="16.85546875" style="195" customWidth="1"/>
    <col min="5124" max="5124" width="14.7109375" style="195" customWidth="1"/>
    <col min="5125" max="5125" width="9.85546875" style="195" customWidth="1"/>
    <col min="5126" max="5126" width="19.140625" style="195" customWidth="1"/>
    <col min="5127" max="5127" width="11.7109375" style="195" customWidth="1"/>
    <col min="5128" max="5128" width="11.42578125" style="195" customWidth="1"/>
    <col min="5129" max="5376" width="9.140625" style="195"/>
    <col min="5377" max="5377" width="14" style="195" customWidth="1"/>
    <col min="5378" max="5378" width="27.85546875" style="195" customWidth="1"/>
    <col min="5379" max="5379" width="16.85546875" style="195" customWidth="1"/>
    <col min="5380" max="5380" width="14.7109375" style="195" customWidth="1"/>
    <col min="5381" max="5381" width="9.85546875" style="195" customWidth="1"/>
    <col min="5382" max="5382" width="19.140625" style="195" customWidth="1"/>
    <col min="5383" max="5383" width="11.7109375" style="195" customWidth="1"/>
    <col min="5384" max="5384" width="11.42578125" style="195" customWidth="1"/>
    <col min="5385" max="5632" width="9.140625" style="195"/>
    <col min="5633" max="5633" width="14" style="195" customWidth="1"/>
    <col min="5634" max="5634" width="27.85546875" style="195" customWidth="1"/>
    <col min="5635" max="5635" width="16.85546875" style="195" customWidth="1"/>
    <col min="5636" max="5636" width="14.7109375" style="195" customWidth="1"/>
    <col min="5637" max="5637" width="9.85546875" style="195" customWidth="1"/>
    <col min="5638" max="5638" width="19.140625" style="195" customWidth="1"/>
    <col min="5639" max="5639" width="11.7109375" style="195" customWidth="1"/>
    <col min="5640" max="5640" width="11.42578125" style="195" customWidth="1"/>
    <col min="5641" max="5888" width="9.140625" style="195"/>
    <col min="5889" max="5889" width="14" style="195" customWidth="1"/>
    <col min="5890" max="5890" width="27.85546875" style="195" customWidth="1"/>
    <col min="5891" max="5891" width="16.85546875" style="195" customWidth="1"/>
    <col min="5892" max="5892" width="14.7109375" style="195" customWidth="1"/>
    <col min="5893" max="5893" width="9.85546875" style="195" customWidth="1"/>
    <col min="5894" max="5894" width="19.140625" style="195" customWidth="1"/>
    <col min="5895" max="5895" width="11.7109375" style="195" customWidth="1"/>
    <col min="5896" max="5896" width="11.42578125" style="195" customWidth="1"/>
    <col min="5897" max="6144" width="9.140625" style="195"/>
    <col min="6145" max="6145" width="14" style="195" customWidth="1"/>
    <col min="6146" max="6146" width="27.85546875" style="195" customWidth="1"/>
    <col min="6147" max="6147" width="16.85546875" style="195" customWidth="1"/>
    <col min="6148" max="6148" width="14.7109375" style="195" customWidth="1"/>
    <col min="6149" max="6149" width="9.85546875" style="195" customWidth="1"/>
    <col min="6150" max="6150" width="19.140625" style="195" customWidth="1"/>
    <col min="6151" max="6151" width="11.7109375" style="195" customWidth="1"/>
    <col min="6152" max="6152" width="11.42578125" style="195" customWidth="1"/>
    <col min="6153" max="6400" width="9.140625" style="195"/>
    <col min="6401" max="6401" width="14" style="195" customWidth="1"/>
    <col min="6402" max="6402" width="27.85546875" style="195" customWidth="1"/>
    <col min="6403" max="6403" width="16.85546875" style="195" customWidth="1"/>
    <col min="6404" max="6404" width="14.7109375" style="195" customWidth="1"/>
    <col min="6405" max="6405" width="9.85546875" style="195" customWidth="1"/>
    <col min="6406" max="6406" width="19.140625" style="195" customWidth="1"/>
    <col min="6407" max="6407" width="11.7109375" style="195" customWidth="1"/>
    <col min="6408" max="6408" width="11.42578125" style="195" customWidth="1"/>
    <col min="6409" max="6656" width="9.140625" style="195"/>
    <col min="6657" max="6657" width="14" style="195" customWidth="1"/>
    <col min="6658" max="6658" width="27.85546875" style="195" customWidth="1"/>
    <col min="6659" max="6659" width="16.85546875" style="195" customWidth="1"/>
    <col min="6660" max="6660" width="14.7109375" style="195" customWidth="1"/>
    <col min="6661" max="6661" width="9.85546875" style="195" customWidth="1"/>
    <col min="6662" max="6662" width="19.140625" style="195" customWidth="1"/>
    <col min="6663" max="6663" width="11.7109375" style="195" customWidth="1"/>
    <col min="6664" max="6664" width="11.42578125" style="195" customWidth="1"/>
    <col min="6665" max="6912" width="9.140625" style="195"/>
    <col min="6913" max="6913" width="14" style="195" customWidth="1"/>
    <col min="6914" max="6914" width="27.85546875" style="195" customWidth="1"/>
    <col min="6915" max="6915" width="16.85546875" style="195" customWidth="1"/>
    <col min="6916" max="6916" width="14.7109375" style="195" customWidth="1"/>
    <col min="6917" max="6917" width="9.85546875" style="195" customWidth="1"/>
    <col min="6918" max="6918" width="19.140625" style="195" customWidth="1"/>
    <col min="6919" max="6919" width="11.7109375" style="195" customWidth="1"/>
    <col min="6920" max="6920" width="11.42578125" style="195" customWidth="1"/>
    <col min="6921" max="7168" width="9.140625" style="195"/>
    <col min="7169" max="7169" width="14" style="195" customWidth="1"/>
    <col min="7170" max="7170" width="27.85546875" style="195" customWidth="1"/>
    <col min="7171" max="7171" width="16.85546875" style="195" customWidth="1"/>
    <col min="7172" max="7172" width="14.7109375" style="195" customWidth="1"/>
    <col min="7173" max="7173" width="9.85546875" style="195" customWidth="1"/>
    <col min="7174" max="7174" width="19.140625" style="195" customWidth="1"/>
    <col min="7175" max="7175" width="11.7109375" style="195" customWidth="1"/>
    <col min="7176" max="7176" width="11.42578125" style="195" customWidth="1"/>
    <col min="7177" max="7424" width="9.140625" style="195"/>
    <col min="7425" max="7425" width="14" style="195" customWidth="1"/>
    <col min="7426" max="7426" width="27.85546875" style="195" customWidth="1"/>
    <col min="7427" max="7427" width="16.85546875" style="195" customWidth="1"/>
    <col min="7428" max="7428" width="14.7109375" style="195" customWidth="1"/>
    <col min="7429" max="7429" width="9.85546875" style="195" customWidth="1"/>
    <col min="7430" max="7430" width="19.140625" style="195" customWidth="1"/>
    <col min="7431" max="7431" width="11.7109375" style="195" customWidth="1"/>
    <col min="7432" max="7432" width="11.42578125" style="195" customWidth="1"/>
    <col min="7433" max="7680" width="9.140625" style="195"/>
    <col min="7681" max="7681" width="14" style="195" customWidth="1"/>
    <col min="7682" max="7682" width="27.85546875" style="195" customWidth="1"/>
    <col min="7683" max="7683" width="16.85546875" style="195" customWidth="1"/>
    <col min="7684" max="7684" width="14.7109375" style="195" customWidth="1"/>
    <col min="7685" max="7685" width="9.85546875" style="195" customWidth="1"/>
    <col min="7686" max="7686" width="19.140625" style="195" customWidth="1"/>
    <col min="7687" max="7687" width="11.7109375" style="195" customWidth="1"/>
    <col min="7688" max="7688" width="11.42578125" style="195" customWidth="1"/>
    <col min="7689" max="7936" width="9.140625" style="195"/>
    <col min="7937" max="7937" width="14" style="195" customWidth="1"/>
    <col min="7938" max="7938" width="27.85546875" style="195" customWidth="1"/>
    <col min="7939" max="7939" width="16.85546875" style="195" customWidth="1"/>
    <col min="7940" max="7940" width="14.7109375" style="195" customWidth="1"/>
    <col min="7941" max="7941" width="9.85546875" style="195" customWidth="1"/>
    <col min="7942" max="7942" width="19.140625" style="195" customWidth="1"/>
    <col min="7943" max="7943" width="11.7109375" style="195" customWidth="1"/>
    <col min="7944" max="7944" width="11.42578125" style="195" customWidth="1"/>
    <col min="7945" max="8192" width="9.140625" style="195"/>
    <col min="8193" max="8193" width="14" style="195" customWidth="1"/>
    <col min="8194" max="8194" width="27.85546875" style="195" customWidth="1"/>
    <col min="8195" max="8195" width="16.85546875" style="195" customWidth="1"/>
    <col min="8196" max="8196" width="14.7109375" style="195" customWidth="1"/>
    <col min="8197" max="8197" width="9.85546875" style="195" customWidth="1"/>
    <col min="8198" max="8198" width="19.140625" style="195" customWidth="1"/>
    <col min="8199" max="8199" width="11.7109375" style="195" customWidth="1"/>
    <col min="8200" max="8200" width="11.42578125" style="195" customWidth="1"/>
    <col min="8201" max="8448" width="9.140625" style="195"/>
    <col min="8449" max="8449" width="14" style="195" customWidth="1"/>
    <col min="8450" max="8450" width="27.85546875" style="195" customWidth="1"/>
    <col min="8451" max="8451" width="16.85546875" style="195" customWidth="1"/>
    <col min="8452" max="8452" width="14.7109375" style="195" customWidth="1"/>
    <col min="8453" max="8453" width="9.85546875" style="195" customWidth="1"/>
    <col min="8454" max="8454" width="19.140625" style="195" customWidth="1"/>
    <col min="8455" max="8455" width="11.7109375" style="195" customWidth="1"/>
    <col min="8456" max="8456" width="11.42578125" style="195" customWidth="1"/>
    <col min="8457" max="8704" width="9.140625" style="195"/>
    <col min="8705" max="8705" width="14" style="195" customWidth="1"/>
    <col min="8706" max="8706" width="27.85546875" style="195" customWidth="1"/>
    <col min="8707" max="8707" width="16.85546875" style="195" customWidth="1"/>
    <col min="8708" max="8708" width="14.7109375" style="195" customWidth="1"/>
    <col min="8709" max="8709" width="9.85546875" style="195" customWidth="1"/>
    <col min="8710" max="8710" width="19.140625" style="195" customWidth="1"/>
    <col min="8711" max="8711" width="11.7109375" style="195" customWidth="1"/>
    <col min="8712" max="8712" width="11.42578125" style="195" customWidth="1"/>
    <col min="8713" max="8960" width="9.140625" style="195"/>
    <col min="8961" max="8961" width="14" style="195" customWidth="1"/>
    <col min="8962" max="8962" width="27.85546875" style="195" customWidth="1"/>
    <col min="8963" max="8963" width="16.85546875" style="195" customWidth="1"/>
    <col min="8964" max="8964" width="14.7109375" style="195" customWidth="1"/>
    <col min="8965" max="8965" width="9.85546875" style="195" customWidth="1"/>
    <col min="8966" max="8966" width="19.140625" style="195" customWidth="1"/>
    <col min="8967" max="8967" width="11.7109375" style="195" customWidth="1"/>
    <col min="8968" max="8968" width="11.42578125" style="195" customWidth="1"/>
    <col min="8969" max="9216" width="9.140625" style="195"/>
    <col min="9217" max="9217" width="14" style="195" customWidth="1"/>
    <col min="9218" max="9218" width="27.85546875" style="195" customWidth="1"/>
    <col min="9219" max="9219" width="16.85546875" style="195" customWidth="1"/>
    <col min="9220" max="9220" width="14.7109375" style="195" customWidth="1"/>
    <col min="9221" max="9221" width="9.85546875" style="195" customWidth="1"/>
    <col min="9222" max="9222" width="19.140625" style="195" customWidth="1"/>
    <col min="9223" max="9223" width="11.7109375" style="195" customWidth="1"/>
    <col min="9224" max="9224" width="11.42578125" style="195" customWidth="1"/>
    <col min="9225" max="9472" width="9.140625" style="195"/>
    <col min="9473" max="9473" width="14" style="195" customWidth="1"/>
    <col min="9474" max="9474" width="27.85546875" style="195" customWidth="1"/>
    <col min="9475" max="9475" width="16.85546875" style="195" customWidth="1"/>
    <col min="9476" max="9476" width="14.7109375" style="195" customWidth="1"/>
    <col min="9477" max="9477" width="9.85546875" style="195" customWidth="1"/>
    <col min="9478" max="9478" width="19.140625" style="195" customWidth="1"/>
    <col min="9479" max="9479" width="11.7109375" style="195" customWidth="1"/>
    <col min="9480" max="9480" width="11.42578125" style="195" customWidth="1"/>
    <col min="9481" max="9728" width="9.140625" style="195"/>
    <col min="9729" max="9729" width="14" style="195" customWidth="1"/>
    <col min="9730" max="9730" width="27.85546875" style="195" customWidth="1"/>
    <col min="9731" max="9731" width="16.85546875" style="195" customWidth="1"/>
    <col min="9732" max="9732" width="14.7109375" style="195" customWidth="1"/>
    <col min="9733" max="9733" width="9.85546875" style="195" customWidth="1"/>
    <col min="9734" max="9734" width="19.140625" style="195" customWidth="1"/>
    <col min="9735" max="9735" width="11.7109375" style="195" customWidth="1"/>
    <col min="9736" max="9736" width="11.42578125" style="195" customWidth="1"/>
    <col min="9737" max="9984" width="9.140625" style="195"/>
    <col min="9985" max="9985" width="14" style="195" customWidth="1"/>
    <col min="9986" max="9986" width="27.85546875" style="195" customWidth="1"/>
    <col min="9987" max="9987" width="16.85546875" style="195" customWidth="1"/>
    <col min="9988" max="9988" width="14.7109375" style="195" customWidth="1"/>
    <col min="9989" max="9989" width="9.85546875" style="195" customWidth="1"/>
    <col min="9990" max="9990" width="19.140625" style="195" customWidth="1"/>
    <col min="9991" max="9991" width="11.7109375" style="195" customWidth="1"/>
    <col min="9992" max="9992" width="11.42578125" style="195" customWidth="1"/>
    <col min="9993" max="10240" width="9.140625" style="195"/>
    <col min="10241" max="10241" width="14" style="195" customWidth="1"/>
    <col min="10242" max="10242" width="27.85546875" style="195" customWidth="1"/>
    <col min="10243" max="10243" width="16.85546875" style="195" customWidth="1"/>
    <col min="10244" max="10244" width="14.7109375" style="195" customWidth="1"/>
    <col min="10245" max="10245" width="9.85546875" style="195" customWidth="1"/>
    <col min="10246" max="10246" width="19.140625" style="195" customWidth="1"/>
    <col min="10247" max="10247" width="11.7109375" style="195" customWidth="1"/>
    <col min="10248" max="10248" width="11.42578125" style="195" customWidth="1"/>
    <col min="10249" max="10496" width="9.140625" style="195"/>
    <col min="10497" max="10497" width="14" style="195" customWidth="1"/>
    <col min="10498" max="10498" width="27.85546875" style="195" customWidth="1"/>
    <col min="10499" max="10499" width="16.85546875" style="195" customWidth="1"/>
    <col min="10500" max="10500" width="14.7109375" style="195" customWidth="1"/>
    <col min="10501" max="10501" width="9.85546875" style="195" customWidth="1"/>
    <col min="10502" max="10502" width="19.140625" style="195" customWidth="1"/>
    <col min="10503" max="10503" width="11.7109375" style="195" customWidth="1"/>
    <col min="10504" max="10504" width="11.42578125" style="195" customWidth="1"/>
    <col min="10505" max="10752" width="9.140625" style="195"/>
    <col min="10753" max="10753" width="14" style="195" customWidth="1"/>
    <col min="10754" max="10754" width="27.85546875" style="195" customWidth="1"/>
    <col min="10755" max="10755" width="16.85546875" style="195" customWidth="1"/>
    <col min="10756" max="10756" width="14.7109375" style="195" customWidth="1"/>
    <col min="10757" max="10757" width="9.85546875" style="195" customWidth="1"/>
    <col min="10758" max="10758" width="19.140625" style="195" customWidth="1"/>
    <col min="10759" max="10759" width="11.7109375" style="195" customWidth="1"/>
    <col min="10760" max="10760" width="11.42578125" style="195" customWidth="1"/>
    <col min="10761" max="11008" width="9.140625" style="195"/>
    <col min="11009" max="11009" width="14" style="195" customWidth="1"/>
    <col min="11010" max="11010" width="27.85546875" style="195" customWidth="1"/>
    <col min="11011" max="11011" width="16.85546875" style="195" customWidth="1"/>
    <col min="11012" max="11012" width="14.7109375" style="195" customWidth="1"/>
    <col min="11013" max="11013" width="9.85546875" style="195" customWidth="1"/>
    <col min="11014" max="11014" width="19.140625" style="195" customWidth="1"/>
    <col min="11015" max="11015" width="11.7109375" style="195" customWidth="1"/>
    <col min="11016" max="11016" width="11.42578125" style="195" customWidth="1"/>
    <col min="11017" max="11264" width="9.140625" style="195"/>
    <col min="11265" max="11265" width="14" style="195" customWidth="1"/>
    <col min="11266" max="11266" width="27.85546875" style="195" customWidth="1"/>
    <col min="11267" max="11267" width="16.85546875" style="195" customWidth="1"/>
    <col min="11268" max="11268" width="14.7109375" style="195" customWidth="1"/>
    <col min="11269" max="11269" width="9.85546875" style="195" customWidth="1"/>
    <col min="11270" max="11270" width="19.140625" style="195" customWidth="1"/>
    <col min="11271" max="11271" width="11.7109375" style="195" customWidth="1"/>
    <col min="11272" max="11272" width="11.42578125" style="195" customWidth="1"/>
    <col min="11273" max="11520" width="9.140625" style="195"/>
    <col min="11521" max="11521" width="14" style="195" customWidth="1"/>
    <col min="11522" max="11522" width="27.85546875" style="195" customWidth="1"/>
    <col min="11523" max="11523" width="16.85546875" style="195" customWidth="1"/>
    <col min="11524" max="11524" width="14.7109375" style="195" customWidth="1"/>
    <col min="11525" max="11525" width="9.85546875" style="195" customWidth="1"/>
    <col min="11526" max="11526" width="19.140625" style="195" customWidth="1"/>
    <col min="11527" max="11527" width="11.7109375" style="195" customWidth="1"/>
    <col min="11528" max="11528" width="11.42578125" style="195" customWidth="1"/>
    <col min="11529" max="11776" width="9.140625" style="195"/>
    <col min="11777" max="11777" width="14" style="195" customWidth="1"/>
    <col min="11778" max="11778" width="27.85546875" style="195" customWidth="1"/>
    <col min="11779" max="11779" width="16.85546875" style="195" customWidth="1"/>
    <col min="11780" max="11780" width="14.7109375" style="195" customWidth="1"/>
    <col min="11781" max="11781" width="9.85546875" style="195" customWidth="1"/>
    <col min="11782" max="11782" width="19.140625" style="195" customWidth="1"/>
    <col min="11783" max="11783" width="11.7109375" style="195" customWidth="1"/>
    <col min="11784" max="11784" width="11.42578125" style="195" customWidth="1"/>
    <col min="11785" max="12032" width="9.140625" style="195"/>
    <col min="12033" max="12033" width="14" style="195" customWidth="1"/>
    <col min="12034" max="12034" width="27.85546875" style="195" customWidth="1"/>
    <col min="12035" max="12035" width="16.85546875" style="195" customWidth="1"/>
    <col min="12036" max="12036" width="14.7109375" style="195" customWidth="1"/>
    <col min="12037" max="12037" width="9.85546875" style="195" customWidth="1"/>
    <col min="12038" max="12038" width="19.140625" style="195" customWidth="1"/>
    <col min="12039" max="12039" width="11.7109375" style="195" customWidth="1"/>
    <col min="12040" max="12040" width="11.42578125" style="195" customWidth="1"/>
    <col min="12041" max="12288" width="9.140625" style="195"/>
    <col min="12289" max="12289" width="14" style="195" customWidth="1"/>
    <col min="12290" max="12290" width="27.85546875" style="195" customWidth="1"/>
    <col min="12291" max="12291" width="16.85546875" style="195" customWidth="1"/>
    <col min="12292" max="12292" width="14.7109375" style="195" customWidth="1"/>
    <col min="12293" max="12293" width="9.85546875" style="195" customWidth="1"/>
    <col min="12294" max="12294" width="19.140625" style="195" customWidth="1"/>
    <col min="12295" max="12295" width="11.7109375" style="195" customWidth="1"/>
    <col min="12296" max="12296" width="11.42578125" style="195" customWidth="1"/>
    <col min="12297" max="12544" width="9.140625" style="195"/>
    <col min="12545" max="12545" width="14" style="195" customWidth="1"/>
    <col min="12546" max="12546" width="27.85546875" style="195" customWidth="1"/>
    <col min="12547" max="12547" width="16.85546875" style="195" customWidth="1"/>
    <col min="12548" max="12548" width="14.7109375" style="195" customWidth="1"/>
    <col min="12549" max="12549" width="9.85546875" style="195" customWidth="1"/>
    <col min="12550" max="12550" width="19.140625" style="195" customWidth="1"/>
    <col min="12551" max="12551" width="11.7109375" style="195" customWidth="1"/>
    <col min="12552" max="12552" width="11.42578125" style="195" customWidth="1"/>
    <col min="12553" max="12800" width="9.140625" style="195"/>
    <col min="12801" max="12801" width="14" style="195" customWidth="1"/>
    <col min="12802" max="12802" width="27.85546875" style="195" customWidth="1"/>
    <col min="12803" max="12803" width="16.85546875" style="195" customWidth="1"/>
    <col min="12804" max="12804" width="14.7109375" style="195" customWidth="1"/>
    <col min="12805" max="12805" width="9.85546875" style="195" customWidth="1"/>
    <col min="12806" max="12806" width="19.140625" style="195" customWidth="1"/>
    <col min="12807" max="12807" width="11.7109375" style="195" customWidth="1"/>
    <col min="12808" max="12808" width="11.42578125" style="195" customWidth="1"/>
    <col min="12809" max="13056" width="9.140625" style="195"/>
    <col min="13057" max="13057" width="14" style="195" customWidth="1"/>
    <col min="13058" max="13058" width="27.85546875" style="195" customWidth="1"/>
    <col min="13059" max="13059" width="16.85546875" style="195" customWidth="1"/>
    <col min="13060" max="13060" width="14.7109375" style="195" customWidth="1"/>
    <col min="13061" max="13061" width="9.85546875" style="195" customWidth="1"/>
    <col min="13062" max="13062" width="19.140625" style="195" customWidth="1"/>
    <col min="13063" max="13063" width="11.7109375" style="195" customWidth="1"/>
    <col min="13064" max="13064" width="11.42578125" style="195" customWidth="1"/>
    <col min="13065" max="13312" width="9.140625" style="195"/>
    <col min="13313" max="13313" width="14" style="195" customWidth="1"/>
    <col min="13314" max="13314" width="27.85546875" style="195" customWidth="1"/>
    <col min="13315" max="13315" width="16.85546875" style="195" customWidth="1"/>
    <col min="13316" max="13316" width="14.7109375" style="195" customWidth="1"/>
    <col min="13317" max="13317" width="9.85546875" style="195" customWidth="1"/>
    <col min="13318" max="13318" width="19.140625" style="195" customWidth="1"/>
    <col min="13319" max="13319" width="11.7109375" style="195" customWidth="1"/>
    <col min="13320" max="13320" width="11.42578125" style="195" customWidth="1"/>
    <col min="13321" max="13568" width="9.140625" style="195"/>
    <col min="13569" max="13569" width="14" style="195" customWidth="1"/>
    <col min="13570" max="13570" width="27.85546875" style="195" customWidth="1"/>
    <col min="13571" max="13571" width="16.85546875" style="195" customWidth="1"/>
    <col min="13572" max="13572" width="14.7109375" style="195" customWidth="1"/>
    <col min="13573" max="13573" width="9.85546875" style="195" customWidth="1"/>
    <col min="13574" max="13574" width="19.140625" style="195" customWidth="1"/>
    <col min="13575" max="13575" width="11.7109375" style="195" customWidth="1"/>
    <col min="13576" max="13576" width="11.42578125" style="195" customWidth="1"/>
    <col min="13577" max="13824" width="9.140625" style="195"/>
    <col min="13825" max="13825" width="14" style="195" customWidth="1"/>
    <col min="13826" max="13826" width="27.85546875" style="195" customWidth="1"/>
    <col min="13827" max="13827" width="16.85546875" style="195" customWidth="1"/>
    <col min="13828" max="13828" width="14.7109375" style="195" customWidth="1"/>
    <col min="13829" max="13829" width="9.85546875" style="195" customWidth="1"/>
    <col min="13830" max="13830" width="19.140625" style="195" customWidth="1"/>
    <col min="13831" max="13831" width="11.7109375" style="195" customWidth="1"/>
    <col min="13832" max="13832" width="11.42578125" style="195" customWidth="1"/>
    <col min="13833" max="14080" width="9.140625" style="195"/>
    <col min="14081" max="14081" width="14" style="195" customWidth="1"/>
    <col min="14082" max="14082" width="27.85546875" style="195" customWidth="1"/>
    <col min="14083" max="14083" width="16.85546875" style="195" customWidth="1"/>
    <col min="14084" max="14084" width="14.7109375" style="195" customWidth="1"/>
    <col min="14085" max="14085" width="9.85546875" style="195" customWidth="1"/>
    <col min="14086" max="14086" width="19.140625" style="195" customWidth="1"/>
    <col min="14087" max="14087" width="11.7109375" style="195" customWidth="1"/>
    <col min="14088" max="14088" width="11.42578125" style="195" customWidth="1"/>
    <col min="14089" max="14336" width="9.140625" style="195"/>
    <col min="14337" max="14337" width="14" style="195" customWidth="1"/>
    <col min="14338" max="14338" width="27.85546875" style="195" customWidth="1"/>
    <col min="14339" max="14339" width="16.85546875" style="195" customWidth="1"/>
    <col min="14340" max="14340" width="14.7109375" style="195" customWidth="1"/>
    <col min="14341" max="14341" width="9.85546875" style="195" customWidth="1"/>
    <col min="14342" max="14342" width="19.140625" style="195" customWidth="1"/>
    <col min="14343" max="14343" width="11.7109375" style="195" customWidth="1"/>
    <col min="14344" max="14344" width="11.42578125" style="195" customWidth="1"/>
    <col min="14345" max="14592" width="9.140625" style="195"/>
    <col min="14593" max="14593" width="14" style="195" customWidth="1"/>
    <col min="14594" max="14594" width="27.85546875" style="195" customWidth="1"/>
    <col min="14595" max="14595" width="16.85546875" style="195" customWidth="1"/>
    <col min="14596" max="14596" width="14.7109375" style="195" customWidth="1"/>
    <col min="14597" max="14597" width="9.85546875" style="195" customWidth="1"/>
    <col min="14598" max="14598" width="19.140625" style="195" customWidth="1"/>
    <col min="14599" max="14599" width="11.7109375" style="195" customWidth="1"/>
    <col min="14600" max="14600" width="11.42578125" style="195" customWidth="1"/>
    <col min="14601" max="14848" width="9.140625" style="195"/>
    <col min="14849" max="14849" width="14" style="195" customWidth="1"/>
    <col min="14850" max="14850" width="27.85546875" style="195" customWidth="1"/>
    <col min="14851" max="14851" width="16.85546875" style="195" customWidth="1"/>
    <col min="14852" max="14852" width="14.7109375" style="195" customWidth="1"/>
    <col min="14853" max="14853" width="9.85546875" style="195" customWidth="1"/>
    <col min="14854" max="14854" width="19.140625" style="195" customWidth="1"/>
    <col min="14855" max="14855" width="11.7109375" style="195" customWidth="1"/>
    <col min="14856" max="14856" width="11.42578125" style="195" customWidth="1"/>
    <col min="14857" max="15104" width="9.140625" style="195"/>
    <col min="15105" max="15105" width="14" style="195" customWidth="1"/>
    <col min="15106" max="15106" width="27.85546875" style="195" customWidth="1"/>
    <col min="15107" max="15107" width="16.85546875" style="195" customWidth="1"/>
    <col min="15108" max="15108" width="14.7109375" style="195" customWidth="1"/>
    <col min="15109" max="15109" width="9.85546875" style="195" customWidth="1"/>
    <col min="15110" max="15110" width="19.140625" style="195" customWidth="1"/>
    <col min="15111" max="15111" width="11.7109375" style="195" customWidth="1"/>
    <col min="15112" max="15112" width="11.42578125" style="195" customWidth="1"/>
    <col min="15113" max="15360" width="9.140625" style="195"/>
    <col min="15361" max="15361" width="14" style="195" customWidth="1"/>
    <col min="15362" max="15362" width="27.85546875" style="195" customWidth="1"/>
    <col min="15363" max="15363" width="16.85546875" style="195" customWidth="1"/>
    <col min="15364" max="15364" width="14.7109375" style="195" customWidth="1"/>
    <col min="15365" max="15365" width="9.85546875" style="195" customWidth="1"/>
    <col min="15366" max="15366" width="19.140625" style="195" customWidth="1"/>
    <col min="15367" max="15367" width="11.7109375" style="195" customWidth="1"/>
    <col min="15368" max="15368" width="11.42578125" style="195" customWidth="1"/>
    <col min="15369" max="15616" width="9.140625" style="195"/>
    <col min="15617" max="15617" width="14" style="195" customWidth="1"/>
    <col min="15618" max="15618" width="27.85546875" style="195" customWidth="1"/>
    <col min="15619" max="15619" width="16.85546875" style="195" customWidth="1"/>
    <col min="15620" max="15620" width="14.7109375" style="195" customWidth="1"/>
    <col min="15621" max="15621" width="9.85546875" style="195" customWidth="1"/>
    <col min="15622" max="15622" width="19.140625" style="195" customWidth="1"/>
    <col min="15623" max="15623" width="11.7109375" style="195" customWidth="1"/>
    <col min="15624" max="15624" width="11.42578125" style="195" customWidth="1"/>
    <col min="15625" max="15872" width="9.140625" style="195"/>
    <col min="15873" max="15873" width="14" style="195" customWidth="1"/>
    <col min="15874" max="15874" width="27.85546875" style="195" customWidth="1"/>
    <col min="15875" max="15875" width="16.85546875" style="195" customWidth="1"/>
    <col min="15876" max="15876" width="14.7109375" style="195" customWidth="1"/>
    <col min="15877" max="15877" width="9.85546875" style="195" customWidth="1"/>
    <col min="15878" max="15878" width="19.140625" style="195" customWidth="1"/>
    <col min="15879" max="15879" width="11.7109375" style="195" customWidth="1"/>
    <col min="15880" max="15880" width="11.42578125" style="195" customWidth="1"/>
    <col min="15881" max="16128" width="9.140625" style="195"/>
    <col min="16129" max="16129" width="14" style="195" customWidth="1"/>
    <col min="16130" max="16130" width="27.85546875" style="195" customWidth="1"/>
    <col min="16131" max="16131" width="16.85546875" style="195" customWidth="1"/>
    <col min="16132" max="16132" width="14.7109375" style="195" customWidth="1"/>
    <col min="16133" max="16133" width="9.85546875" style="195" customWidth="1"/>
    <col min="16134" max="16134" width="19.140625" style="195" customWidth="1"/>
    <col min="16135" max="16135" width="11.7109375" style="195" customWidth="1"/>
    <col min="16136" max="16136" width="11.42578125" style="195" customWidth="1"/>
    <col min="16137" max="16384" width="9.140625" style="195"/>
  </cols>
  <sheetData>
    <row r="2" spans="1:6" ht="15" customHeight="1" x14ac:dyDescent="0.3">
      <c r="D2" s="291" t="s">
        <v>410</v>
      </c>
      <c r="E2" s="291"/>
      <c r="F2" s="291"/>
    </row>
    <row r="3" spans="1:6" ht="15" customHeight="1" x14ac:dyDescent="0.3">
      <c r="D3" s="196"/>
      <c r="E3" s="196"/>
      <c r="F3" s="196"/>
    </row>
    <row r="4" spans="1:6" ht="27" x14ac:dyDescent="0.25">
      <c r="A4" s="292" t="s">
        <v>411</v>
      </c>
      <c r="B4" s="292"/>
      <c r="C4" s="292"/>
      <c r="D4" s="292"/>
      <c r="E4" s="292"/>
      <c r="F4" s="292"/>
    </row>
    <row r="5" spans="1:6" ht="8.25" customHeight="1" x14ac:dyDescent="0.25"/>
    <row r="6" spans="1:6" ht="50.25" customHeight="1" x14ac:dyDescent="0.25">
      <c r="A6" s="197" t="s">
        <v>70</v>
      </c>
      <c r="B6" s="197" t="s">
        <v>71</v>
      </c>
      <c r="C6" s="293" t="s">
        <v>412</v>
      </c>
      <c r="D6" s="294"/>
      <c r="E6" s="294"/>
      <c r="F6" s="295"/>
    </row>
    <row r="7" spans="1:6" ht="52.5" customHeight="1" x14ac:dyDescent="0.25">
      <c r="A7" s="197" t="s">
        <v>413</v>
      </c>
      <c r="B7" s="198" t="s">
        <v>74</v>
      </c>
      <c r="C7" s="290" t="s">
        <v>414</v>
      </c>
      <c r="D7" s="290"/>
      <c r="E7" s="290"/>
      <c r="F7" s="290"/>
    </row>
    <row r="8" spans="1:6" ht="125.25" customHeight="1" x14ac:dyDescent="0.25">
      <c r="A8" s="197" t="s">
        <v>415</v>
      </c>
      <c r="B8" s="198" t="s">
        <v>77</v>
      </c>
      <c r="C8" s="290" t="s">
        <v>416</v>
      </c>
      <c r="D8" s="290"/>
      <c r="E8" s="290"/>
      <c r="F8" s="290"/>
    </row>
    <row r="9" spans="1:6" ht="137.25" customHeight="1" x14ac:dyDescent="0.25">
      <c r="A9" s="197" t="s">
        <v>417</v>
      </c>
      <c r="B9" s="198" t="s">
        <v>79</v>
      </c>
      <c r="C9" s="290" t="s">
        <v>418</v>
      </c>
      <c r="D9" s="290"/>
      <c r="E9" s="290"/>
      <c r="F9" s="290"/>
    </row>
    <row r="10" spans="1:6" ht="108" customHeight="1" x14ac:dyDescent="0.25">
      <c r="A10" s="197" t="s">
        <v>419</v>
      </c>
      <c r="B10" s="198" t="s">
        <v>81</v>
      </c>
      <c r="C10" s="290" t="s">
        <v>420</v>
      </c>
      <c r="D10" s="290"/>
      <c r="E10" s="290"/>
      <c r="F10" s="290"/>
    </row>
    <row r="11" spans="1:6" ht="109.5" customHeight="1" x14ac:dyDescent="0.25">
      <c r="A11" s="197" t="s">
        <v>82</v>
      </c>
      <c r="B11" s="198" t="s">
        <v>83</v>
      </c>
      <c r="C11" s="290" t="s">
        <v>421</v>
      </c>
      <c r="D11" s="290"/>
      <c r="E11" s="290"/>
      <c r="F11" s="290"/>
    </row>
    <row r="12" spans="1:6" ht="14.25" customHeight="1" x14ac:dyDescent="0.25">
      <c r="A12" s="199"/>
      <c r="B12" s="200"/>
      <c r="C12" s="201"/>
      <c r="D12" s="201"/>
      <c r="E12" s="201"/>
      <c r="F12" s="201"/>
    </row>
    <row r="13" spans="1:6" ht="18.75" x14ac:dyDescent="0.3">
      <c r="F13" s="202"/>
    </row>
  </sheetData>
  <mergeCells count="8">
    <mergeCell ref="C10:F10"/>
    <mergeCell ref="C11:F11"/>
    <mergeCell ref="D2:F2"/>
    <mergeCell ref="A4:F4"/>
    <mergeCell ref="C6:F6"/>
    <mergeCell ref="C7:F7"/>
    <mergeCell ref="C8:F8"/>
    <mergeCell ref="C9: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workbookViewId="0"/>
  </sheetViews>
  <sheetFormatPr defaultColWidth="44.28515625" defaultRowHeight="15" x14ac:dyDescent="0.25"/>
  <cols>
    <col min="1" max="1" width="5.7109375" style="1" bestFit="1" customWidth="1"/>
    <col min="2" max="2" width="49" style="1" bestFit="1" customWidth="1"/>
    <col min="3" max="3" width="49.140625" style="1" bestFit="1" customWidth="1"/>
    <col min="4" max="4" width="24.7109375" style="1" customWidth="1"/>
    <col min="5" max="5" width="28" style="1" customWidth="1"/>
    <col min="6" max="6" width="37.42578125" style="1" customWidth="1"/>
    <col min="7" max="7" width="13.5703125" style="1" customWidth="1"/>
    <col min="8" max="8" width="13.140625" style="1" bestFit="1" customWidth="1"/>
    <col min="9" max="16384" width="44.28515625" style="1"/>
  </cols>
  <sheetData>
    <row r="1" spans="1:8" ht="42.75" customHeight="1" x14ac:dyDescent="0.25">
      <c r="C1" s="315" t="s">
        <v>282</v>
      </c>
      <c r="D1" s="223"/>
      <c r="E1" s="223"/>
      <c r="H1" s="96" t="s">
        <v>233</v>
      </c>
    </row>
    <row r="2" spans="1:8" ht="15.75" thickBot="1" x14ac:dyDescent="0.3"/>
    <row r="3" spans="1:8" ht="15.75" thickBot="1" x14ac:dyDescent="0.3">
      <c r="A3" s="77" t="s">
        <v>243</v>
      </c>
      <c r="B3" s="78" t="s">
        <v>28</v>
      </c>
      <c r="C3" s="78" t="s">
        <v>29</v>
      </c>
      <c r="D3" s="78" t="s">
        <v>240</v>
      </c>
      <c r="E3" s="78" t="s">
        <v>241</v>
      </c>
      <c r="F3" s="78" t="s">
        <v>244</v>
      </c>
      <c r="G3" s="78" t="s">
        <v>30</v>
      </c>
      <c r="H3" s="78" t="s">
        <v>31</v>
      </c>
    </row>
    <row r="4" spans="1:8" ht="15.75" thickBot="1" x14ac:dyDescent="0.3">
      <c r="A4" s="79">
        <v>1</v>
      </c>
      <c r="B4" s="80">
        <v>2</v>
      </c>
      <c r="C4" s="80">
        <v>3</v>
      </c>
      <c r="D4" s="80">
        <v>4</v>
      </c>
      <c r="E4" s="80">
        <v>5</v>
      </c>
      <c r="F4" s="80">
        <v>6</v>
      </c>
      <c r="G4" s="80">
        <v>7</v>
      </c>
      <c r="H4" s="80">
        <v>8</v>
      </c>
    </row>
    <row r="5" spans="1:8" ht="30" customHeight="1" thickBot="1" x14ac:dyDescent="0.3">
      <c r="A5" s="86"/>
      <c r="B5" s="83" t="s">
        <v>32</v>
      </c>
      <c r="C5" s="83"/>
      <c r="D5" s="83"/>
      <c r="E5" s="83"/>
      <c r="F5" s="83"/>
      <c r="G5" s="83"/>
      <c r="H5" s="83"/>
    </row>
    <row r="6" spans="1:8" ht="26.25" thickBot="1" x14ac:dyDescent="0.3">
      <c r="A6" s="86"/>
      <c r="B6" s="83" t="s">
        <v>245</v>
      </c>
      <c r="C6" s="83" t="s">
        <v>246</v>
      </c>
      <c r="D6" s="83"/>
      <c r="E6" s="80"/>
      <c r="F6" s="80" t="s">
        <v>33</v>
      </c>
      <c r="G6" s="80"/>
      <c r="H6" s="83"/>
    </row>
    <row r="7" spans="1:8" ht="38.25" customHeight="1" x14ac:dyDescent="0.25">
      <c r="A7" s="296" t="s">
        <v>34</v>
      </c>
      <c r="B7" s="296" t="s">
        <v>242</v>
      </c>
      <c r="C7" s="84" t="s">
        <v>35</v>
      </c>
      <c r="D7" s="302" t="s">
        <v>281</v>
      </c>
      <c r="E7" s="299">
        <v>0.25</v>
      </c>
      <c r="F7" s="296"/>
      <c r="G7" s="302"/>
      <c r="H7" s="296"/>
    </row>
    <row r="8" spans="1:8" ht="26.25" thickBot="1" x14ac:dyDescent="0.3">
      <c r="A8" s="298"/>
      <c r="B8" s="298"/>
      <c r="C8" s="83" t="s">
        <v>247</v>
      </c>
      <c r="D8" s="303"/>
      <c r="E8" s="301"/>
      <c r="F8" s="298"/>
      <c r="G8" s="303"/>
      <c r="H8" s="298"/>
    </row>
    <row r="9" spans="1:8" ht="76.5" x14ac:dyDescent="0.25">
      <c r="A9" s="296" t="s">
        <v>36</v>
      </c>
      <c r="B9" s="296" t="s">
        <v>37</v>
      </c>
      <c r="C9" s="84" t="s">
        <v>248</v>
      </c>
      <c r="D9" s="302" t="s">
        <v>281</v>
      </c>
      <c r="E9" s="299">
        <v>0.25</v>
      </c>
      <c r="F9" s="296"/>
      <c r="G9" s="302"/>
      <c r="H9" s="296"/>
    </row>
    <row r="10" spans="1:8" ht="63.75" customHeight="1" x14ac:dyDescent="0.25">
      <c r="A10" s="297"/>
      <c r="B10" s="297"/>
      <c r="C10" s="305" t="s">
        <v>249</v>
      </c>
      <c r="D10" s="304"/>
      <c r="E10" s="300"/>
      <c r="F10" s="297"/>
      <c r="G10" s="304"/>
      <c r="H10" s="297"/>
    </row>
    <row r="11" spans="1:8" ht="15.75" thickBot="1" x14ac:dyDescent="0.3">
      <c r="A11" s="298"/>
      <c r="B11" s="298"/>
      <c r="C11" s="306"/>
      <c r="D11" s="303"/>
      <c r="E11" s="301"/>
      <c r="F11" s="298"/>
      <c r="G11" s="303"/>
      <c r="H11" s="298"/>
    </row>
    <row r="12" spans="1:8" ht="69" customHeight="1" x14ac:dyDescent="0.25">
      <c r="A12" s="296" t="s">
        <v>38</v>
      </c>
      <c r="B12" s="296" t="s">
        <v>39</v>
      </c>
      <c r="C12" s="84" t="s">
        <v>250</v>
      </c>
      <c r="D12" s="302" t="s">
        <v>281</v>
      </c>
      <c r="E12" s="299">
        <v>0.25</v>
      </c>
      <c r="F12" s="296"/>
      <c r="G12" s="302"/>
      <c r="H12" s="296"/>
    </row>
    <row r="13" spans="1:8" ht="38.25" customHeight="1" thickBot="1" x14ac:dyDescent="0.3">
      <c r="A13" s="298"/>
      <c r="B13" s="298"/>
      <c r="C13" s="83" t="s">
        <v>251</v>
      </c>
      <c r="D13" s="303"/>
      <c r="E13" s="301"/>
      <c r="F13" s="298"/>
      <c r="G13" s="303"/>
      <c r="H13" s="298"/>
    </row>
    <row r="14" spans="1:8" ht="51" x14ac:dyDescent="0.25">
      <c r="A14" s="296" t="s">
        <v>40</v>
      </c>
      <c r="B14" s="296" t="s">
        <v>41</v>
      </c>
      <c r="C14" s="84" t="s">
        <v>252</v>
      </c>
      <c r="D14" s="302" t="s">
        <v>281</v>
      </c>
      <c r="E14" s="299">
        <v>0.25</v>
      </c>
      <c r="F14" s="296"/>
      <c r="G14" s="302"/>
      <c r="H14" s="296"/>
    </row>
    <row r="15" spans="1:8" ht="48.75" customHeight="1" thickBot="1" x14ac:dyDescent="0.3">
      <c r="A15" s="298"/>
      <c r="B15" s="298"/>
      <c r="C15" s="83" t="s">
        <v>253</v>
      </c>
      <c r="D15" s="303"/>
      <c r="E15" s="301"/>
      <c r="F15" s="298"/>
      <c r="G15" s="303"/>
      <c r="H15" s="298"/>
    </row>
    <row r="16" spans="1:8" ht="18" customHeight="1" thickBot="1" x14ac:dyDescent="0.3">
      <c r="A16" s="86"/>
      <c r="B16" s="83" t="s">
        <v>42</v>
      </c>
      <c r="C16" s="83" t="s">
        <v>254</v>
      </c>
      <c r="D16" s="83"/>
      <c r="E16" s="80"/>
      <c r="F16" s="80" t="s">
        <v>33</v>
      </c>
      <c r="G16" s="80"/>
      <c r="H16" s="83"/>
    </row>
    <row r="17" spans="1:8" ht="38.25" x14ac:dyDescent="0.25">
      <c r="A17" s="296" t="s">
        <v>43</v>
      </c>
      <c r="B17" s="296" t="s">
        <v>44</v>
      </c>
      <c r="C17" s="84" t="s">
        <v>255</v>
      </c>
      <c r="D17" s="302" t="s">
        <v>281</v>
      </c>
      <c r="E17" s="299">
        <v>0.4</v>
      </c>
      <c r="F17" s="296"/>
      <c r="G17" s="302"/>
      <c r="H17" s="296"/>
    </row>
    <row r="18" spans="1:8" ht="79.5" customHeight="1" x14ac:dyDescent="0.25">
      <c r="A18" s="297"/>
      <c r="B18" s="297"/>
      <c r="C18" s="305" t="s">
        <v>256</v>
      </c>
      <c r="D18" s="304"/>
      <c r="E18" s="300"/>
      <c r="F18" s="297"/>
      <c r="G18" s="304"/>
      <c r="H18" s="297"/>
    </row>
    <row r="19" spans="1:8" ht="24.75" customHeight="1" thickBot="1" x14ac:dyDescent="0.3">
      <c r="A19" s="298"/>
      <c r="B19" s="298"/>
      <c r="C19" s="306"/>
      <c r="D19" s="303"/>
      <c r="E19" s="301"/>
      <c r="F19" s="298"/>
      <c r="G19" s="303"/>
      <c r="H19" s="298"/>
    </row>
    <row r="20" spans="1:8" ht="38.25" customHeight="1" x14ac:dyDescent="0.25">
      <c r="A20" s="296" t="s">
        <v>45</v>
      </c>
      <c r="B20" s="296" t="s">
        <v>46</v>
      </c>
      <c r="C20" s="84" t="s">
        <v>257</v>
      </c>
      <c r="D20" s="302" t="s">
        <v>281</v>
      </c>
      <c r="E20" s="299">
        <v>0.4</v>
      </c>
      <c r="F20" s="296"/>
      <c r="G20" s="302"/>
      <c r="H20" s="296"/>
    </row>
    <row r="21" spans="1:8" ht="120.75" customHeight="1" thickBot="1" x14ac:dyDescent="0.3">
      <c r="A21" s="298"/>
      <c r="B21" s="298"/>
      <c r="C21" s="83" t="s">
        <v>258</v>
      </c>
      <c r="D21" s="303"/>
      <c r="E21" s="301"/>
      <c r="F21" s="298"/>
      <c r="G21" s="303"/>
      <c r="H21" s="298"/>
    </row>
    <row r="22" spans="1:8" ht="38.25" x14ac:dyDescent="0.25">
      <c r="A22" s="296" t="s">
        <v>47</v>
      </c>
      <c r="B22" s="296" t="s">
        <v>48</v>
      </c>
      <c r="C22" s="84" t="s">
        <v>255</v>
      </c>
      <c r="D22" s="302" t="s">
        <v>281</v>
      </c>
      <c r="E22" s="299">
        <v>0.1</v>
      </c>
      <c r="F22" s="296"/>
      <c r="G22" s="302"/>
      <c r="H22" s="296"/>
    </row>
    <row r="23" spans="1:8" ht="51" customHeight="1" x14ac:dyDescent="0.25">
      <c r="A23" s="297"/>
      <c r="B23" s="297"/>
      <c r="C23" s="84" t="s">
        <v>259</v>
      </c>
      <c r="D23" s="304"/>
      <c r="E23" s="300"/>
      <c r="F23" s="297"/>
      <c r="G23" s="304"/>
      <c r="H23" s="297"/>
    </row>
    <row r="24" spans="1:8" ht="15.75" thickBot="1" x14ac:dyDescent="0.3">
      <c r="A24" s="298"/>
      <c r="B24" s="298"/>
      <c r="C24" s="95"/>
      <c r="D24" s="303"/>
      <c r="E24" s="301"/>
      <c r="F24" s="298"/>
      <c r="G24" s="303"/>
      <c r="H24" s="298"/>
    </row>
    <row r="25" spans="1:8" ht="38.25" customHeight="1" x14ac:dyDescent="0.25">
      <c r="A25" s="296" t="s">
        <v>49</v>
      </c>
      <c r="B25" s="296" t="s">
        <v>260</v>
      </c>
      <c r="C25" s="84" t="s">
        <v>261</v>
      </c>
      <c r="D25" s="302" t="s">
        <v>281</v>
      </c>
      <c r="E25" s="299">
        <v>0.1</v>
      </c>
      <c r="F25" s="296"/>
      <c r="G25" s="302"/>
      <c r="H25" s="296"/>
    </row>
    <row r="26" spans="1:8" ht="51.75" thickBot="1" x14ac:dyDescent="0.3">
      <c r="A26" s="298"/>
      <c r="B26" s="298"/>
      <c r="C26" s="83" t="s">
        <v>262</v>
      </c>
      <c r="D26" s="303"/>
      <c r="E26" s="301"/>
      <c r="F26" s="298"/>
      <c r="G26" s="303"/>
      <c r="H26" s="298"/>
    </row>
    <row r="27" spans="1:8" ht="38.25" customHeight="1" thickBot="1" x14ac:dyDescent="0.3">
      <c r="A27" s="86"/>
      <c r="B27" s="83" t="s">
        <v>50</v>
      </c>
      <c r="C27" s="83"/>
      <c r="D27" s="83"/>
      <c r="E27" s="83"/>
      <c r="F27" s="83"/>
      <c r="G27" s="83"/>
      <c r="H27" s="83"/>
    </row>
    <row r="28" spans="1:8" ht="15.75" thickBot="1" x14ac:dyDescent="0.3">
      <c r="A28" s="86"/>
      <c r="B28" s="83" t="s">
        <v>51</v>
      </c>
      <c r="C28" s="83" t="s">
        <v>263</v>
      </c>
      <c r="D28" s="83"/>
      <c r="E28" s="80"/>
      <c r="F28" s="80" t="s">
        <v>33</v>
      </c>
      <c r="G28" s="80"/>
      <c r="H28" s="83"/>
    </row>
    <row r="29" spans="1:8" ht="38.25" x14ac:dyDescent="0.25">
      <c r="A29" s="296" t="s">
        <v>52</v>
      </c>
      <c r="B29" s="296" t="s">
        <v>264</v>
      </c>
      <c r="C29" s="84" t="s">
        <v>255</v>
      </c>
      <c r="D29" s="302" t="s">
        <v>281</v>
      </c>
      <c r="E29" s="299">
        <v>0.4</v>
      </c>
      <c r="F29" s="296"/>
      <c r="G29" s="302"/>
      <c r="H29" s="296"/>
    </row>
    <row r="30" spans="1:8" ht="38.25" customHeight="1" x14ac:dyDescent="0.25">
      <c r="A30" s="297"/>
      <c r="B30" s="297"/>
      <c r="C30" s="305" t="s">
        <v>265</v>
      </c>
      <c r="D30" s="304"/>
      <c r="E30" s="300"/>
      <c r="F30" s="297"/>
      <c r="G30" s="304"/>
      <c r="H30" s="297"/>
    </row>
    <row r="31" spans="1:8" ht="7.5" customHeight="1" thickBot="1" x14ac:dyDescent="0.3">
      <c r="A31" s="298"/>
      <c r="B31" s="298"/>
      <c r="C31" s="306"/>
      <c r="D31" s="303"/>
      <c r="E31" s="301"/>
      <c r="F31" s="298"/>
      <c r="G31" s="303"/>
      <c r="H31" s="298"/>
    </row>
    <row r="32" spans="1:8" ht="75" customHeight="1" x14ac:dyDescent="0.25">
      <c r="A32" s="296" t="s">
        <v>53</v>
      </c>
      <c r="B32" s="296" t="s">
        <v>55</v>
      </c>
      <c r="C32" s="84" t="s">
        <v>56</v>
      </c>
      <c r="D32" s="302" t="s">
        <v>267</v>
      </c>
      <c r="E32" s="299">
        <v>0.4</v>
      </c>
      <c r="F32" s="296"/>
      <c r="G32" s="302"/>
      <c r="H32" s="296"/>
    </row>
    <row r="33" spans="1:8" ht="87" customHeight="1" thickBot="1" x14ac:dyDescent="0.3">
      <c r="A33" s="298"/>
      <c r="B33" s="298"/>
      <c r="C33" s="83" t="s">
        <v>266</v>
      </c>
      <c r="D33" s="303"/>
      <c r="E33" s="301"/>
      <c r="F33" s="298"/>
      <c r="G33" s="303"/>
      <c r="H33" s="298"/>
    </row>
    <row r="34" spans="1:8" ht="38.25" x14ac:dyDescent="0.25">
      <c r="A34" s="296" t="s">
        <v>54</v>
      </c>
      <c r="B34" s="296" t="s">
        <v>57</v>
      </c>
      <c r="C34" s="84" t="s">
        <v>268</v>
      </c>
      <c r="D34" s="302" t="s">
        <v>281</v>
      </c>
      <c r="E34" s="299">
        <v>0.2</v>
      </c>
      <c r="F34" s="296"/>
      <c r="G34" s="302"/>
      <c r="H34" s="296"/>
    </row>
    <row r="35" spans="1:8" ht="76.5" x14ac:dyDescent="0.25">
      <c r="A35" s="297"/>
      <c r="B35" s="297"/>
      <c r="C35" s="84" t="s">
        <v>269</v>
      </c>
      <c r="D35" s="304"/>
      <c r="E35" s="300"/>
      <c r="F35" s="297"/>
      <c r="G35" s="304"/>
      <c r="H35" s="297"/>
    </row>
    <row r="36" spans="1:8" ht="38.25" x14ac:dyDescent="0.25">
      <c r="A36" s="297"/>
      <c r="B36" s="297"/>
      <c r="C36" s="84" t="s">
        <v>270</v>
      </c>
      <c r="D36" s="304"/>
      <c r="E36" s="300"/>
      <c r="F36" s="297"/>
      <c r="G36" s="304"/>
      <c r="H36" s="297"/>
    </row>
    <row r="37" spans="1:8" ht="38.25" x14ac:dyDescent="0.25">
      <c r="A37" s="297"/>
      <c r="B37" s="297"/>
      <c r="C37" s="84" t="s">
        <v>58</v>
      </c>
      <c r="D37" s="304"/>
      <c r="E37" s="300"/>
      <c r="F37" s="297"/>
      <c r="G37" s="304"/>
      <c r="H37" s="297"/>
    </row>
    <row r="38" spans="1:8" ht="76.5" x14ac:dyDescent="0.25">
      <c r="A38" s="297"/>
      <c r="B38" s="297"/>
      <c r="C38" s="84" t="s">
        <v>271</v>
      </c>
      <c r="D38" s="304"/>
      <c r="E38" s="300"/>
      <c r="F38" s="297"/>
      <c r="G38" s="304"/>
      <c r="H38" s="297"/>
    </row>
    <row r="39" spans="1:8" ht="26.25" thickBot="1" x14ac:dyDescent="0.3">
      <c r="A39" s="298"/>
      <c r="B39" s="298"/>
      <c r="C39" s="83" t="s">
        <v>272</v>
      </c>
      <c r="D39" s="303"/>
      <c r="E39" s="301"/>
      <c r="F39" s="298"/>
      <c r="G39" s="303"/>
      <c r="H39" s="298"/>
    </row>
    <row r="40" spans="1:8" ht="15.75" thickBot="1" x14ac:dyDescent="0.3">
      <c r="A40" s="86"/>
      <c r="B40" s="83" t="s">
        <v>59</v>
      </c>
      <c r="C40" s="83" t="s">
        <v>273</v>
      </c>
      <c r="D40" s="83"/>
      <c r="E40" s="80"/>
      <c r="F40" s="80" t="s">
        <v>33</v>
      </c>
      <c r="G40" s="83"/>
      <c r="H40" s="83"/>
    </row>
    <row r="41" spans="1:8" ht="38.25" x14ac:dyDescent="0.25">
      <c r="A41" s="296" t="s">
        <v>60</v>
      </c>
      <c r="B41" s="296" t="s">
        <v>61</v>
      </c>
      <c r="C41" s="84" t="s">
        <v>255</v>
      </c>
      <c r="D41" s="302" t="s">
        <v>281</v>
      </c>
      <c r="E41" s="299">
        <v>0.3</v>
      </c>
      <c r="F41" s="296"/>
      <c r="G41" s="302"/>
      <c r="H41" s="302"/>
    </row>
    <row r="42" spans="1:8" ht="64.5" thickBot="1" x14ac:dyDescent="0.3">
      <c r="A42" s="298"/>
      <c r="B42" s="298"/>
      <c r="C42" s="83" t="s">
        <v>62</v>
      </c>
      <c r="D42" s="303"/>
      <c r="E42" s="301"/>
      <c r="F42" s="298"/>
      <c r="G42" s="303"/>
      <c r="H42" s="303"/>
    </row>
    <row r="43" spans="1:8" ht="35.25" customHeight="1" x14ac:dyDescent="0.25">
      <c r="A43" s="296" t="s">
        <v>63</v>
      </c>
      <c r="B43" s="296" t="s">
        <v>64</v>
      </c>
      <c r="C43" s="84" t="s">
        <v>274</v>
      </c>
      <c r="D43" s="302" t="s">
        <v>281</v>
      </c>
      <c r="E43" s="299">
        <v>0.4</v>
      </c>
      <c r="F43" s="296"/>
      <c r="G43" s="302"/>
      <c r="H43" s="302"/>
    </row>
    <row r="44" spans="1:8" ht="55.5" customHeight="1" x14ac:dyDescent="0.25">
      <c r="A44" s="297"/>
      <c r="B44" s="297"/>
      <c r="C44" s="305" t="s">
        <v>65</v>
      </c>
      <c r="D44" s="304"/>
      <c r="E44" s="300"/>
      <c r="F44" s="297"/>
      <c r="G44" s="304"/>
      <c r="H44" s="304"/>
    </row>
    <row r="45" spans="1:8" ht="18" customHeight="1" thickBot="1" x14ac:dyDescent="0.3">
      <c r="A45" s="298"/>
      <c r="B45" s="298"/>
      <c r="C45" s="306"/>
      <c r="D45" s="303"/>
      <c r="E45" s="301"/>
      <c r="F45" s="298"/>
      <c r="G45" s="303"/>
      <c r="H45" s="303"/>
    </row>
    <row r="46" spans="1:8" s="97" customFormat="1" ht="54.75" customHeight="1" x14ac:dyDescent="0.25">
      <c r="A46" s="316" t="s">
        <v>66</v>
      </c>
      <c r="B46" s="296" t="s">
        <v>67</v>
      </c>
      <c r="C46" s="307" t="s">
        <v>275</v>
      </c>
      <c r="D46" s="302" t="s">
        <v>276</v>
      </c>
      <c r="E46" s="299">
        <v>0.3</v>
      </c>
      <c r="F46" s="296"/>
      <c r="G46" s="296"/>
      <c r="H46" s="296"/>
    </row>
    <row r="47" spans="1:8" ht="15" hidden="1" customHeight="1" x14ac:dyDescent="0.25">
      <c r="A47" s="317"/>
      <c r="B47" s="297"/>
      <c r="C47" s="305"/>
      <c r="D47" s="304"/>
      <c r="E47" s="300"/>
      <c r="F47" s="297"/>
      <c r="G47" s="297"/>
      <c r="H47" s="297"/>
    </row>
    <row r="48" spans="1:8" ht="7.5" hidden="1" customHeight="1" x14ac:dyDescent="0.25">
      <c r="A48" s="317"/>
      <c r="B48" s="297"/>
      <c r="C48" s="305"/>
      <c r="D48" s="304"/>
      <c r="E48" s="300"/>
      <c r="F48" s="297"/>
      <c r="G48" s="297"/>
      <c r="H48" s="297"/>
    </row>
    <row r="49" spans="1:8" ht="15" hidden="1" customHeight="1" x14ac:dyDescent="0.25">
      <c r="A49" s="317"/>
      <c r="B49" s="297"/>
      <c r="C49" s="305"/>
      <c r="D49" s="304"/>
      <c r="E49" s="300"/>
      <c r="F49" s="297"/>
      <c r="G49" s="297"/>
      <c r="H49" s="297"/>
    </row>
    <row r="50" spans="1:8" ht="15" hidden="1" customHeight="1" x14ac:dyDescent="0.25">
      <c r="A50" s="317"/>
      <c r="B50" s="297"/>
      <c r="C50" s="305"/>
      <c r="D50" s="304"/>
      <c r="E50" s="300"/>
      <c r="F50" s="297"/>
      <c r="G50" s="297"/>
      <c r="H50" s="297"/>
    </row>
    <row r="51" spans="1:8" ht="15" hidden="1" customHeight="1" x14ac:dyDescent="0.25">
      <c r="A51" s="317"/>
      <c r="B51" s="297"/>
      <c r="C51" s="305"/>
      <c r="D51" s="304"/>
      <c r="E51" s="300"/>
      <c r="F51" s="297"/>
      <c r="G51" s="297"/>
      <c r="H51" s="297"/>
    </row>
    <row r="52" spans="1:8" ht="15" hidden="1" customHeight="1" x14ac:dyDescent="0.25">
      <c r="A52" s="317"/>
      <c r="B52" s="297"/>
      <c r="C52" s="305"/>
      <c r="D52" s="304"/>
      <c r="E52" s="300"/>
      <c r="F52" s="297"/>
      <c r="G52" s="297"/>
      <c r="H52" s="297"/>
    </row>
    <row r="53" spans="1:8" ht="15" hidden="1" customHeight="1" x14ac:dyDescent="0.25">
      <c r="A53" s="317"/>
      <c r="B53" s="297"/>
      <c r="C53" s="305"/>
      <c r="D53" s="304"/>
      <c r="E53" s="300"/>
      <c r="F53" s="297"/>
      <c r="G53" s="297"/>
      <c r="H53" s="297"/>
    </row>
    <row r="54" spans="1:8" ht="15" hidden="1" customHeight="1" x14ac:dyDescent="0.25">
      <c r="A54" s="317"/>
      <c r="B54" s="297"/>
      <c r="C54" s="305"/>
      <c r="D54" s="304"/>
      <c r="E54" s="300"/>
      <c r="F54" s="297"/>
      <c r="G54" s="297"/>
      <c r="H54" s="297"/>
    </row>
    <row r="55" spans="1:8" ht="38.25" hidden="1" customHeight="1" x14ac:dyDescent="0.25">
      <c r="A55" s="317"/>
      <c r="B55" s="297"/>
      <c r="C55" s="305"/>
      <c r="D55" s="304"/>
      <c r="E55" s="300"/>
      <c r="F55" s="297"/>
      <c r="G55" s="297"/>
      <c r="H55" s="297"/>
    </row>
    <row r="56" spans="1:8" ht="15" hidden="1" customHeight="1" x14ac:dyDescent="0.25">
      <c r="A56" s="317"/>
      <c r="B56" s="297"/>
      <c r="C56" s="305"/>
      <c r="D56" s="304"/>
      <c r="E56" s="300"/>
      <c r="F56" s="297"/>
      <c r="G56" s="297"/>
      <c r="H56" s="297"/>
    </row>
    <row r="57" spans="1:8" ht="15" hidden="1" customHeight="1" x14ac:dyDescent="0.25">
      <c r="A57" s="317"/>
      <c r="B57" s="297"/>
      <c r="C57" s="305"/>
      <c r="D57" s="304"/>
      <c r="E57" s="300"/>
      <c r="F57" s="297"/>
      <c r="G57" s="297"/>
      <c r="H57" s="297"/>
    </row>
    <row r="58" spans="1:8" ht="15" hidden="1" customHeight="1" x14ac:dyDescent="0.25">
      <c r="A58" s="317"/>
      <c r="B58" s="297"/>
      <c r="C58" s="305"/>
      <c r="D58" s="304"/>
      <c r="E58" s="300"/>
      <c r="F58" s="297"/>
      <c r="G58" s="297"/>
      <c r="H58" s="297"/>
    </row>
    <row r="59" spans="1:8" ht="15" hidden="1" customHeight="1" x14ac:dyDescent="0.25">
      <c r="A59" s="317"/>
      <c r="B59" s="297"/>
      <c r="C59" s="305"/>
      <c r="D59" s="304"/>
      <c r="E59" s="300"/>
      <c r="F59" s="297"/>
      <c r="G59" s="297"/>
      <c r="H59" s="297"/>
    </row>
    <row r="60" spans="1:8" ht="15" hidden="1" customHeight="1" x14ac:dyDescent="0.25">
      <c r="A60" s="317"/>
      <c r="B60" s="297"/>
      <c r="C60" s="305"/>
      <c r="D60" s="304"/>
      <c r="E60" s="300"/>
      <c r="F60" s="297"/>
      <c r="G60" s="297"/>
      <c r="H60" s="297"/>
    </row>
    <row r="61" spans="1:8" ht="15" hidden="1" customHeight="1" x14ac:dyDescent="0.25">
      <c r="A61" s="317"/>
      <c r="B61" s="297"/>
      <c r="C61" s="305"/>
      <c r="D61" s="304"/>
      <c r="E61" s="300"/>
      <c r="F61" s="297"/>
      <c r="G61" s="297"/>
      <c r="H61" s="297"/>
    </row>
    <row r="62" spans="1:8" ht="15" hidden="1" customHeight="1" x14ac:dyDescent="0.25">
      <c r="A62" s="317"/>
      <c r="B62" s="297"/>
      <c r="C62" s="305"/>
      <c r="D62" s="304"/>
      <c r="E62" s="300"/>
      <c r="F62" s="297"/>
      <c r="G62" s="297"/>
      <c r="H62" s="297"/>
    </row>
    <row r="63" spans="1:8" ht="15" hidden="1" customHeight="1" x14ac:dyDescent="0.25">
      <c r="A63" s="317"/>
      <c r="B63" s="297"/>
      <c r="C63" s="305"/>
      <c r="D63" s="304"/>
      <c r="E63" s="300"/>
      <c r="F63" s="297"/>
      <c r="G63" s="297"/>
      <c r="H63" s="297"/>
    </row>
    <row r="64" spans="1:8" ht="15" hidden="1" customHeight="1" x14ac:dyDescent="0.25">
      <c r="A64" s="317"/>
      <c r="B64" s="297"/>
      <c r="C64" s="305"/>
      <c r="D64" s="304"/>
      <c r="E64" s="300"/>
      <c r="F64" s="297"/>
      <c r="G64" s="297"/>
      <c r="H64" s="297"/>
    </row>
    <row r="65" spans="1:8" ht="15" hidden="1" customHeight="1" x14ac:dyDescent="0.25">
      <c r="A65" s="317"/>
      <c r="B65" s="297"/>
      <c r="C65" s="305"/>
      <c r="D65" s="304"/>
      <c r="E65" s="300"/>
      <c r="F65" s="297"/>
      <c r="G65" s="297"/>
      <c r="H65" s="297"/>
    </row>
    <row r="66" spans="1:8" ht="15" hidden="1" customHeight="1" x14ac:dyDescent="0.25">
      <c r="A66" s="317"/>
      <c r="B66" s="297"/>
      <c r="C66" s="305"/>
      <c r="D66" s="304"/>
      <c r="E66" s="300"/>
      <c r="F66" s="297"/>
      <c r="G66" s="297"/>
      <c r="H66" s="297"/>
    </row>
    <row r="67" spans="1:8" ht="15" hidden="1" customHeight="1" x14ac:dyDescent="0.25">
      <c r="A67" s="317"/>
      <c r="B67" s="297"/>
      <c r="C67" s="305"/>
      <c r="D67" s="304"/>
      <c r="E67" s="300"/>
      <c r="F67" s="297"/>
      <c r="G67" s="297"/>
      <c r="H67" s="297"/>
    </row>
    <row r="68" spans="1:8" ht="15" hidden="1" customHeight="1" x14ac:dyDescent="0.25">
      <c r="A68" s="317"/>
      <c r="B68" s="297"/>
      <c r="C68" s="305"/>
      <c r="D68" s="304"/>
      <c r="E68" s="300"/>
      <c r="F68" s="297"/>
      <c r="G68" s="297"/>
      <c r="H68" s="297"/>
    </row>
    <row r="69" spans="1:8" ht="15" hidden="1" customHeight="1" x14ac:dyDescent="0.25">
      <c r="A69" s="317"/>
      <c r="B69" s="297"/>
      <c r="C69" s="305"/>
      <c r="D69" s="304"/>
      <c r="E69" s="300"/>
      <c r="F69" s="297"/>
      <c r="G69" s="297"/>
      <c r="H69" s="297"/>
    </row>
    <row r="70" spans="1:8" x14ac:dyDescent="0.25">
      <c r="A70" s="317"/>
      <c r="B70" s="297"/>
      <c r="C70" s="305"/>
      <c r="D70" s="304"/>
      <c r="E70" s="300"/>
      <c r="F70" s="297"/>
      <c r="G70" s="297"/>
      <c r="H70" s="297"/>
    </row>
    <row r="71" spans="1:8" ht="2.25" customHeight="1" x14ac:dyDescent="0.25">
      <c r="A71" s="317"/>
      <c r="B71" s="297"/>
      <c r="C71" s="305"/>
      <c r="D71" s="304"/>
      <c r="E71" s="300"/>
      <c r="F71" s="297"/>
      <c r="G71" s="297"/>
      <c r="H71" s="297"/>
    </row>
    <row r="72" spans="1:8" ht="15" hidden="1" customHeight="1" x14ac:dyDescent="0.25">
      <c r="A72" s="317"/>
      <c r="B72" s="297"/>
      <c r="C72" s="305"/>
      <c r="D72" s="304"/>
      <c r="E72" s="300"/>
      <c r="F72" s="297"/>
      <c r="G72" s="297"/>
      <c r="H72" s="297"/>
    </row>
    <row r="73" spans="1:8" ht="15" hidden="1" customHeight="1" x14ac:dyDescent="0.25">
      <c r="A73" s="317"/>
      <c r="B73" s="297"/>
      <c r="C73" s="305"/>
      <c r="D73" s="304"/>
      <c r="E73" s="300"/>
      <c r="F73" s="297"/>
      <c r="G73" s="297"/>
      <c r="H73" s="297"/>
    </row>
    <row r="74" spans="1:8" ht="15" hidden="1" customHeight="1" x14ac:dyDescent="0.25">
      <c r="A74" s="317"/>
      <c r="B74" s="297"/>
      <c r="C74" s="305"/>
      <c r="D74" s="304"/>
      <c r="E74" s="300"/>
      <c r="F74" s="297"/>
      <c r="G74" s="297"/>
      <c r="H74" s="297"/>
    </row>
    <row r="75" spans="1:8" ht="15" hidden="1" customHeight="1" x14ac:dyDescent="0.25">
      <c r="A75" s="317"/>
      <c r="B75" s="297"/>
      <c r="C75" s="305"/>
      <c r="D75" s="304"/>
      <c r="E75" s="300"/>
      <c r="F75" s="297"/>
      <c r="G75" s="297"/>
      <c r="H75" s="297"/>
    </row>
    <row r="76" spans="1:8" ht="15" hidden="1" customHeight="1" x14ac:dyDescent="0.25">
      <c r="A76" s="317"/>
      <c r="B76" s="297"/>
      <c r="C76" s="305"/>
      <c r="D76" s="304"/>
      <c r="E76" s="300"/>
      <c r="F76" s="297"/>
      <c r="G76" s="297"/>
      <c r="H76" s="297"/>
    </row>
    <row r="77" spans="1:8" ht="15" hidden="1" customHeight="1" x14ac:dyDescent="0.25">
      <c r="A77" s="317"/>
      <c r="B77" s="297"/>
      <c r="C77" s="305"/>
      <c r="D77" s="304"/>
      <c r="E77" s="300"/>
      <c r="F77" s="297"/>
      <c r="G77" s="297"/>
      <c r="H77" s="297"/>
    </row>
    <row r="78" spans="1:8" ht="15" hidden="1" customHeight="1" x14ac:dyDescent="0.25">
      <c r="A78" s="317"/>
      <c r="B78" s="297"/>
      <c r="C78" s="305"/>
      <c r="D78" s="304"/>
      <c r="E78" s="300"/>
      <c r="F78" s="297"/>
      <c r="G78" s="297"/>
      <c r="H78" s="297"/>
    </row>
    <row r="79" spans="1:8" ht="15" hidden="1" customHeight="1" x14ac:dyDescent="0.25">
      <c r="A79" s="317"/>
      <c r="B79" s="297"/>
      <c r="C79" s="305"/>
      <c r="D79" s="304"/>
      <c r="E79" s="300"/>
      <c r="F79" s="297"/>
      <c r="G79" s="297"/>
      <c r="H79" s="297"/>
    </row>
    <row r="80" spans="1:8" ht="15" hidden="1" customHeight="1" x14ac:dyDescent="0.25">
      <c r="A80" s="317"/>
      <c r="B80" s="297"/>
      <c r="C80" s="305"/>
      <c r="D80" s="304"/>
      <c r="E80" s="300"/>
      <c r="F80" s="297"/>
      <c r="G80" s="297"/>
      <c r="H80" s="297"/>
    </row>
    <row r="81" spans="1:8" ht="15" hidden="1" customHeight="1" x14ac:dyDescent="0.25">
      <c r="A81" s="317"/>
      <c r="B81" s="297"/>
      <c r="C81" s="305"/>
      <c r="D81" s="304"/>
      <c r="E81" s="300"/>
      <c r="F81" s="297"/>
      <c r="G81" s="297"/>
      <c r="H81" s="297"/>
    </row>
    <row r="82" spans="1:8" ht="15" hidden="1" customHeight="1" x14ac:dyDescent="0.25">
      <c r="A82" s="317"/>
      <c r="B82" s="297"/>
      <c r="C82" s="305"/>
      <c r="D82" s="304"/>
      <c r="E82" s="300"/>
      <c r="F82" s="297"/>
      <c r="G82" s="297"/>
      <c r="H82" s="297"/>
    </row>
    <row r="83" spans="1:8" ht="12" hidden="1" customHeight="1" x14ac:dyDescent="0.25">
      <c r="A83" s="317"/>
      <c r="B83" s="297"/>
      <c r="C83" s="305"/>
      <c r="D83" s="304"/>
      <c r="E83" s="300"/>
      <c r="F83" s="297"/>
      <c r="G83" s="297"/>
      <c r="H83" s="297"/>
    </row>
    <row r="84" spans="1:8" ht="15" hidden="1" customHeight="1" x14ac:dyDescent="0.25">
      <c r="A84" s="317"/>
      <c r="B84" s="297"/>
      <c r="C84" s="305"/>
      <c r="D84" s="304"/>
      <c r="E84" s="300"/>
      <c r="F84" s="297"/>
      <c r="G84" s="297"/>
      <c r="H84" s="297"/>
    </row>
    <row r="85" spans="1:8" ht="15" hidden="1" customHeight="1" x14ac:dyDescent="0.25">
      <c r="A85" s="317"/>
      <c r="B85" s="297"/>
      <c r="C85" s="305"/>
      <c r="D85" s="304"/>
      <c r="E85" s="300"/>
      <c r="F85" s="297"/>
      <c r="G85" s="297"/>
      <c r="H85" s="297"/>
    </row>
    <row r="86" spans="1:8" ht="15" hidden="1" customHeight="1" x14ac:dyDescent="0.25">
      <c r="A86" s="317"/>
      <c r="B86" s="297"/>
      <c r="C86" s="305"/>
      <c r="D86" s="304"/>
      <c r="E86" s="300"/>
      <c r="F86" s="297"/>
      <c r="G86" s="297"/>
      <c r="H86" s="297"/>
    </row>
    <row r="87" spans="1:8" ht="15" hidden="1" customHeight="1" x14ac:dyDescent="0.25">
      <c r="A87" s="317"/>
      <c r="B87" s="297"/>
      <c r="C87" s="305"/>
      <c r="D87" s="304"/>
      <c r="E87" s="300"/>
      <c r="F87" s="297"/>
      <c r="G87" s="297"/>
      <c r="H87" s="297"/>
    </row>
    <row r="88" spans="1:8" ht="15" hidden="1" customHeight="1" x14ac:dyDescent="0.25">
      <c r="A88" s="317"/>
      <c r="B88" s="297"/>
      <c r="C88" s="305"/>
      <c r="D88" s="304"/>
      <c r="E88" s="300"/>
      <c r="F88" s="297"/>
      <c r="G88" s="297"/>
      <c r="H88" s="297"/>
    </row>
    <row r="89" spans="1:8" ht="15" hidden="1" customHeight="1" x14ac:dyDescent="0.25">
      <c r="A89" s="317"/>
      <c r="B89" s="297"/>
      <c r="C89" s="305"/>
      <c r="D89" s="304"/>
      <c r="E89" s="300"/>
      <c r="F89" s="297"/>
      <c r="G89" s="297"/>
      <c r="H89" s="297"/>
    </row>
    <row r="90" spans="1:8" ht="15" hidden="1" customHeight="1" x14ac:dyDescent="0.25">
      <c r="A90" s="317"/>
      <c r="B90" s="297"/>
      <c r="C90" s="305"/>
      <c r="D90" s="304"/>
      <c r="E90" s="300"/>
      <c r="F90" s="297"/>
      <c r="G90" s="297"/>
      <c r="H90" s="297"/>
    </row>
    <row r="91" spans="1:8" ht="15" hidden="1" customHeight="1" x14ac:dyDescent="0.25">
      <c r="A91" s="317"/>
      <c r="B91" s="297"/>
      <c r="C91" s="305"/>
      <c r="D91" s="304"/>
      <c r="E91" s="300"/>
      <c r="F91" s="297"/>
      <c r="G91" s="297"/>
      <c r="H91" s="297"/>
    </row>
    <row r="92" spans="1:8" ht="15" hidden="1" customHeight="1" x14ac:dyDescent="0.25">
      <c r="A92" s="317"/>
      <c r="B92" s="297"/>
      <c r="C92" s="305"/>
      <c r="D92" s="304"/>
      <c r="E92" s="300"/>
      <c r="F92" s="297"/>
      <c r="G92" s="297"/>
      <c r="H92" s="297"/>
    </row>
    <row r="93" spans="1:8" ht="15" hidden="1" customHeight="1" x14ac:dyDescent="0.25">
      <c r="A93" s="317"/>
      <c r="B93" s="297"/>
      <c r="C93" s="305"/>
      <c r="D93" s="304"/>
      <c r="E93" s="300"/>
      <c r="F93" s="297"/>
      <c r="G93" s="297"/>
      <c r="H93" s="297"/>
    </row>
    <row r="94" spans="1:8" ht="15" hidden="1" customHeight="1" x14ac:dyDescent="0.25">
      <c r="A94" s="317"/>
      <c r="B94" s="297"/>
      <c r="C94" s="305"/>
      <c r="D94" s="304"/>
      <c r="E94" s="300"/>
      <c r="F94" s="297"/>
      <c r="G94" s="297"/>
      <c r="H94" s="297"/>
    </row>
    <row r="95" spans="1:8" ht="15" hidden="1" customHeight="1" x14ac:dyDescent="0.25">
      <c r="A95" s="317"/>
      <c r="B95" s="297"/>
      <c r="C95" s="305"/>
      <c r="D95" s="304"/>
      <c r="E95" s="300"/>
      <c r="F95" s="297"/>
      <c r="G95" s="297"/>
      <c r="H95" s="297"/>
    </row>
    <row r="96" spans="1:8" ht="15" hidden="1" customHeight="1" x14ac:dyDescent="0.25">
      <c r="A96" s="317"/>
      <c r="B96" s="297"/>
      <c r="C96" s="305"/>
      <c r="D96" s="304"/>
      <c r="E96" s="300"/>
      <c r="F96" s="297"/>
      <c r="G96" s="297"/>
      <c r="H96" s="297"/>
    </row>
    <row r="97" spans="1:8" ht="15" hidden="1" customHeight="1" x14ac:dyDescent="0.25">
      <c r="A97" s="317"/>
      <c r="B97" s="297"/>
      <c r="C97" s="305"/>
      <c r="D97" s="304"/>
      <c r="E97" s="300"/>
      <c r="F97" s="297"/>
      <c r="G97" s="297"/>
      <c r="H97" s="297"/>
    </row>
    <row r="98" spans="1:8" ht="15" hidden="1" customHeight="1" x14ac:dyDescent="0.25">
      <c r="A98" s="317"/>
      <c r="B98" s="297"/>
      <c r="C98" s="305"/>
      <c r="D98" s="304"/>
      <c r="E98" s="300"/>
      <c r="F98" s="297"/>
      <c r="G98" s="297"/>
      <c r="H98" s="297"/>
    </row>
    <row r="99" spans="1:8" ht="15" hidden="1" customHeight="1" x14ac:dyDescent="0.25">
      <c r="A99" s="317"/>
      <c r="B99" s="297"/>
      <c r="C99" s="305"/>
      <c r="D99" s="304"/>
      <c r="E99" s="300"/>
      <c r="F99" s="297"/>
      <c r="G99" s="297"/>
      <c r="H99" s="297"/>
    </row>
    <row r="100" spans="1:8" ht="15" hidden="1" customHeight="1" x14ac:dyDescent="0.25">
      <c r="A100" s="317"/>
      <c r="B100" s="297"/>
      <c r="C100" s="305"/>
      <c r="D100" s="304"/>
      <c r="E100" s="300"/>
      <c r="F100" s="297"/>
      <c r="G100" s="297"/>
      <c r="H100" s="297"/>
    </row>
    <row r="101" spans="1:8" ht="15" hidden="1" customHeight="1" x14ac:dyDescent="0.25">
      <c r="A101" s="317"/>
      <c r="B101" s="297"/>
      <c r="C101" s="305"/>
      <c r="D101" s="304"/>
      <c r="E101" s="300"/>
      <c r="F101" s="297"/>
      <c r="G101" s="297"/>
      <c r="H101" s="297"/>
    </row>
    <row r="102" spans="1:8" ht="15" hidden="1" customHeight="1" x14ac:dyDescent="0.25">
      <c r="A102" s="317"/>
      <c r="B102" s="297"/>
      <c r="C102" s="305"/>
      <c r="D102" s="304"/>
      <c r="E102" s="300"/>
      <c r="F102" s="297"/>
      <c r="G102" s="297"/>
      <c r="H102" s="297"/>
    </row>
    <row r="103" spans="1:8" ht="15" hidden="1" customHeight="1" x14ac:dyDescent="0.25">
      <c r="A103" s="317"/>
      <c r="B103" s="297"/>
      <c r="C103" s="305"/>
      <c r="D103" s="304"/>
      <c r="E103" s="300"/>
      <c r="F103" s="297"/>
      <c r="G103" s="297"/>
      <c r="H103" s="297"/>
    </row>
    <row r="104" spans="1:8" ht="15" hidden="1" customHeight="1" x14ac:dyDescent="0.25">
      <c r="A104" s="317"/>
      <c r="B104" s="297"/>
      <c r="C104" s="305"/>
      <c r="D104" s="304"/>
      <c r="E104" s="300"/>
      <c r="F104" s="297"/>
      <c r="G104" s="297"/>
      <c r="H104" s="297"/>
    </row>
    <row r="105" spans="1:8" ht="15" hidden="1" customHeight="1" x14ac:dyDescent="0.25">
      <c r="A105" s="317"/>
      <c r="B105" s="297"/>
      <c r="C105" s="305"/>
      <c r="D105" s="304"/>
      <c r="E105" s="300"/>
      <c r="F105" s="297"/>
      <c r="G105" s="297"/>
      <c r="H105" s="297"/>
    </row>
    <row r="106" spans="1:8" ht="38.25" hidden="1" customHeight="1" x14ac:dyDescent="0.25">
      <c r="A106" s="317"/>
      <c r="B106" s="297"/>
      <c r="C106" s="305"/>
      <c r="D106" s="304"/>
      <c r="E106" s="300"/>
      <c r="F106" s="297"/>
      <c r="G106" s="297"/>
      <c r="H106" s="297"/>
    </row>
    <row r="107" spans="1:8" ht="3" hidden="1" customHeight="1" x14ac:dyDescent="0.25">
      <c r="A107" s="317"/>
      <c r="B107" s="297"/>
      <c r="C107" s="305"/>
      <c r="D107" s="304"/>
      <c r="E107" s="300"/>
      <c r="F107" s="297"/>
      <c r="G107" s="297"/>
      <c r="H107" s="297"/>
    </row>
    <row r="108" spans="1:8" ht="15" hidden="1" customHeight="1" x14ac:dyDescent="0.25">
      <c r="A108" s="317"/>
      <c r="B108" s="297"/>
      <c r="C108" s="305"/>
      <c r="D108" s="304"/>
      <c r="E108" s="300"/>
      <c r="F108" s="297"/>
      <c r="G108" s="297"/>
      <c r="H108" s="297"/>
    </row>
    <row r="109" spans="1:8" ht="15" hidden="1" customHeight="1" x14ac:dyDescent="0.25">
      <c r="A109" s="317"/>
      <c r="B109" s="297"/>
      <c r="C109" s="305"/>
      <c r="D109" s="304"/>
      <c r="E109" s="300"/>
      <c r="F109" s="297"/>
      <c r="G109" s="297"/>
      <c r="H109" s="297"/>
    </row>
    <row r="110" spans="1:8" ht="15" hidden="1" customHeight="1" x14ac:dyDescent="0.25">
      <c r="A110" s="317"/>
      <c r="B110" s="297"/>
      <c r="C110" s="305"/>
      <c r="D110" s="304"/>
      <c r="E110" s="300"/>
      <c r="F110" s="297"/>
      <c r="G110" s="297"/>
      <c r="H110" s="297"/>
    </row>
    <row r="111" spans="1:8" ht="15" hidden="1" customHeight="1" x14ac:dyDescent="0.25">
      <c r="A111" s="317"/>
      <c r="B111" s="297"/>
      <c r="C111" s="305"/>
      <c r="D111" s="304"/>
      <c r="E111" s="300"/>
      <c r="F111" s="297"/>
      <c r="G111" s="297"/>
      <c r="H111" s="297"/>
    </row>
    <row r="112" spans="1:8" ht="15" hidden="1" customHeight="1" x14ac:dyDescent="0.25">
      <c r="A112" s="317"/>
      <c r="B112" s="297"/>
      <c r="C112" s="305"/>
      <c r="D112" s="304"/>
      <c r="E112" s="300"/>
      <c r="F112" s="297"/>
      <c r="G112" s="297"/>
      <c r="H112" s="297"/>
    </row>
    <row r="113" spans="1:8" ht="15" hidden="1" customHeight="1" x14ac:dyDescent="0.25">
      <c r="A113" s="317"/>
      <c r="B113" s="297"/>
      <c r="C113" s="305"/>
      <c r="D113" s="304"/>
      <c r="E113" s="300"/>
      <c r="F113" s="297"/>
      <c r="G113" s="297"/>
      <c r="H113" s="297"/>
    </row>
    <row r="114" spans="1:8" ht="15.75" hidden="1" customHeight="1" thickBot="1" x14ac:dyDescent="0.3">
      <c r="A114" s="317"/>
      <c r="B114" s="297"/>
      <c r="C114" s="308"/>
      <c r="D114" s="304"/>
      <c r="E114" s="301"/>
      <c r="F114" s="298"/>
      <c r="G114" s="298"/>
      <c r="H114" s="298"/>
    </row>
    <row r="115" spans="1:8" ht="77.25" thickBot="1" x14ac:dyDescent="0.3">
      <c r="A115" s="317"/>
      <c r="B115" s="297"/>
      <c r="C115" s="83" t="s">
        <v>278</v>
      </c>
      <c r="D115" s="304"/>
      <c r="E115" s="83"/>
      <c r="F115" s="83"/>
      <c r="G115" s="80" t="s">
        <v>33</v>
      </c>
      <c r="H115" s="80" t="s">
        <v>33</v>
      </c>
    </row>
    <row r="116" spans="1:8" ht="51.75" thickBot="1" x14ac:dyDescent="0.3">
      <c r="A116" s="317"/>
      <c r="B116" s="297"/>
      <c r="C116" s="83" t="s">
        <v>279</v>
      </c>
      <c r="D116" s="83" t="s">
        <v>277</v>
      </c>
      <c r="E116" s="80"/>
      <c r="F116" s="80" t="s">
        <v>33</v>
      </c>
      <c r="G116" s="80" t="s">
        <v>33</v>
      </c>
      <c r="H116" s="83"/>
    </row>
    <row r="117" spans="1:8" ht="51.75" thickBot="1" x14ac:dyDescent="0.3">
      <c r="A117" s="318"/>
      <c r="B117" s="298"/>
      <c r="C117" s="83" t="s">
        <v>280</v>
      </c>
      <c r="D117" s="83" t="s">
        <v>277</v>
      </c>
      <c r="E117" s="83"/>
      <c r="F117" s="83"/>
      <c r="G117" s="80" t="s">
        <v>33</v>
      </c>
      <c r="H117" s="80" t="s">
        <v>33</v>
      </c>
    </row>
    <row r="118" spans="1:8" ht="15.75" thickBot="1" x14ac:dyDescent="0.3">
      <c r="A118" s="86"/>
      <c r="B118" s="83"/>
      <c r="C118" s="83" t="s">
        <v>68</v>
      </c>
      <c r="D118" s="83" t="s">
        <v>33</v>
      </c>
      <c r="E118" s="80"/>
      <c r="F118" s="80" t="s">
        <v>33</v>
      </c>
      <c r="G118" s="83"/>
      <c r="H118" s="83"/>
    </row>
    <row r="119" spans="1:8" ht="15.75" thickBot="1" x14ac:dyDescent="0.3"/>
    <row r="120" spans="1:8" ht="15" customHeight="1" x14ac:dyDescent="0.25">
      <c r="A120" s="309" t="s">
        <v>283</v>
      </c>
      <c r="B120" s="310"/>
      <c r="C120" s="313"/>
    </row>
    <row r="121" spans="1:8" ht="15.75" thickBot="1" x14ac:dyDescent="0.3">
      <c r="A121" s="311"/>
      <c r="B121" s="312"/>
      <c r="C121" s="314"/>
    </row>
    <row r="122" spans="1:8" x14ac:dyDescent="0.25">
      <c r="A122" s="98"/>
      <c r="B122" s="98"/>
      <c r="C122" s="98"/>
    </row>
  </sheetData>
  <mergeCells count="106">
    <mergeCell ref="A120:B121"/>
    <mergeCell ref="C120:C121"/>
    <mergeCell ref="C1:E1"/>
    <mergeCell ref="D20:D21"/>
    <mergeCell ref="D22:D24"/>
    <mergeCell ref="D29:D31"/>
    <mergeCell ref="D34:D39"/>
    <mergeCell ref="C30:C31"/>
    <mergeCell ref="A14:A15"/>
    <mergeCell ref="B14:B15"/>
    <mergeCell ref="A12:A13"/>
    <mergeCell ref="B12:B13"/>
    <mergeCell ref="A17:A19"/>
    <mergeCell ref="B17:B19"/>
    <mergeCell ref="D25:D26"/>
    <mergeCell ref="A25:A26"/>
    <mergeCell ref="B25:B26"/>
    <mergeCell ref="A34:A39"/>
    <mergeCell ref="B34:B39"/>
    <mergeCell ref="E34:E39"/>
    <mergeCell ref="A41:A42"/>
    <mergeCell ref="B41:B42"/>
    <mergeCell ref="E41:E42"/>
    <mergeCell ref="A46:A117"/>
    <mergeCell ref="F14:F15"/>
    <mergeCell ref="G14:G15"/>
    <mergeCell ref="H14:H15"/>
    <mergeCell ref="D14:D15"/>
    <mergeCell ref="E14:E15"/>
    <mergeCell ref="F12:F13"/>
    <mergeCell ref="G12:G13"/>
    <mergeCell ref="H12:H13"/>
    <mergeCell ref="D12:D13"/>
    <mergeCell ref="E12:E13"/>
    <mergeCell ref="H7:H8"/>
    <mergeCell ref="A9:A11"/>
    <mergeCell ref="B9:B11"/>
    <mergeCell ref="E9:E11"/>
    <mergeCell ref="F9:F11"/>
    <mergeCell ref="G9:G11"/>
    <mergeCell ref="H9:H11"/>
    <mergeCell ref="D7:D8"/>
    <mergeCell ref="A7:A8"/>
    <mergeCell ref="B7:B8"/>
    <mergeCell ref="E7:E8"/>
    <mergeCell ref="F7:F8"/>
    <mergeCell ref="G7:G8"/>
    <mergeCell ref="C10:C11"/>
    <mergeCell ref="D9:D11"/>
    <mergeCell ref="H17:H19"/>
    <mergeCell ref="A22:A24"/>
    <mergeCell ref="B22:B24"/>
    <mergeCell ref="E22:E24"/>
    <mergeCell ref="F22:F24"/>
    <mergeCell ref="G22:G24"/>
    <mergeCell ref="H22:H24"/>
    <mergeCell ref="A20:A21"/>
    <mergeCell ref="B20:B21"/>
    <mergeCell ref="E20:E21"/>
    <mergeCell ref="F20:F21"/>
    <mergeCell ref="G20:G21"/>
    <mergeCell ref="H20:H21"/>
    <mergeCell ref="C18:C19"/>
    <mergeCell ref="D17:D19"/>
    <mergeCell ref="E17:E19"/>
    <mergeCell ref="F17:F19"/>
    <mergeCell ref="G17:G19"/>
    <mergeCell ref="F25:F26"/>
    <mergeCell ref="G25:G26"/>
    <mergeCell ref="H25:H26"/>
    <mergeCell ref="E25:E26"/>
    <mergeCell ref="A32:A33"/>
    <mergeCell ref="B32:B33"/>
    <mergeCell ref="D32:D33"/>
    <mergeCell ref="E32:E33"/>
    <mergeCell ref="F32:F33"/>
    <mergeCell ref="G32:G33"/>
    <mergeCell ref="H32:H33"/>
    <mergeCell ref="F34:F39"/>
    <mergeCell ref="A29:A31"/>
    <mergeCell ref="B29:B31"/>
    <mergeCell ref="E29:E31"/>
    <mergeCell ref="F29:F31"/>
    <mergeCell ref="G29:G31"/>
    <mergeCell ref="H29:H31"/>
    <mergeCell ref="G34:G39"/>
    <mergeCell ref="H34:H39"/>
    <mergeCell ref="B46:B117"/>
    <mergeCell ref="E46:E114"/>
    <mergeCell ref="F41:F42"/>
    <mergeCell ref="G41:G42"/>
    <mergeCell ref="H41:H42"/>
    <mergeCell ref="A43:A45"/>
    <mergeCell ref="B43:B45"/>
    <mergeCell ref="E43:E45"/>
    <mergeCell ref="F43:F45"/>
    <mergeCell ref="G43:G45"/>
    <mergeCell ref="H43:H45"/>
    <mergeCell ref="F46:F114"/>
    <mergeCell ref="G46:G114"/>
    <mergeCell ref="H46:H114"/>
    <mergeCell ref="D41:D42"/>
    <mergeCell ref="D43:D45"/>
    <mergeCell ref="C44:C45"/>
    <mergeCell ref="C46:C114"/>
    <mergeCell ref="D46:D11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ColWidth="9.140625" defaultRowHeight="15" x14ac:dyDescent="0.25"/>
  <cols>
    <col min="1" max="1" width="18.42578125" style="1" customWidth="1"/>
    <col min="2" max="2" width="24.7109375" style="1" customWidth="1"/>
    <col min="3" max="3" width="49.7109375" style="1" customWidth="1"/>
    <col min="4" max="16384" width="9.140625" style="1"/>
  </cols>
  <sheetData>
    <row r="1" spans="1:3" x14ac:dyDescent="0.25">
      <c r="C1" s="75" t="s">
        <v>234</v>
      </c>
    </row>
    <row r="4" spans="1:3" ht="27.75" customHeight="1" x14ac:dyDescent="0.25">
      <c r="A4" s="222" t="s">
        <v>85</v>
      </c>
      <c r="B4" s="223"/>
      <c r="C4" s="223"/>
    </row>
    <row r="5" spans="1:3" ht="15.75" thickBot="1" x14ac:dyDescent="0.3"/>
    <row r="6" spans="1:3" ht="26.25" thickBot="1" x14ac:dyDescent="0.3">
      <c r="A6" s="77" t="s">
        <v>70</v>
      </c>
      <c r="B6" s="78" t="s">
        <v>71</v>
      </c>
      <c r="C6" s="78" t="s">
        <v>72</v>
      </c>
    </row>
    <row r="7" spans="1:3" ht="51.75" thickBot="1" x14ac:dyDescent="0.3">
      <c r="A7" s="81" t="s">
        <v>73</v>
      </c>
      <c r="B7" s="83" t="s">
        <v>74</v>
      </c>
      <c r="C7" s="82" t="s">
        <v>75</v>
      </c>
    </row>
    <row r="8" spans="1:3" ht="115.5" thickBot="1" x14ac:dyDescent="0.3">
      <c r="A8" s="81" t="s">
        <v>76</v>
      </c>
      <c r="B8" s="83" t="s">
        <v>77</v>
      </c>
      <c r="C8" s="82" t="s">
        <v>284</v>
      </c>
    </row>
    <row r="9" spans="1:3" ht="141" thickBot="1" x14ac:dyDescent="0.3">
      <c r="A9" s="81" t="s">
        <v>78</v>
      </c>
      <c r="B9" s="83" t="s">
        <v>79</v>
      </c>
      <c r="C9" s="82" t="s">
        <v>285</v>
      </c>
    </row>
    <row r="10" spans="1:3" ht="115.5" thickBot="1" x14ac:dyDescent="0.3">
      <c r="A10" s="81" t="s">
        <v>80</v>
      </c>
      <c r="B10" s="83" t="s">
        <v>81</v>
      </c>
      <c r="C10" s="82" t="s">
        <v>286</v>
      </c>
    </row>
    <row r="11" spans="1:3" ht="90" thickBot="1" x14ac:dyDescent="0.3">
      <c r="A11" s="81" t="s">
        <v>82</v>
      </c>
      <c r="B11" s="83" t="s">
        <v>83</v>
      </c>
      <c r="C11" s="82" t="s">
        <v>84</v>
      </c>
    </row>
  </sheetData>
  <mergeCells count="1">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Табл 5</vt:lpstr>
      <vt:lpstr>Табл 6</vt:lpstr>
      <vt:lpstr>Табл 7</vt:lpstr>
      <vt:lpstr>Табл 9</vt:lpstr>
      <vt:lpstr>Пояснительная записка</vt:lpstr>
      <vt:lpstr>Анкета оценки эффективности</vt:lpstr>
      <vt:lpstr>Соответствие баллов</vt:lpstr>
      <vt:lpstr>Табл 8</vt:lpstr>
      <vt:lpstr>Табл  9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2025-03-05T09:54:34Z</dcterms:modified>
</cp:coreProperties>
</file>