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610" activeTab="4"/>
  </bookViews>
  <sheets>
    <sheet name="Таблица 6" sheetId="10" r:id="rId1"/>
    <sheet name="Таблица 7" sheetId="11" r:id="rId2"/>
    <sheet name="Таблица 8" sheetId="12" r:id="rId3"/>
    <sheet name="Пояснительная записка" sheetId="7" r:id="rId4"/>
    <sheet name="Анкета оценки эффективности" sheetId="8" r:id="rId5"/>
    <sheet name="Соответствие баллов" sheetId="9" r:id="rId6"/>
    <sheet name="Табл 8" sheetId="5" state="hidden" r:id="rId7"/>
    <sheet name="Табл  9 " sheetId="6" state="hidden" r:id="rId8"/>
  </sheets>
  <externalReferences>
    <externalReference r:id="rId9"/>
  </externalReferences>
  <definedNames>
    <definedName name="кп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F98" i="12" l="1"/>
  <c r="E98" i="12"/>
  <c r="D98" i="12"/>
  <c r="F93" i="12"/>
  <c r="E93" i="12"/>
  <c r="D93" i="12"/>
  <c r="F88" i="12"/>
  <c r="E88" i="12"/>
  <c r="D88" i="12"/>
  <c r="F83" i="12"/>
  <c r="E83" i="12"/>
  <c r="D83" i="12"/>
  <c r="F81" i="12"/>
  <c r="F78" i="12"/>
  <c r="E78" i="12"/>
  <c r="D78" i="12"/>
  <c r="F73" i="12"/>
  <c r="E73" i="12"/>
  <c r="D73" i="12"/>
  <c r="F68" i="12"/>
  <c r="E68" i="12"/>
  <c r="D68" i="12"/>
  <c r="F66" i="12"/>
  <c r="F11" i="12" s="1"/>
  <c r="F8" i="12" s="1"/>
  <c r="E66" i="12"/>
  <c r="D66" i="12"/>
  <c r="F64" i="12"/>
  <c r="E63" i="12"/>
  <c r="D63" i="12"/>
  <c r="F58" i="12"/>
  <c r="E58" i="12"/>
  <c r="D58" i="12"/>
  <c r="F53" i="12"/>
  <c r="E53" i="12"/>
  <c r="D53" i="12"/>
  <c r="E48" i="12"/>
  <c r="D48" i="12"/>
  <c r="F43" i="12"/>
  <c r="E43" i="12"/>
  <c r="D43" i="12"/>
  <c r="F38" i="12"/>
  <c r="E38" i="12"/>
  <c r="D38" i="12"/>
  <c r="F33" i="12"/>
  <c r="E33" i="12"/>
  <c r="D33" i="12"/>
  <c r="F28" i="12"/>
  <c r="E28" i="12"/>
  <c r="D28" i="12"/>
  <c r="D26" i="12"/>
  <c r="D23" i="12" s="1"/>
  <c r="F23" i="12"/>
  <c r="E23" i="12"/>
  <c r="F18" i="12"/>
  <c r="E18" i="12"/>
  <c r="D18" i="12"/>
  <c r="E16" i="12"/>
  <c r="D16" i="12"/>
  <c r="D13" i="12" s="1"/>
  <c r="F13" i="12"/>
  <c r="E13" i="12"/>
  <c r="E11" i="12"/>
  <c r="E8" i="12" s="1"/>
  <c r="G66" i="10"/>
  <c r="G60" i="10" s="1"/>
  <c r="F66" i="10"/>
  <c r="E66" i="10"/>
  <c r="G62" i="10"/>
  <c r="F62" i="10"/>
  <c r="F60" i="10" s="1"/>
  <c r="E62" i="10"/>
  <c r="E60" i="10"/>
  <c r="G56" i="10"/>
  <c r="F56" i="10"/>
  <c r="E56" i="10"/>
  <c r="E50" i="10" s="1"/>
  <c r="G52" i="10"/>
  <c r="G50" i="10" s="1"/>
  <c r="F52" i="10"/>
  <c r="E52" i="10"/>
  <c r="F50" i="10"/>
  <c r="G45" i="10"/>
  <c r="F45" i="10"/>
  <c r="E45" i="10"/>
  <c r="G42" i="10"/>
  <c r="G40" i="10"/>
  <c r="F40" i="10"/>
  <c r="E40" i="10"/>
  <c r="G36" i="10"/>
  <c r="G35" i="10"/>
  <c r="F35" i="10"/>
  <c r="E35" i="10"/>
  <c r="G20" i="10"/>
  <c r="E20" i="10"/>
  <c r="G15" i="10"/>
  <c r="F15" i="10"/>
  <c r="E15" i="10"/>
  <c r="F63" i="12" l="1"/>
  <c r="D11" i="12"/>
  <c r="D8" i="12" s="1"/>
  <c r="F27" i="8"/>
  <c r="G27" i="8" s="1"/>
  <c r="H27" i="8" s="1"/>
  <c r="G26" i="8"/>
  <c r="H26" i="8" s="1"/>
  <c r="G25" i="8"/>
  <c r="H25" i="8" s="1"/>
  <c r="H23" i="8"/>
  <c r="G23" i="8"/>
  <c r="H22" i="8"/>
  <c r="G22" i="8"/>
  <c r="G20" i="8" s="1"/>
  <c r="H21" i="8"/>
  <c r="G21" i="8"/>
  <c r="H20" i="8"/>
  <c r="H18" i="8"/>
  <c r="G18" i="8"/>
  <c r="H17" i="8"/>
  <c r="G17" i="8"/>
  <c r="H16" i="8"/>
  <c r="G16" i="8"/>
  <c r="H15" i="8"/>
  <c r="H14" i="8" s="1"/>
  <c r="G15" i="8"/>
  <c r="G14" i="8" s="1"/>
  <c r="H13" i="8"/>
  <c r="H9" i="8" s="1"/>
  <c r="G13" i="8"/>
  <c r="H12" i="8"/>
  <c r="G12" i="8"/>
  <c r="H11" i="8"/>
  <c r="G11" i="8"/>
  <c r="G9" i="8" s="1"/>
  <c r="H10" i="8"/>
  <c r="G10" i="8"/>
  <c r="H24" i="8" l="1"/>
  <c r="H31" i="8" s="1"/>
  <c r="F36" i="8" s="1"/>
  <c r="G24" i="8"/>
  <c r="G31" i="8" s="1"/>
</calcChain>
</file>

<file path=xl/sharedStrings.xml><?xml version="1.0" encoding="utf-8"?>
<sst xmlns="http://schemas.openxmlformats.org/spreadsheetml/2006/main" count="658" uniqueCount="396">
  <si>
    <t>Обоснование отклонений значений целевого показателя (индикатора) на конец отчетного года (при наличии)</t>
  </si>
  <si>
    <t>N п/п</t>
  </si>
  <si>
    <t>Наименование целевого показателя (индикатора)</t>
  </si>
  <si>
    <t>Ед. измерения</t>
  </si>
  <si>
    <t>Значения целевых показателей (индикаторов) муниципальной программы, подпрограммы муниципальной программы</t>
  </si>
  <si>
    <t>плановое значение</t>
  </si>
  <si>
    <t>фактическое значение</t>
  </si>
  <si>
    <t xml:space="preserve">Сведения
о достижении значений целевых показателей (индикаторов)
</t>
  </si>
  <si>
    <t>Наименование основного мероприятия подпрограммы</t>
  </si>
  <si>
    <t>Ответственный исполнитель</t>
  </si>
  <si>
    <t>Плановый срок</t>
  </si>
  <si>
    <t>Фактический срок</t>
  </si>
  <si>
    <t>Результаты</t>
  </si>
  <si>
    <t>Проблемы, возникшие в ходе реализации программы, основного мероприятия</t>
  </si>
  <si>
    <t>начала реализации</t>
  </si>
  <si>
    <t>окончания реализации</t>
  </si>
  <si>
    <t>достигнутые</t>
  </si>
  <si>
    <t>Подпрограмма 1</t>
  </si>
  <si>
    <t>Сведения
о степени выполнения основных мероприятий (мероприятий),
входящих в состав подпрограмм муниципальной программы</t>
  </si>
  <si>
    <t>Таблица 6</t>
  </si>
  <si>
    <t>Статус</t>
  </si>
  <si>
    <t>Наименование муниципальной программы, подпрограммы, основного мероприятия</t>
  </si>
  <si>
    <t>Источник финансирования</t>
  </si>
  <si>
    <t>Кассовые расходы, тыс. руб.</t>
  </si>
  <si>
    <t>Муниципальная программа</t>
  </si>
  <si>
    <t>Всего, в том числе:</t>
  </si>
  <si>
    <t>Информация
о ресурсном обеспечении реализации муниципальной
программы за счет всех источников финансирования</t>
  </si>
  <si>
    <t>Вопросы для оценки</t>
  </si>
  <si>
    <t>Методика определения ответа</t>
  </si>
  <si>
    <t>Балл</t>
  </si>
  <si>
    <t>Итоги оценки</t>
  </si>
  <si>
    <t>Блок 1. Качество формирования</t>
  </si>
  <si>
    <t>X</t>
  </si>
  <si>
    <t>1.1.</t>
  </si>
  <si>
    <t>Сравнение цели муниципальной программы и задачи блока, отраженной в разделе II.</t>
  </si>
  <si>
    <t>1.2.</t>
  </si>
  <si>
    <t>Соответствуют ли целевые индикаторы (показатели) муниципальной программы, предусмотренные на отчетный год, плановым значениям целевых индикаторов (показателей) Стратегии</t>
  </si>
  <si>
    <t>1.3.</t>
  </si>
  <si>
    <t>Имеются ли для каждой задачи муниципальной программы соответствующие ей целевые индикаторы (показатели) программы</t>
  </si>
  <si>
    <t>1.4.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</si>
  <si>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индикаторов (показателей) и с другими задачами</t>
  </si>
  <si>
    <t>Раздел 2. Качество планирования</t>
  </si>
  <si>
    <t>2.1.</t>
  </si>
  <si>
    <t>Достаточно ли состава основных мероприятий, направленных на решение конкретной задачи подпрограммы</t>
  </si>
  <si>
    <t>2.2.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</si>
  <si>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</t>
  </si>
  <si>
    <t>2.3.</t>
  </si>
  <si>
    <t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</t>
  </si>
  <si>
    <t>2.4.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</si>
  <si>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</si>
  <si>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</si>
  <si>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</si>
  <si>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</si>
  <si>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</si>
  <si>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Соблюдены ли сроки приведения муниципальной программы в соответствие с решением о бюджете муниципального образования</t>
  </si>
  <si>
    <t>Изучение правовых актов об утверждении бюджета муниципального образования (или о внесении изменений) и правовых актов о внесении изменений в муниципальную программу.</t>
  </si>
  <si>
    <t>Обеспечены ли требования по открытости и прозрачности информации об исполнении муниципальной программы</t>
  </si>
  <si>
    <t>- годовой отчет (доклад) о ходе реализации и оценке эффективности реализации муниципальной программы за предыдущий отчетному году год;</t>
  </si>
  <si>
    <t>Раздел 4. Достигнутые результаты</t>
  </si>
  <si>
    <t>4.1.</t>
  </si>
  <si>
    <t>Какая степень выполнения основных мероприятий</t>
  </si>
  <si>
    <t>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</t>
  </si>
  <si>
    <t>4.2.</t>
  </si>
  <si>
    <t>Какая степень достижения плановых значений целевых индикаторов (показателей)</t>
  </si>
  <si>
    <t>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</t>
  </si>
  <si>
    <t>4.3.</t>
  </si>
  <si>
    <t>Как эффективно расходовались средства бюджета муниципального образования, предусмотренные для финансирования муниципальной программы</t>
  </si>
  <si>
    <t>ИТОГО:</t>
  </si>
  <si>
    <t>Таблица 8</t>
  </si>
  <si>
    <t>Диапазон баллов</t>
  </si>
  <si>
    <t>Итоговая оценка муниципальной программы</t>
  </si>
  <si>
    <t>Вывод</t>
  </si>
  <si>
    <t>85 - 100</t>
  </si>
  <si>
    <t>Эффективна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</si>
  <si>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</t>
  </si>
  <si>
    <t>70 - 84, 99</t>
  </si>
  <si>
    <t>Умеренно эффективна</t>
  </si>
  <si>
    <t>50 - 69, 99</t>
  </si>
  <si>
    <t>Адекватна</t>
  </si>
  <si>
    <t>0 - 49, 99</t>
  </si>
  <si>
    <t>Неэффективна</t>
  </si>
  <si>
    <t>Результаты отсутствуют</t>
  </si>
  <si>
    <t>Результаты не проявлены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</si>
  <si>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объемов ее финансирования из бюджета муниципального образования</t>
  </si>
  <si>
    <t>Анализ
соответствия баллов качественной оценке</t>
  </si>
  <si>
    <t>Уровень преступности (количество зарегистрированных преступлений на 100 тыс. чел.)</t>
  </si>
  <si>
    <t>Подпрограмма 1 "Обеспечение пожарной безопасности и безопасности людей на водных объектах"</t>
  </si>
  <si>
    <t>Задача 1. Организация и обеспечение мер пожарной безопасности</t>
  </si>
  <si>
    <t>Доля муниципальных учреждений, соответствующих требованиям пожарной безопасности, по отношению к общему количеству муниципальных учреждений</t>
  </si>
  <si>
    <t>расчёт показателя:</t>
  </si>
  <si>
    <t>Количество муниципальных учреждений, соответствующих требованиям пожарной безопасности</t>
  </si>
  <si>
    <t>Общее количество муниципальных учреждений, расположенных на территории МО ГО "Усинск"</t>
  </si>
  <si>
    <t>Задача 2. Организация и обеспечение безопасности на водных объектах</t>
  </si>
  <si>
    <t>Общее количество территориальных органов</t>
  </si>
  <si>
    <t xml:space="preserve">Количество несчастных случаев, произошедших на водных объектах </t>
  </si>
  <si>
    <t>Подпрограмма 2 "Гражданская оборона и защита населения от чрезвычайных ситуаций"</t>
  </si>
  <si>
    <t>Количество мероприятий, направленных на обучение населения и пропаганду знаний в области ГО и защиты от ЧС</t>
  </si>
  <si>
    <t>Количество оснащенных учебно-консультационных пунктов по гражданской обороне и чрезвычайным ситуациям техническими и наглядными средствами обучения</t>
  </si>
  <si>
    <t>Подпрограмма 3 "Укрепление правопорядка и общественной безопасности"</t>
  </si>
  <si>
    <t>Задача 1. Профилактика правонарушений, совершенных в общественных местах и на улице,  и предотвращение рецидива преступлений</t>
  </si>
  <si>
    <t>Задача 2. Профилактика безнадзорности и правонарушений среди несовершеннолетних</t>
  </si>
  <si>
    <t>Выявлено лиц, совершивших преступления в возрасте от 14-17 лет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</si>
  <si>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</si>
  <si>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количество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</si>
  <si>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данной возрастной группы</t>
  </si>
  <si>
    <t>Задача 3. Профилактика правонарушений, связанных  с незаконным оборотом наркотических средств, психотропных и сильнодействующих веществ</t>
  </si>
  <si>
    <t>Количество зарегистрированных преступлений, связанных с незаконным оборотом наркотических средств, психотропных и сильнодействующих веществ</t>
  </si>
  <si>
    <t>Доля несовершеннолетних в возрасте от 7 до 18 лет, вовлеченных в профилактические мероприятия, направленные на противодействие злоупотреблению наркотическими средствами, психотропными и сильнодействующими веществами и их незаконному обороту, по отношению к общей численности указанной категории</t>
  </si>
  <si>
    <t>расчёт показателя</t>
  </si>
  <si>
    <t>количество несовершеннолетних в возрасте от 7 до 18 лет, вовлеченных в профилактические мероприятия, направленные на противодействие злоупотреблению наркотическими средствами, психотропными и сильнодействующими веществами и их незаконному обороту</t>
  </si>
  <si>
    <t>общая численность несовершеннолетних в возрасте от 7 до 18 лет</t>
  </si>
  <si>
    <t>Задача 4. Профилактика алкоголизма</t>
  </si>
  <si>
    <t>Удельный вес семей, находившихся в социально опасном положении, снятых в связи с улучшением положения в них с учета, от общего числа семей, находившихся в социально опасном положении</t>
  </si>
  <si>
    <t>общее число семей, находившихся в социально опасном положении</t>
  </si>
  <si>
    <t>количество семей, снятых с учёта в связи с улучшением положения</t>
  </si>
  <si>
    <t>Задача 5. Предупреждение правонарушений в сфере проявлений терроризма и экстремизма</t>
  </si>
  <si>
    <t>Доля объектов муниципальных учреждений, оснащенных охранной сигнализацией, по отношению к общему количеству муниципальных учреждений с массовым пребыванием людей</t>
  </si>
  <si>
    <t>всего объектов муниципальных учреждений, в том числе:</t>
  </si>
  <si>
    <t>образования</t>
  </si>
  <si>
    <t>культуры</t>
  </si>
  <si>
    <t>физической культуры</t>
  </si>
  <si>
    <t>оснащены охранной сигнализацией, всего в том числе</t>
  </si>
  <si>
    <t xml:space="preserve">физической культуры </t>
  </si>
  <si>
    <t>Доля объектов муниципальных учреждений, оснащенных системами оповещения и информирования работников, по отношению к общему количеству муниципальных учреждений с массовым пребыванием людей</t>
  </si>
  <si>
    <t>всего объектов муниципальных учреждений в том числе:</t>
  </si>
  <si>
    <t>оснащены системой оповещения, всего в том числе:</t>
  </si>
  <si>
    <t>%</t>
  </si>
  <si>
    <t>ед.</t>
  </si>
  <si>
    <t>чел.</t>
  </si>
  <si>
    <t xml:space="preserve">ед. </t>
  </si>
  <si>
    <t>-</t>
  </si>
  <si>
    <t>Обеспечение безопасаности жизнедеятельности населения</t>
  </si>
  <si>
    <t>Обеспечение пожарной безопасности и безопасности людей на водных объектах</t>
  </si>
  <si>
    <t>Основное мероприятие          1.1.</t>
  </si>
  <si>
    <t>Реализация государственной политики в области пожарной пожарной безопасности и требований законодательных и иных нормативно-правовых актов в области обеспечения безопасности</t>
  </si>
  <si>
    <t>Основное мероприятие          1.2.</t>
  </si>
  <si>
    <t xml:space="preserve">Оснащение современным противопожарным оборудованием (средствами защиты, эвакуации и пожаротушения) </t>
  </si>
  <si>
    <t>Основное мероприятие          1.3.</t>
  </si>
  <si>
    <t>Организация обучения сотрудников, ответственных за пожарную безопасность, страхования жизни и стимулирования добровольных пожарных ДПО (в т.ч. участие населения в борьбе с пожарами)</t>
  </si>
  <si>
    <t>Основное мероприятие    1.4.</t>
  </si>
  <si>
    <t>Укомплектование пожарной техникой и средствами доставки оборудования к месту тушения пожаров в отдельных населенных пунктах</t>
  </si>
  <si>
    <t>Основное мероприятие          1.5.</t>
  </si>
  <si>
    <t>Основное мероприятие 1.6.</t>
  </si>
  <si>
    <t>Пропоганда и обучение населения мерам безопасности на водных объектах</t>
  </si>
  <si>
    <t>Основное мероприятие  1.7.</t>
  </si>
  <si>
    <t>Подготовка мест массового отдыха населения на водныхобъектах с целью обеспечения их безопасности, охраны жизни и здоровья</t>
  </si>
  <si>
    <t>Основное мероприятие 1.8.</t>
  </si>
  <si>
    <t xml:space="preserve">Организация контроля за соблюдением на водных объектах мер безопасности и правил поведения при проведении мероприятий с массовым пребыванием людей </t>
  </si>
  <si>
    <t xml:space="preserve">Основное мероприятие 1.9.          </t>
  </si>
  <si>
    <t>Проведение мониторинга и прогнозирования чрезвычайных ситуаций на водных объектах, патрулирование водных объектов на катере</t>
  </si>
  <si>
    <t>Подпрограмма 2</t>
  </si>
  <si>
    <t>Гражданская оборона и защита населения от чрезвычайных ситуаций</t>
  </si>
  <si>
    <t>Основное мероприятие    2.1.</t>
  </si>
  <si>
    <t>Организация и обеспечение эффективной работы органов управления, сил и средств гражданской обороны</t>
  </si>
  <si>
    <t>Основное мероприятие    2.2.</t>
  </si>
  <si>
    <t xml:space="preserve">Создание и оснащение пунктов временного размещения пострадавшего населения в результате чрезвычайных ситуаций </t>
  </si>
  <si>
    <t>Основное мероприятие 2.3.</t>
  </si>
  <si>
    <t>Оснащение техническими системами управления и оповещения населения при ЧС в условиях мирного и военного времени</t>
  </si>
  <si>
    <t>Основное мероприятие    2.4.</t>
  </si>
  <si>
    <t xml:space="preserve">Мероприятия по приведению в соответствие защитных сооружений по гражданской обороне </t>
  </si>
  <si>
    <t>Основное мероприятие 2.5.</t>
  </si>
  <si>
    <t>Укрепление материально-технической базы учебно-консультационного пункта (УКП) для подготовки неработающего населения</t>
  </si>
  <si>
    <t>Подпрограмма 1 «Обеспечение пожарной безопасности и безопасности людей на водных объектах»</t>
  </si>
  <si>
    <t>Основное мероприятие 1.1. Реализация государственной политики в области пожарной безопасности и требований законодательных и иных нормативно-правовых актов в области обеспечения безопасности</t>
  </si>
  <si>
    <t>Основное мероприятие 1.2. Оснащение современным противопожарным оборудованием (средствами защиты, эвакуации и пожаротушения) и обеспечение его безопасной работы</t>
  </si>
  <si>
    <t>Основное мероприятие 1.3. Организация обучения сотрудников, ответственных за пожарную безопасность, страхования жизни и стимулирования добровольных пожарных ДПФ (в т.ч. участие населения в борьбе с пожарами)</t>
  </si>
  <si>
    <t>Основное мероприятие 1.4. Укомплектование пожарной техникой и средствами доставки оборудования к месту тушения пожара в отдельных населенных пунктах</t>
  </si>
  <si>
    <t>Обеспечение укомплектованности пожарной техникой и средствами доставки оборудования к месту тушения пожара в населенных пунктах</t>
  </si>
  <si>
    <t>Основное мероприятие 1.5. Реализация государственной политики в области обеспечения безопасности людей на водных объектах</t>
  </si>
  <si>
    <t xml:space="preserve">Основное мероприятие 1.6. Пропаганда и обучение население мерам безопасности на водных объектах </t>
  </si>
  <si>
    <t>Основное мероприятие 1.7. Подготовка мест массового отдыха населения на водных объектах с целью обеспечения их безопасности, охраны жизни и здоровья</t>
  </si>
  <si>
    <t>Снижение количества несчатных случаев, произошедших на водных объектах</t>
  </si>
  <si>
    <t xml:space="preserve">Основное мероприятие 1.8. Организация контроля за соблюдением на водных объектах мер безопасности и правил поведения при проведении мероприятий с массовым пребыванием людей </t>
  </si>
  <si>
    <t>Подпрограмма 2 «Гражданская оборона и защита населения от чрезвычайных ситуаций»</t>
  </si>
  <si>
    <t>Основное мероприятие 2.1. Организация и обеспечение эффективной работы органов управления, сил и средств Гражданской обороны</t>
  </si>
  <si>
    <t>Основное мероприятие 2.2. Создание и оснащение пунктов временного размещения пострадавшего населения в результате чрезвычайных ситуаций</t>
  </si>
  <si>
    <t>Обеспечение укомплектованности пунктов временного размещения пострадавшего населения</t>
  </si>
  <si>
    <t>Основное мероприятие 2.3. Оснащение техническими системами управления и оповещения населения при ЧС в условиях мирного и военного времени</t>
  </si>
  <si>
    <t>Основное мероприятие 2.4. Мероприятия по приведению в соответствие защитных сооружений по гражданской обороне</t>
  </si>
  <si>
    <t xml:space="preserve">Основное мероприятие 2.5. Укрепление материально-технической базы учебно-консультационного пункта (УКП) для подготовки неработающего населения </t>
  </si>
  <si>
    <t>Основное мероприятие 3.1. Организационное, методическое и нормативно-правовое обеспечение профилактики правонарушений</t>
  </si>
  <si>
    <t xml:space="preserve">Основное мероприятие 3.2. Вовлечение общественности в предупреждение правонарушений </t>
  </si>
  <si>
    <t>Основное мероприятие 3.3. Профилактика правонарушений на административных участках</t>
  </si>
  <si>
    <t>Основное мероприятие 3.4. Профилактика правонарушений в общественных местах и на улице</t>
  </si>
  <si>
    <t>Основное мероприятие 3.5. Социальная реабилитация и профилактика правонарушений среди лиц, освободившихся из мест лишения свободы</t>
  </si>
  <si>
    <t>Основное мероприятие 3.6. Профилактика нелегальной миграции</t>
  </si>
  <si>
    <t>Основное мероприятие 3.7. Профилактика правонарушений среди несовершеннолетних и молодежи</t>
  </si>
  <si>
    <t xml:space="preserve">В 1 полугодии 2020 года охват учащихся общеобразовательных организаций тематическими встречами с правоохранительными органами не достиг показателя 60%, в связи с введением ограничений, связанными с распространением коронавирусной инфекции на территории Российской Федерации </t>
  </si>
  <si>
    <t>Основное мероприятие 3.8. Профилактика правонарушений, связанных с незаконным оборотом наркотиков</t>
  </si>
  <si>
    <t xml:space="preserve">Основное мероприятие 3.9. Профилактика алкоголизма </t>
  </si>
  <si>
    <t>Основное мероприятие 3.10. Профилактика правонарушений в сфере проявлений терроризма и экстремизма</t>
  </si>
  <si>
    <t>Финансирование в отчетном году не предусмотрено</t>
  </si>
  <si>
    <t>Размещение информации производится в течении года</t>
  </si>
  <si>
    <t>Страхование и материальное стимулирование членов ДНД произведено в декабре 2020 года в полном объеме</t>
  </si>
  <si>
    <t>Было проведено 2 заседания межведомственной комисии по вопросам укрепления правопорядка и профилактики правонарушений, 1 из которых в заочном формате.</t>
  </si>
  <si>
    <t>Развитие АПК "Безопасный город" (покупка видеосигнала с камер видеонаблюдения)</t>
  </si>
  <si>
    <t>ГБУ РК "ЦСЗН г. Усинска" реализовывается комплексная программа "Здоровая семья 2020", в рамках которой действует подпрограмма "Шанс". В рамках подпрограммы проводится работа с несовершеннолетними лицами, осужденными к наказаниям без изоляции от общества, на основе взаимодействия с уголовно-исправительной инспекцией.</t>
  </si>
  <si>
    <t>В общеобразовательных организациях с января по декабрь 2020  года инспекторским составом ОПДН ОМВД России по г.Усинску проведено 550 индивидуально – профилактических бесед, 147 лекций с общим охватом 4059 учащихся (68%), посещено 33 заседания Советов профилактики. В 9 образовательных организациях прошли единые Дни профилактики, в которых приняли участие 1480 учащихся,  349 воспитанников, 163 родителя (законных представителя).</t>
  </si>
  <si>
    <t>Проведены мероприятия и акции,  направленные на пропаганду ценности здоровья среди молодежи и обучающихся оразовательных организаций. В образовательных организациях прошли беседы, дискуссии, классные часы, тренинги, интерактивные игры, встречи с представителями ОМВД России по г. Усинск и прокуратуры. В тематических мероприятиях приняли участие 5890 учащихся, из них 70 учащихся, состоящих на учете в ОПДН, КПДН, ВШУ. Охват учащихся и молодежи составил 100%.</t>
  </si>
  <si>
    <t>За отчетный период в общеобразовательных организациях  прошли  тематические классные часы, беседы, лекции, уроки здоровья,  игровые программы, творческие конкурсы,  физминутки, подвижные перемены и др., с привлечением представителей ГБУЗ РК «Усинская ЦРБ», ОПДН ОМВД России по г.Усинску, ГБУ РК «ЦСЗН г. Усинска», педагогов-психологов, социальных педагогов. Изучение учащимися вопросов профилактики алкоголизма  проходило на уроках биологии, химии, ОБЖ, экологии и др. Формирование ценности здоровья и здорового образа жизни осуществлялось в рамках кружков и секций дополнительного образования, внеурочной деятельности. Всего было проведено более 100 тематических мероприятий, в которых приняли участие 5 890 учащихся, из них 7 учащихся, состоящих на профилактических учетах за употребление алкоголя. Охват учащихся тематическими мероприятиями составил 100 %.</t>
  </si>
  <si>
    <t>В 2 образовательных организаций установлена система оповещения, также в 1 образовательном учреждении установлена система видеонаблюдения. В МБУ "СШ №1" г. Усинска  установлена телевизионная система  наблюдения, система информационного оповещения и арочный металлодетектор (Универсальный спортивный манеж  г.Усинска). Установлена телевизионная система наблюдения на Хоккейном корте.</t>
  </si>
  <si>
    <t>Данные ОМВД по г. Усинску</t>
  </si>
  <si>
    <t>Неисполнение показателя связано с финансированием мероприятий в отчетном году (дефицитом), в связи с чем, оснащение объектов в запланированном объеме не было возможным</t>
  </si>
  <si>
    <t>Статистические данные за 2020 год</t>
  </si>
  <si>
    <t>В 2020 году зарегистрировано 886 преступлений (соласно статистическим данным за 2020 год)</t>
  </si>
  <si>
    <t>На территории муниципального образования в сфере культуры категорировано 14 объектов с массовым пребыванием людей</t>
  </si>
  <si>
    <t>Все категорированные объекты оснащены системой оповещения и информирования сотрудников</t>
  </si>
  <si>
    <t>Получение достоверной информации по вопросам укрепления правопорядка и общественной безопасности</t>
  </si>
  <si>
    <t>Повышение безопасности на улицах и в других общественных местах</t>
  </si>
  <si>
    <t>Сокращение рецедива преступлений и обеспечение безопасности  на улицах и в других общественных местах</t>
  </si>
  <si>
    <t>Снижение уровня преступности среди несовершеннолетних</t>
  </si>
  <si>
    <t>Снижение уровня преступности</t>
  </si>
  <si>
    <t>Увеличение доли муниципальных учреждений соответствующих нормам безопасности по предупреждению терроризма и экстремизма</t>
  </si>
  <si>
    <t>По итогам 2020 года общее количество семей, находящихся в социально опасном положении составило 31, что выше планового показателя на 8 ед.</t>
  </si>
  <si>
    <t>На территории муниципального образования в сфере культуры категорировано 14 объектов с массовым пребыванием людей, что и повлекло увеличение фактического показателя</t>
  </si>
  <si>
    <t>По итогам 2020 года количество детей в возрасте от 7 до 18 лет, вовлеченных в профилактические меропиятия, составило 5 790 чел.</t>
  </si>
  <si>
    <t>В 2020 году услугу по дополнительному образованию получило 6 820 чел.</t>
  </si>
  <si>
    <t>Таблица 7</t>
  </si>
  <si>
    <t>Муниципальная программа "Обеспечение безопасности жизнедеятельности населения"</t>
  </si>
  <si>
    <t>Основное мероприятие    2.6.</t>
  </si>
  <si>
    <t>Основное мероприятие    2.7.</t>
  </si>
  <si>
    <t>Обеспечение деятельности единой дежурно-диспетчерской службы</t>
  </si>
  <si>
    <t>Реализация мероприятий Комплексного плана противодействие идеологии терроризма на территории  МО ГО «Усинск»  и прочих мероприятий антитеррористической направленности</t>
  </si>
  <si>
    <t>Информированность населения о ЧС и порядке действий при ЧС в условиях мирного и военного времени</t>
  </si>
  <si>
    <t xml:space="preserve">Основное мероприятие 2.6. Обеспечение деятельности единой дежурно-диспетчерской службы </t>
  </si>
  <si>
    <t>нет</t>
  </si>
  <si>
    <t>Недостижение планового показателя связано с произведением уточненного расчета норм положенности</t>
  </si>
  <si>
    <t>Направленость</t>
  </si>
  <si>
    <t>↓</t>
  </si>
  <si>
    <t>Внебюджетные источники</t>
  </si>
  <si>
    <t>Утверждено в бюджете на 1 января отчетного года, тыс. руб</t>
  </si>
  <si>
    <t>Сводная бюджетная роспись на отчетную дату, тыс. руб.</t>
  </si>
  <si>
    <t>Таблица 10</t>
  </si>
  <si>
    <t>Таблица 11</t>
  </si>
  <si>
    <t>Снижение рисков возникновения чрезвычайных ситуаций, а также сохранения здоровья людей, предотвращение ущерба, материальных потерь путем заблаговременного проведения предупредительных мер</t>
  </si>
  <si>
    <t>Прогнозирование чрезвычайных ситуаций связанных с резким поднятием паводковых вод</t>
  </si>
  <si>
    <t>Снижение рисков возможных чрезвычайных ситуаций и минимизация их последствий</t>
  </si>
  <si>
    <t>Своевременное оповещение населения, в том числе экстренное оповещение населения,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</t>
  </si>
  <si>
    <t>Заключен договор поставки (принтер,телевизор,кабель,кронштейн для телевизора) в с. Колва.</t>
  </si>
  <si>
    <t>Повышение эффективности мероприятий по противодействию терроризма и его идеологии в сфере образования и молодёжной сфере</t>
  </si>
  <si>
    <t>Эксперт</t>
  </si>
  <si>
    <t>Удельный вес вопроса в разделе</t>
  </si>
  <si>
    <t>Соответствует ли цель муниципальной программы Стратегии социально-экономического развития муниципального образования (далее – Стратегия)</t>
  </si>
  <si>
    <t>№ п/п</t>
  </si>
  <si>
    <t>Ответ (ДА/НЕТ коэффициент исполнения)</t>
  </si>
  <si>
    <t>Раздел 1. Цели и «конструкция» (структуры) муниципальной программы</t>
  </si>
  <si>
    <t>(20 % / 4 x (нет – 0 или да – 1))</t>
  </si>
  <si>
    <t>Ответ «Да» - при дословном соответствии цели программы и задачи блока</t>
  </si>
  <si>
    <t>Сравнение целевых индикаторов (показателей) муниципальной программы в таблице «Перечень и сведения о целевых индикаторах и показателях муниципальной программы» с плановым значением таблицы целевых индикаторов (показателей), установленных для достижения целей Стратегии.</t>
  </si>
  <si>
    <t>Ответ «Да» - значения целевых индикаторов (показателей) муниципальной программы, предусмотренные на отчетный год, соответствуют значениям целевых индикаторов (показателей), установленных для достижения целей Стратегии</t>
  </si>
  <si>
    <t>Экспертиза целевых индикаторов (показателей) муниципальной программы на основании таблицы «Перечень и сведения о целевых индикаторах и показателях муниципальной программы».</t>
  </si>
  <si>
    <t>Ответ «Да» - отдельный целевой индикатор (показатель) имеется по каждой задаче муниципальной программы</t>
  </si>
  <si>
    <t>Экспертиза задач и целевых индикаторов (показателей) каждой подпрограммы на основании таблицы «Перечень и сведения о целевых индикаторах и показателях муниципальной программы».</t>
  </si>
  <si>
    <t>Ответ «Да» - имеется целевой индикатор (показатель) по каждой задаче подпрограммы и он не является целевым индикатором (показателем) по другим задачам</t>
  </si>
  <si>
    <t>(10 % / 4 x (нет - 0 или да - 1))</t>
  </si>
  <si>
    <t>Изучение «Комплексного плана действий по реализации муниципальной программы на отчетный финансовый год и плановый период».</t>
  </si>
  <si>
    <t>Ответ «Да»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</t>
  </si>
  <si>
    <t>Изучение таблицы «Перечень и сведения о целевых индикаторах и показателях муниципальной программы».</t>
  </si>
  <si>
    <t>Ответ «Да»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индикаторов (показателей), имеющих указанные расхождения, к общему количеству целевых индикаторов (показателей)</t>
  </si>
  <si>
    <t>Ответ «Да» -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</t>
  </si>
  <si>
    <t>Отражены ли «конечные» количественные показатели, характеризующие общественно значимый социально-экономический эффект</t>
  </si>
  <si>
    <t>Изучение позиции «Ожидаемые результаты реализации муниципальной программы» паспорта муниципальной программы.</t>
  </si>
  <si>
    <t>Ответ «Да» - в паспорте программы отражены «конечные» количественные показатели, характеризующие общественно значимый социально-экономический эффект</t>
  </si>
  <si>
    <t>(20 % / 3 x (нет – 0 или да – 1))</t>
  </si>
  <si>
    <t>Установлены и соблюдены ли сроки выполнения основных мероприятий и контрольных событий в «Комплексном плане действий по реализации муниципальной программы на отчетный финансовый год»</t>
  </si>
  <si>
    <t>Ответ «Да» - установлены и соблюдены сроки выполнения основных мероприятий и контрольных событий</t>
  </si>
  <si>
    <t>Ответ «Да» - муниципальная программа приведена в соответствие с решением о бюджете муниципального образования на очередной финансовый год и плановый период в сроки и порядке, установленном бюджетным законодательством</t>
  </si>
  <si>
    <t xml:space="preserve">Финансовое управление    администрации МО ГО «Усинск» </t>
  </si>
  <si>
    <t>Изучение информации о реализации программы, размещенной на официальном сайте администрации муниципального образования в сети Интернет.</t>
  </si>
  <si>
    <t>Ответ «Да» - обеспечено рассмотрение годового отчета (доклада) о ходе реализации и оценке эффективности реализации муниципальной программы за предыдущий отчетному году год и на официальном сайте администрации муниципального образования размещены:</t>
  </si>
  <si>
    <t>- муниципальные правовые акты об утверждении муниципальной программы и о внесении изменений в муниципальную программу в отчетном году;</t>
  </si>
  <si>
    <t>- «Комплексный план действий по реализации муниципальной программы на отчетный финансовый год»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год);</t>
  </si>
  <si>
    <t>- данные мониторинга реализации муниципальной программы в отчетном году</t>
  </si>
  <si>
    <t>(50 % / 3 x k)</t>
  </si>
  <si>
    <t>Изучение данных таблицы «Перечень и сведения о целевых индикаторах и показателях муниципальной программы».</t>
  </si>
  <si>
    <t>Изучение данных таблицы «Ресурсное обеспечение и прогнозная (справочная) оценка расходов бюджета муниципального образования на реализацию целей муниципальной программы (с учетом средств межбюджетных трансфертов)»;</t>
  </si>
  <si>
    <t>Управление экономического развития, прогнозирования и инвестиционной политики администрации МО ГО «Усинск»</t>
  </si>
  <si>
    <t>Финансовое управление администрации МО ГО «Усинск»</t>
  </si>
  <si>
    <t>а) 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</t>
  </si>
  <si>
    <t>б) 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</t>
  </si>
  <si>
    <t>в) степень достижения плановых значений показателей результативности (результатов) использования субсидий и (или) иных межбюджетных трансфертов, предоставляемых из республиканского бюджета Республики Коми</t>
  </si>
  <si>
    <t>Управление экономического развития, прогнозирования и инвестиционной политики Администрации МО ГО «Усинск»</t>
  </si>
  <si>
    <t>Анкета 
для оценки эффективности муниципальной программы</t>
  </si>
  <si>
    <t>Результат оценки эффективности муниципальной 
программы за отчетный год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</si>
  <si>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ее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 &lt;**&gt;</t>
  </si>
  <si>
    <t>По муниципальной программе наблюдается «информационный разрыв»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 &lt;**&gt;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</si>
  <si>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 &lt;**&gt;, и требует пересмотра в части структуры и объемов ее финансирования из бюджета муниципального образования</t>
  </si>
  <si>
    <t>без динамики</t>
  </si>
  <si>
    <t>Несоответствие показателя связано с нарушением населения правил безопасности на водных объектах</t>
  </si>
  <si>
    <t>Разработка нормативно-правовых актов в области пожарной безопасности</t>
  </si>
  <si>
    <t>Основное мероприятие 1.9. Проведение мониторинга и прогнозирования чрезвычайных ситуаций на водных объектах, патрулирование водных объектов на катере</t>
  </si>
  <si>
    <t>Овсянникова А.В., руководитель территориального органа
Администрация 
с. Колва</t>
  </si>
  <si>
    <t>Организация и обеспечение эффективной работы органов управления, сил и средств Гражданской обороны</t>
  </si>
  <si>
    <t>Местного бюджета</t>
  </si>
  <si>
    <t>Количество территориальных органов администрации МО «Усинск» РК, обеспеченных противопожарными водоемами, пожарными гидрантами, соответствующими нормам положенности</t>
  </si>
  <si>
    <t>Отчетный год</t>
  </si>
  <si>
    <t xml:space="preserve">Фактическое значение года, предшествующего отчетному </t>
  </si>
  <si>
    <t>Задача 1. Повышение уровня защищённости населения от чрезвычайных ситуаций природного и техногенного характера</t>
  </si>
  <si>
    <t>Выполнение мероприятий Комплексного плана противодействия идеологии терроризма на территории  муниципального округа «Усинск» Республики Коми  и прочих мероприятий антитеррористической направленности</t>
  </si>
  <si>
    <t xml:space="preserve">Выполнение ежегодного Плана основных мероприятий муниципального округа «Усинск» Республики Коми 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  </t>
  </si>
  <si>
    <t xml:space="preserve">Выполнение ежегодного Плана основных мероприятий  муниципального округа «Усинск» Республики Коми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 </t>
  </si>
  <si>
    <t>Выполнение ежегодного Плана основных мероприятий  муниципального округа «Усинск» Республики Коми 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</t>
  </si>
  <si>
    <t>Удельный вес территориальных органов администрации муниципального округа «Усинск» Республики Коми, обеспеченных противопожарными водоемами, пожарными гидрантами, соответствующими нормам положенности, по отношению к общему количеству территориальных органов</t>
  </si>
  <si>
    <t xml:space="preserve">Управление ГО и ЧС администрации 
муниципального округа «Усинск» Республики Коми;
Администрация 
муниципального округа «Усинск» Республики Коми; 
Территориальные органы администрации 
муниципального округа «Усинск» Республики Коми
</t>
  </si>
  <si>
    <t xml:space="preserve">Управление ГО и ЧС администрации муниципального округа «Усинск» Республики Коми;
Управление образования администрации 
муниципального округа «Усинск» Республики Коми, 
Управление жилищно-коммунального хозяйства администрации 
муниципального округа «Усинск» Республики Коми; 
Управление культуры и национальной политики администрации 
муниципального округа «Усинск» Республики Коми, 
Администрация 
муниципального округа «Усинск» Республики Коми, 
Территориальные органы администрации 
муниципального округа «Усинск» Республики Коми
</t>
  </si>
  <si>
    <t>Управление ГО и ЧС администрации муниципального округа «Усинск» Республики Коми; 
Администрация муниципального округа «Усинск» Республики Коми</t>
  </si>
  <si>
    <t>Управление ГО и ЧС администрации 
муниципального округа «Усинск» Республики Коми</t>
  </si>
  <si>
    <t xml:space="preserve">Управление ГО и ЧС администрации 
муниципального округа «Усинск» Республики Коми;
Территориальные органы администрации 
муниципального округа «Усинск» Республики Коми
</t>
  </si>
  <si>
    <t>Управление ГО и ЧС администрации муниципального округа «Усинск» Республики Коми</t>
  </si>
  <si>
    <t xml:space="preserve">Управление ГО и ЧС администрации 
муниципального округа «Усинск» Республики Коми;
 Администрация 
муниципального округа «Усинск» Республики Коми; 
Территориальные органы администрации 
муниципального округа «Усинск» Республики Коми
</t>
  </si>
  <si>
    <t xml:space="preserve">Управление ГО и ЧС 
администрации 
муниципального округа «Усинск» Республики Коми
</t>
  </si>
  <si>
    <t>Организация и обеспечение эффективной работы органов управления, сил и средств ГО, обеспечение безопасности населения на территории МО "Усинск" РК</t>
  </si>
  <si>
    <t xml:space="preserve">Основное мероприятие 2.7. Реализация мероприятий Комплексного плана противодействия идеологии терроризма на территории  МО "Усинск" РК  и прочих мероприятий антитеррористической направленности </t>
  </si>
  <si>
    <t>Республиканский бюджет Республики Коми</t>
  </si>
  <si>
    <t>Федеральный бюджет</t>
  </si>
  <si>
    <t>Всего,в том числе:</t>
  </si>
  <si>
    <t>Реализация государственной политики в области обеспечения безопасности людей на водных объектах, расположенных на территории МО "Усинск" РК</t>
  </si>
  <si>
    <t xml:space="preserve">Пояснительная записка
к мониторингу реализации муниципальной программы 
«Обеспечение безопасности жизнедеятельности населения»
по итогам за 2023 год
(в ред. от 23.07.2021 № 1392)
В 2023 году согласно сводной бюджетной росписи по состоянию                           на 31 декабря 2023 года на финансирование муниципальной программы «Обеспечение безопасности жизнедеятельности населения» (далее – Программа)                      за счет средств бюджета МО «Усинск» РК предусмотрено 9 755,1 тыс. руб., фактическое исполнение составило 9 654,6 тыс. руб. или 99 %. Денежные средства были направлены на реализацию следующих подпрограмм Программы:
Подпрограмма 1 «Обеспечение пожарной безопасности и безопасности людей на водных людей» (далее – Подпрограмма 1). На реализацию Подпрограммы 1 предусмотрено 9 401,0 тыс. руб., фактическое исполнение составило 9 300,6 тыс. руб. или 99 %.
• На реализацию основного мероприятия 1.1. «Реализация государственной политики в области пожарной безопасности и требований законодательных и иных нормативно-правовых актов в области обеспечения безопасности»                         Подпрограммы 1 выделено 1 056,0 тыс. руб., фактическое исполнение составило                    1 056,0 тыс. руб. В рамках исполнения основного мероприятия осуществляется следующие: заключение договора с ГАУ РК «Коми региональный лесопожарный центр» на выполнение работ по тушению пожаров на территории муниципальных лесов в течении пожароопасного сезона 2023 г., утверждение плана основных мероприятий МО ГО «Усинск» в области гражданской обороны, предупреждения и ликвидации чрезвычайных ситуаций, обеспечение пожарной безопасности и безопасности людей на водных объектах (утв. от 26.12.2022), а также актуализация нормативно-правовых актов в области пожарной безопасности.
• На реализацию основного мероприятия 1.2. «Оснащение современным противопожарным оборудованием (средствами защиты, эвакуации и пожаротушения) и обеспечение его безопасной работы» Подпрограммы 1 выделено 8 127,2 тыс. руб., фактическое исполнение составило 8 026,8 тыс. руб.
В учреждениях культуры и образования, а также в территориальных органах проведено обслуживание пожарной сигнализации, приобретено противопожарное оборудование, проведены замеры сопротивления изоляции электросетей, а также проверка работоспособности внутреннего противопожарного водопровода, приведение в нормативное состояние пожарных водоёмов, а также приобретение и перезарядка огнетушителей, приобретение и перекатка пожарных рукавов на новое ребро, приобретение средств индивидуальной защиты органов дыхания, приобретение планов эвакуации, обустройство минерализованной полосы.
• На реализацию основного мероприятия 1.3. «Организация обучения сотрудников, ответственных за пожарную безопасность, страхования жизни и стимулирования добровольных пожарных ДПФ (в т.ч. участие населения в борьбе с пожарами)» Подпрограммы 1 выделено 148,0 тыс. руб., фактическое исполнение составило 148,0 тыс. руб. В рамках исполнения основного мероприятия было обучено 4 сотрудника администрации по программе пожарной безопасности, а также произведено материальное стимулирование и страхование 70 членов ДПО.
• На реализацию основного мероприятия 1.4. «Укомплектование пожарной техникой и средствами доставки оборудования к месту тушения пожаров в отдельных населенных пунктах» Подпрограммы 1 финансирование в отчётном году не предусмотрено. 
• На реализацию основного мероприятия 1.5. «Реализация государственной политики в области обеспечения безопасности людей на водных объектах» Подпрограммы 1 финансирование не предусмотрено. В рамках исполнения основного мероприятия направлено на актуализацию нормативно-правовых актов в области безопасности людей на водных объектах.
• На реализацию основного мероприятия 1.6. «Пропаганда и обучение населения мерам безопасности на водных объектах» Подпрограммы 1 финансирование не предусмотрено. В рамках исполнения основного мероприятия было направлено на информирование населения с помощью памяток и средств массовой информации по вопросам безопасности на водных объектах, и доведение до населения требований нормативных актов по правилам поведения и мерам безопасности на водных объектах.
• На реализацию основного мероприятия 1.7. «Подготовка мест массового отдыха населения на водных объектах с целью обеспечения их безопасности, охраны жизни и здоровья» Подпрограммы 1 выделено 10,0 тыс. руб. Запланированные средства расходованы на приобретение аншлагов для размещения на водных объектах в пгт. Парма, в целях обеспечения безопасности населения на водных объектах.
• На основное мероприятие 1.8. «Организация контроля за соблюдением на водных объектах мер безопасности и правил поведения при проведении мероприятий с массовым пребыванием людей» выделено 59,8 тыс., фактическое исполнение составило 59,8 тыс. руб. или 100 %. В рамках исполнения мероприятия и оплаты водомерщикам на организацию работы водомерных постов.
• На реализацию основного мероприятия 1.9. «Проведение мониторинга и прогнозирования чрезвычайных ситуаций на водных объектах, патрулирование водных объектов на катере» Подпрограммы 1 финансирование в отчётном году не предусмотрено.
Подпрограмма 2 «Гражданская оборона и защита населения от чрезвычайных ситуаций» (далее – Подпрограмма 2). На реализацию Подпрограммы 2 предусмотрено 354,1 тыс. руб., фактическое исполнение составило 354,1 тыс. руб. или 100 %.
• На реализацию основного мероприятия 2.1. «Организация и обеспечение эффективной работы органов управления, сил и средств гражданской обороны» Подпрограммы 2 финансирование не предусмотрено. В рамках исполнения основного мероприятия осуществляется актуализация нормативно-правовых актов в области гражданской обороны, а также на повышение уровня информированности населения при чрезвычайных ситуациях.
• На реализацию основного мероприятия 2.2. «Создание и оснащение пунктов временного размещения пострадавшего населения в результате чрезвычайных ситуаций» Подпрограммы 2 финансирование в отчётном году не предусмотрено. 
• На реализацию основного мероприятия 2.3. «Оснащение техническими системами управления и оповещения населения при ЧС в условиях мирного и военного времени» Подпрограммы 2 выделено 319,1 тыс. руб., которые были направлены на осуществление технического обслуживания системы оповещения, а также на приобретение маршрутизатора Mikrotik hex, в связи с выходом из строя (по адресу ул. Нефтяников 38) 
• На реализацию основного мероприятия 2.4. «Мероприятия по приведению в соответствие защитных сооружений по гражданской обороне» Подпрограммы 2 финансирование в отчётном году не предусмотрено. 
• На реализацию основного мероприятия 2.5. «Укрепление материально-технической базы учебно-консультативного пункта (УКП) для подготовки неработающего населения» Подпрограммы 2 финансирование в отчётном году не предусмотрено. 
• На реализацию основного мероприятия 2.6. «Обеспечение деятельности единой дежурно-диспетчерской службы» Подпрограммы 2 выделено 35,0 тыс. руб., которые были направлены на покупку диспетчерских кресел и специальных футболок «Поло» синего цвета.
• На реализацию основного мероприятия 2.7. «Реализация мероприятий Комплексного плана противодействие идеологии терроризма на территории  МО «Усинск» РК и прочих мероприятий антитеррористической направленности» Подпрограммы 2 финансирование в отчётном году не предусмотрено
</t>
  </si>
  <si>
    <t xml:space="preserve">Вопросы для оценки </t>
  </si>
  <si>
    <t>Ответ (ДА/НЕТ коэффициент исполнения) &lt;***&gt;</t>
  </si>
  <si>
    <t>Раздел 1. Цели и "конструкция" (структуры) муниципальной программы</t>
  </si>
  <si>
    <t>(20%/4*(нет - 0 или да - 1))</t>
  </si>
  <si>
    <t>Х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</si>
  <si>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</si>
  <si>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</si>
  <si>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</si>
  <si>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</si>
  <si>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да</t>
  </si>
  <si>
    <t>Имеются ли для каждой задачи муниципальной программы соответствующие ей целевые индикаторы (показатели) программы.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</si>
  <si>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</si>
  <si>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</si>
  <si>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</si>
  <si>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(10%/4*(нет - 0 или да - 1))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</si>
  <si>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</si>
  <si>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мероприятий), также в рамках каждого основного мероприятия имеется комплекс необходимых мероприятий (не менее двух действующих мероприятий)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</si>
  <si>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</si>
  <si>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</si>
  <si>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</si>
  <si>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</si>
  <si>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</si>
  <si>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</si>
  <si>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(20%/3*(нет - 0 или да - 1))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</si>
  <si>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</si>
  <si>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</si>
  <si>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</si>
  <si>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</si>
  <si>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</si>
  <si>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</si>
  <si>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>(50%/3)</t>
  </si>
  <si>
    <t>Какая степень выполнения основных мероприятий 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</si>
  <si>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</si>
  <si>
    <t>Какая степень достижения плановых значений целевых индикаторов (показателей).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</si>
  <si>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</si>
  <si>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</si>
  <si>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трансфертов)", "Комплексного плана действий по реализации муниципальной программы на отчетный финансовый год и плановый период" и "Информации о показателях результатов использования субсидий и (или) иных межбюджетных трансфертов, предоставляемых из республиканского бюджета Республики Коми".
По показателю эффективности использования средств бюджета в случае, если итоговый коэффициент более 1, расчетный бал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</si>
  <si>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</si>
  <si>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</si>
  <si>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в) степень достижения плановых значений показателей результативности (результатов) использования субсидий и (или) иных межбюджетных трансфертов, предоставляемых из республиканского бюджета Республики Коми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</si>
  <si>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</si>
  <si>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</si>
  <si>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</si>
  <si>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Результат оценки эффективности муниципальной программы за отчетный год</t>
  </si>
  <si>
    <t>Таблица №9</t>
  </si>
  <si>
    <t>Соответствие баллов качественной оценке</t>
  </si>
  <si>
    <t>Вывод&lt;*&gt;</t>
  </si>
  <si>
    <t>85-100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</si>
  <si>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</si>
  <si>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70-84,99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</si>
  <si>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</si>
  <si>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50-69,99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</si>
  <si>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</si>
  <si>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0-49,99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</si>
  <si>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</si>
  <si>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</si>
  <si>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Таблица №10</t>
  </si>
  <si>
    <t>Анкета для оценки эффективности муниципальной программы 
"Обеспечение безопасности жизнедеятельности населения"
за 2023 год</t>
  </si>
  <si>
    <t>Эксперт**</t>
  </si>
  <si>
    <t>Управление экономического развития, прогнозирования и инвестиционной политики администрации муниципального округа «Усинск»</t>
  </si>
  <si>
    <t>Финансовое управление администрации муниципального округа «Усинск»</t>
  </si>
  <si>
    <t>Отклонений нет</t>
  </si>
  <si>
    <t>ожидаемый непосредственный результат (краткое описание)</t>
  </si>
  <si>
    <t xml:space="preserve">Достигнуто. Главой муниципального образования городского округа "Усинск" РК - руководителем администрации утвержден План основных мероприятий МО ГО "Усинск" в области гражданской обороны, предупреждения и ликвидациичрезвычайных ситуаций, обеспечения пожарной безопасности и безопасности людей на водных объектах (от 26.12.2022 г.)
Заключены договора с ГАУ РК "Коми региональный лесопожарный центр" на выполнение работ по тушению пожаров на территории муниципальных лесов в течении пожароопасного сезона 2023 г. </t>
  </si>
  <si>
    <t>Увеличение удельного веса территориальных органов администрации муниципального округа "Усинск" РК, обеспеченных противопожарными водоемами, пожарными гидрантами, соответствующими нормам положенности, по отношению к общему количеству териториальных органов</t>
  </si>
  <si>
    <t>Достигнуто.
1. В учреждеиях образования и культуры и национальной политики, а также в администрации и ее территориальных органах  проведено обслуживание пожарной сигнализации;
2. В учреждениях образования и культуры и национальной политики проведены замеры сопротивления изоляции электросетей.
3. Проведены запланированные мероприятия по проверке работоспособности сетей внутреннего противопожарного водопровода и испытание наружных маршевых и вертикальных пожарных лестниц, перекатка рукавов нв новое ребро.
4. Преведена перезарядка огнетушителей и приобретение новых, а также пробретение новых руковов.
5. Приведение в нормативное состояния пожарных водоёмов в территориальных органах МО "Усинск" РК, а также ресчистка дорог к пожарным водоймам в зимний период времени.
6. Приобретение средств индивидуальной защиты органов дыхания.
7. Выполнены работы по обустройству минерализованной полосы.</t>
  </si>
  <si>
    <t>Усовершенствование приемов и действий при возникновении пожара, позволяющие выработать практические навыки по предупреждению и ликвидации ЧС</t>
  </si>
  <si>
    <t>Достигнуто.
1. Сотрудники администрации обучены по программам: охрана труда, ГО и ЧС, по противодействию экстримизма и терроризма, по пожарной безопасности.
2. Осуществлено материальное стимулирование членов ДПО в территориальных органах администрации МО "Усинск" РК.</t>
  </si>
  <si>
    <t>Реализация государственной политики в области обеспечения безопасности людей на водных объектах</t>
  </si>
  <si>
    <t>Достигнуто
Главой городского округа - руководителем администрации утвержден План основных мероприятий МО ГО "Усинск" в области гражданской обороны, предупреждения и ликвидациичрезвычайных ситуаций, обеспечения пожарной безопасности и безопасности людей на водных объектах (от 26.12.2022 г.)
Проведены профильные мероприятия по совершенствованию основ обеспечения комплексной безопасности населения</t>
  </si>
  <si>
    <t>Достигнуто
Распространены информационные материалы о безопасности людей на водных объектах.</t>
  </si>
  <si>
    <t xml:space="preserve">Достигнуто
Приобретены аншлаги для размещения на водных объектах в пгт. Парма в количестве 3 шт.
</t>
  </si>
  <si>
    <t xml:space="preserve">Достигнуто
Заключены договора с ИП Крымова В.С. на организацию 2-х водомерных постов  в с.Щельябож и д.Праскань. </t>
  </si>
  <si>
    <t>Достигнуто
Обеспечена безопасность на водных объектах, путем проведения профилактической работы с населением, в том числе выезды оперативной группы в населенные пункты и размещение информации через средства массовой информации, сайт администрации и другие интернет ресурсы.</t>
  </si>
  <si>
    <t>Достигнуто
Проведена подготовка и обучение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действий.</t>
  </si>
  <si>
    <t>Достигнуто
1. Заключен договор с ПАО "Ростелеком" № 0205/05/165/23 от 16.8.2023 на техническое обслуживание системы оповещения. 
2. Приобретен маршрутизатор Mikrotik hex, в связи с выходом из строя</t>
  </si>
  <si>
    <t>Достигнуто
Приобретены диспечерские кресла в количестве 2 шт, 
специальные футболки "Поло" синего цвета в количестве 5 шт.</t>
  </si>
  <si>
    <t>Достигнуто
Организованы и проведены предупредительно-профилактические меры по недопущению вовлечения населения в экстремистскую деятельность, путем установки системы видеонаблюдения и оповещения населения через средства массовой информации, сайт администрации и других интернет ресурсов.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</si>
</sst>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  <numFmt numFmtId="166" formatCode="_-* #,##0.00_р_._-;\-* #,##0.00_р_._-;_-* &quot;-&quot;??_р_.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7" fillId="0" borderId="0"/>
  </cellStyleXfs>
  <cellXfs count="261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justify" vertical="top" wrapText="1"/>
    </xf>
    <xf numFmtId="0" fontId="2" fillId="3" borderId="8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8" xfId="1" applyFont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43" fontId="2" fillId="0" borderId="8" xfId="1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left"/>
    </xf>
    <xf numFmtId="0" fontId="12" fillId="0" borderId="8" xfId="0" applyFont="1" applyBorder="1" applyAlignment="1">
      <alignment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/>
    </xf>
    <xf numFmtId="43" fontId="1" fillId="0" borderId="8" xfId="1" applyFont="1" applyFill="1" applyBorder="1" applyAlignment="1">
      <alignment horizontal="center" vertical="center" wrapText="1"/>
    </xf>
    <xf numFmtId="165" fontId="2" fillId="3" borderId="8" xfId="1" applyNumberFormat="1" applyFont="1" applyFill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165" fontId="1" fillId="0" borderId="8" xfId="1" applyNumberFormat="1" applyFont="1" applyFill="1" applyBorder="1" applyAlignment="1">
      <alignment vertical="center" wrapText="1"/>
    </xf>
    <xf numFmtId="165" fontId="2" fillId="0" borderId="8" xfId="1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3" borderId="8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4" fontId="1" fillId="0" borderId="8" xfId="0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14" fontId="2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wrapText="1"/>
    </xf>
    <xf numFmtId="0" fontId="1" fillId="0" borderId="0" xfId="0" applyFont="1" applyFill="1"/>
    <xf numFmtId="0" fontId="0" fillId="0" borderId="7" xfId="0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1" fillId="0" borderId="8" xfId="0" applyFont="1" applyFill="1" applyBorder="1"/>
    <xf numFmtId="164" fontId="10" fillId="0" borderId="8" xfId="0" applyNumberFormat="1" applyFont="1" applyFill="1" applyBorder="1" applyAlignment="1">
      <alignment horizontal="left" vertical="center" wrapText="1"/>
    </xf>
    <xf numFmtId="164" fontId="11" fillId="0" borderId="8" xfId="0" applyNumberFormat="1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center"/>
    </xf>
    <xf numFmtId="164" fontId="16" fillId="0" borderId="8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0" borderId="0" xfId="2" applyFont="1"/>
    <xf numFmtId="0" fontId="19" fillId="0" borderId="0" xfId="2" applyFont="1" applyAlignment="1">
      <alignment horizontal="right"/>
    </xf>
    <xf numFmtId="0" fontId="21" fillId="5" borderId="8" xfId="2" applyFont="1" applyFill="1" applyBorder="1" applyAlignment="1">
      <alignment vertical="top" wrapText="1"/>
    </xf>
    <xf numFmtId="0" fontId="21" fillId="5" borderId="8" xfId="2" applyFont="1" applyFill="1" applyBorder="1" applyAlignment="1">
      <alignment horizontal="center" vertical="top" wrapText="1"/>
    </xf>
    <xf numFmtId="10" fontId="21" fillId="5" borderId="8" xfId="2" applyNumberFormat="1" applyFont="1" applyFill="1" applyBorder="1" applyAlignment="1">
      <alignment horizontal="center" vertical="top" wrapText="1"/>
    </xf>
    <xf numFmtId="0" fontId="6" fillId="7" borderId="8" xfId="2" applyFont="1" applyFill="1" applyBorder="1" applyAlignment="1">
      <alignment horizontal="center" vertical="center" wrapText="1"/>
    </xf>
    <xf numFmtId="49" fontId="2" fillId="7" borderId="8" xfId="2" applyNumberFormat="1" applyFont="1" applyFill="1" applyBorder="1" applyAlignment="1">
      <alignment horizontal="center" vertical="center" wrapText="1"/>
    </xf>
    <xf numFmtId="0" fontId="6" fillId="7" borderId="20" xfId="2" applyFont="1" applyFill="1" applyBorder="1" applyAlignment="1">
      <alignment horizontal="center" vertical="top" wrapText="1"/>
    </xf>
    <xf numFmtId="49" fontId="2" fillId="7" borderId="20" xfId="2" applyNumberFormat="1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justify" vertical="top" wrapText="1"/>
    </xf>
    <xf numFmtId="0" fontId="23" fillId="0" borderId="0" xfId="2" applyFont="1" applyAlignment="1">
      <alignment horizontal="right"/>
    </xf>
    <xf numFmtId="0" fontId="24" fillId="0" borderId="0" xfId="2" applyFont="1"/>
    <xf numFmtId="0" fontId="24" fillId="0" borderId="0" xfId="2" applyFont="1" applyAlignment="1">
      <alignment horizontal="right" wrapText="1"/>
    </xf>
    <xf numFmtId="0" fontId="21" fillId="0" borderId="0" xfId="2" applyFont="1" applyAlignment="1">
      <alignment horizontal="right"/>
    </xf>
    <xf numFmtId="0" fontId="21" fillId="0" borderId="0" xfId="2" applyFont="1" applyAlignment="1">
      <alignment horizontal="center" vertical="top"/>
    </xf>
    <xf numFmtId="0" fontId="24" fillId="0" borderId="8" xfId="2" applyFont="1" applyBorder="1" applyAlignment="1">
      <alignment horizontal="center" vertical="center" wrapText="1"/>
    </xf>
    <xf numFmtId="0" fontId="24" fillId="4" borderId="8" xfId="2" applyFont="1" applyFill="1" applyBorder="1" applyAlignment="1">
      <alignment horizontal="center" vertical="center" wrapText="1"/>
    </xf>
    <xf numFmtId="164" fontId="21" fillId="5" borderId="8" xfId="2" applyNumberFormat="1" applyFont="1" applyFill="1" applyBorder="1" applyAlignment="1">
      <alignment vertical="top" wrapText="1"/>
    </xf>
    <xf numFmtId="0" fontId="21" fillId="0" borderId="8" xfId="2" applyFont="1" applyBorder="1" applyAlignment="1">
      <alignment vertical="top" wrapText="1"/>
    </xf>
    <xf numFmtId="0" fontId="25" fillId="0" borderId="8" xfId="2" applyFont="1" applyBorder="1" applyAlignment="1">
      <alignment vertical="top" wrapText="1"/>
    </xf>
    <xf numFmtId="0" fontId="25" fillId="4" borderId="8" xfId="2" applyFont="1" applyFill="1" applyBorder="1" applyAlignment="1">
      <alignment horizontal="center" vertical="top" wrapText="1"/>
    </xf>
    <xf numFmtId="1" fontId="25" fillId="0" borderId="8" xfId="2" applyNumberFormat="1" applyFont="1" applyBorder="1" applyAlignment="1">
      <alignment horizontal="center" vertical="top" wrapText="1"/>
    </xf>
    <xf numFmtId="10" fontId="25" fillId="0" borderId="8" xfId="2" applyNumberFormat="1" applyFont="1" applyBorder="1" applyAlignment="1">
      <alignment horizontal="center" vertical="top" wrapText="1"/>
    </xf>
    <xf numFmtId="16" fontId="24" fillId="0" borderId="8" xfId="2" applyNumberFormat="1" applyFont="1" applyBorder="1" applyAlignment="1">
      <alignment horizontal="center" vertical="top" wrapText="1"/>
    </xf>
    <xf numFmtId="0" fontId="24" fillId="0" borderId="8" xfId="2" applyFont="1" applyBorder="1" applyAlignment="1">
      <alignment horizontal="justify" vertical="top" wrapText="1"/>
    </xf>
    <xf numFmtId="9" fontId="24" fillId="0" borderId="8" xfId="2" applyNumberFormat="1" applyFont="1" applyBorder="1" applyAlignment="1">
      <alignment horizontal="center" vertical="top" wrapText="1"/>
    </xf>
    <xf numFmtId="49" fontId="24" fillId="6" borderId="8" xfId="2" applyNumberFormat="1" applyFont="1" applyFill="1" applyBorder="1" applyAlignment="1">
      <alignment horizontal="center" vertical="top" wrapText="1"/>
    </xf>
    <xf numFmtId="1" fontId="21" fillId="0" borderId="8" xfId="2" applyNumberFormat="1" applyFont="1" applyBorder="1" applyAlignment="1">
      <alignment horizontal="center" vertical="top" wrapText="1"/>
    </xf>
    <xf numFmtId="10" fontId="21" fillId="0" borderId="8" xfId="2" applyNumberFormat="1" applyFont="1" applyBorder="1" applyAlignment="1">
      <alignment horizontal="center" vertical="top"/>
    </xf>
    <xf numFmtId="0" fontId="24" fillId="0" borderId="8" xfId="2" applyFont="1" applyBorder="1" applyAlignment="1">
      <alignment horizontal="center" vertical="top" wrapText="1"/>
    </xf>
    <xf numFmtId="0" fontId="24" fillId="0" borderId="8" xfId="2" applyFont="1" applyFill="1" applyBorder="1" applyAlignment="1">
      <alignment horizontal="justify" vertical="top" wrapText="1"/>
    </xf>
    <xf numFmtId="0" fontId="24" fillId="0" borderId="14" xfId="2" applyFont="1" applyFill="1" applyBorder="1" applyAlignment="1">
      <alignment horizontal="justify" vertical="top" wrapText="1"/>
    </xf>
    <xf numFmtId="9" fontId="24" fillId="0" borderId="14" xfId="2" applyNumberFormat="1" applyFont="1" applyFill="1" applyBorder="1" applyAlignment="1">
      <alignment horizontal="center" vertical="top" wrapText="1"/>
    </xf>
    <xf numFmtId="0" fontId="24" fillId="6" borderId="8" xfId="2" applyFont="1" applyFill="1" applyBorder="1" applyAlignment="1">
      <alignment horizontal="center" vertical="top" wrapText="1"/>
    </xf>
    <xf numFmtId="0" fontId="24" fillId="0" borderId="12" xfId="2" applyFont="1" applyBorder="1" applyAlignment="1">
      <alignment horizontal="center" vertical="top" wrapText="1"/>
    </xf>
    <xf numFmtId="0" fontId="24" fillId="0" borderId="12" xfId="2" applyFont="1" applyBorder="1" applyAlignment="1">
      <alignment horizontal="justify" vertical="top" wrapText="1"/>
    </xf>
    <xf numFmtId="0" fontId="24" fillId="0" borderId="12" xfId="2" applyFont="1" applyFill="1" applyBorder="1" applyAlignment="1">
      <alignment horizontal="justify" vertical="top" wrapText="1"/>
    </xf>
    <xf numFmtId="0" fontId="24" fillId="6" borderId="12" xfId="2" applyFont="1" applyFill="1" applyBorder="1" applyAlignment="1">
      <alignment horizontal="center" vertical="top" wrapText="1"/>
    </xf>
    <xf numFmtId="0" fontId="25" fillId="0" borderId="12" xfId="2" applyFont="1" applyBorder="1" applyAlignment="1">
      <alignment vertical="top" wrapText="1"/>
    </xf>
    <xf numFmtId="0" fontId="25" fillId="4" borderId="12" xfId="2" applyFont="1" applyFill="1" applyBorder="1" applyAlignment="1">
      <alignment horizontal="center" vertical="top" wrapText="1"/>
    </xf>
    <xf numFmtId="9" fontId="24" fillId="0" borderId="8" xfId="2" applyNumberFormat="1" applyFont="1" applyFill="1" applyBorder="1" applyAlignment="1">
      <alignment horizontal="center" vertical="top" wrapText="1"/>
    </xf>
    <xf numFmtId="0" fontId="24" fillId="0" borderId="0" xfId="2" applyFont="1" applyAlignment="1">
      <alignment vertical="top" wrapText="1"/>
    </xf>
    <xf numFmtId="0" fontId="21" fillId="0" borderId="12" xfId="2" applyFont="1" applyBorder="1" applyAlignment="1">
      <alignment vertical="top" wrapText="1"/>
    </xf>
    <xf numFmtId="1" fontId="25" fillId="0" borderId="12" xfId="2" applyNumberFormat="1" applyFont="1" applyBorder="1" applyAlignment="1">
      <alignment horizontal="center" vertical="top" wrapText="1"/>
    </xf>
    <xf numFmtId="10" fontId="25" fillId="0" borderId="12" xfId="2" applyNumberFormat="1" applyFont="1" applyBorder="1" applyAlignment="1">
      <alignment horizontal="center" vertical="top" wrapText="1"/>
    </xf>
    <xf numFmtId="10" fontId="21" fillId="3" borderId="8" xfId="2" applyNumberFormat="1" applyFont="1" applyFill="1" applyBorder="1" applyAlignment="1">
      <alignment horizontal="center" vertical="top"/>
    </xf>
    <xf numFmtId="0" fontId="24" fillId="3" borderId="14" xfId="2" applyFont="1" applyFill="1" applyBorder="1" applyAlignment="1">
      <alignment horizontal="center" vertical="top" wrapText="1"/>
    </xf>
    <xf numFmtId="0" fontId="24" fillId="6" borderId="14" xfId="2" applyFont="1" applyFill="1" applyBorder="1" applyAlignment="1">
      <alignment horizontal="center" vertical="top" wrapText="1"/>
    </xf>
    <xf numFmtId="0" fontId="24" fillId="0" borderId="8" xfId="2" applyFont="1" applyBorder="1" applyAlignment="1">
      <alignment vertical="top" wrapText="1"/>
    </xf>
    <xf numFmtId="0" fontId="25" fillId="0" borderId="8" xfId="2" applyFont="1" applyFill="1" applyBorder="1" applyAlignment="1">
      <alignment vertical="top" wrapText="1"/>
    </xf>
    <xf numFmtId="0" fontId="21" fillId="0" borderId="8" xfId="2" applyFont="1" applyFill="1" applyBorder="1" applyAlignment="1">
      <alignment vertical="top" wrapText="1"/>
    </xf>
    <xf numFmtId="4" fontId="25" fillId="0" borderId="8" xfId="2" applyNumberFormat="1" applyFont="1" applyBorder="1" applyAlignment="1">
      <alignment horizontal="center" vertical="top" wrapText="1"/>
    </xf>
    <xf numFmtId="4" fontId="24" fillId="6" borderId="8" xfId="2" applyNumberFormat="1" applyFont="1" applyFill="1" applyBorder="1" applyAlignment="1">
      <alignment horizontal="center" vertical="top" wrapText="1"/>
    </xf>
    <xf numFmtId="4" fontId="24" fillId="0" borderId="8" xfId="2" applyNumberFormat="1" applyFont="1" applyBorder="1" applyAlignment="1">
      <alignment horizontal="center" vertical="top" wrapText="1"/>
    </xf>
    <xf numFmtId="10" fontId="24" fillId="0" borderId="8" xfId="2" applyNumberFormat="1" applyFont="1" applyBorder="1" applyAlignment="1">
      <alignment horizontal="center" vertical="top" wrapText="1"/>
    </xf>
    <xf numFmtId="0" fontId="24" fillId="3" borderId="8" xfId="2" applyFont="1" applyFill="1" applyBorder="1" applyAlignment="1">
      <alignment horizontal="justify" vertical="top" wrapText="1"/>
    </xf>
    <xf numFmtId="9" fontId="24" fillId="3" borderId="8" xfId="2" applyNumberFormat="1" applyFont="1" applyFill="1" applyBorder="1" applyAlignment="1">
      <alignment horizontal="center" vertical="top" wrapText="1"/>
    </xf>
    <xf numFmtId="4" fontId="24" fillId="4" borderId="8" xfId="2" applyNumberFormat="1" applyFont="1" applyFill="1" applyBorder="1" applyAlignment="1">
      <alignment horizontal="center" vertical="top" wrapText="1"/>
    </xf>
    <xf numFmtId="0" fontId="24" fillId="0" borderId="8" xfId="2" applyFont="1" applyBorder="1"/>
    <xf numFmtId="0" fontId="21" fillId="0" borderId="8" xfId="2" applyFont="1" applyBorder="1"/>
    <xf numFmtId="4" fontId="25" fillId="4" borderId="8" xfId="2" applyNumberFormat="1" applyFont="1" applyFill="1" applyBorder="1" applyAlignment="1">
      <alignment horizontal="center" vertical="top" wrapText="1"/>
    </xf>
    <xf numFmtId="2" fontId="21" fillId="0" borderId="8" xfId="2" applyNumberFormat="1" applyFont="1" applyBorder="1" applyAlignment="1">
      <alignment horizontal="center"/>
    </xf>
    <xf numFmtId="10" fontId="21" fillId="0" borderId="8" xfId="2" applyNumberFormat="1" applyFont="1" applyBorder="1" applyAlignment="1">
      <alignment horizontal="center"/>
    </xf>
    <xf numFmtId="0" fontId="24" fillId="0" borderId="0" xfId="2" applyFont="1" applyBorder="1"/>
    <xf numFmtId="0" fontId="21" fillId="0" borderId="0" xfId="2" applyFont="1" applyBorder="1"/>
    <xf numFmtId="0" fontId="24" fillId="0" borderId="0" xfId="2" applyFont="1" applyBorder="1" applyAlignment="1">
      <alignment horizontal="center"/>
    </xf>
    <xf numFmtId="4" fontId="21" fillId="0" borderId="0" xfId="2" applyNumberFormat="1" applyFont="1" applyBorder="1" applyAlignment="1">
      <alignment horizontal="center"/>
    </xf>
    <xf numFmtId="10" fontId="21" fillId="0" borderId="0" xfId="2" applyNumberFormat="1" applyFont="1" applyBorder="1" applyAlignment="1">
      <alignment horizontal="center"/>
    </xf>
    <xf numFmtId="0" fontId="21" fillId="0" borderId="10" xfId="2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6" fontId="1" fillId="0" borderId="8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1" fillId="0" borderId="9" xfId="2" applyFont="1" applyBorder="1" applyAlignment="1">
      <alignment horizontal="left" vertical="top" wrapText="1"/>
    </xf>
    <xf numFmtId="0" fontId="21" fillId="0" borderId="10" xfId="2" applyFont="1" applyBorder="1" applyAlignment="1">
      <alignment horizontal="left" vertical="top" wrapText="1"/>
    </xf>
    <xf numFmtId="0" fontId="21" fillId="0" borderId="11" xfId="2" applyFont="1" applyBorder="1" applyAlignment="1">
      <alignment horizontal="left" vertical="top" wrapText="1"/>
    </xf>
    <xf numFmtId="166" fontId="21" fillId="0" borderId="10" xfId="2" applyNumberFormat="1" applyFont="1" applyFill="1" applyBorder="1" applyAlignment="1">
      <alignment horizontal="center" vertical="center"/>
    </xf>
    <xf numFmtId="166" fontId="21" fillId="0" borderId="11" xfId="2" applyNumberFormat="1" applyFont="1" applyFill="1" applyBorder="1" applyAlignment="1">
      <alignment horizontal="center" vertical="center"/>
    </xf>
    <xf numFmtId="0" fontId="21" fillId="0" borderId="0" xfId="2" applyFont="1" applyAlignment="1">
      <alignment horizontal="right"/>
    </xf>
    <xf numFmtId="0" fontId="22" fillId="0" borderId="0" xfId="2" applyFont="1" applyAlignment="1">
      <alignment horizontal="center" vertical="top" wrapText="1"/>
    </xf>
    <xf numFmtId="0" fontId="24" fillId="0" borderId="12" xfId="2" applyFont="1" applyBorder="1" applyAlignment="1">
      <alignment horizontal="center" vertical="top" wrapText="1"/>
    </xf>
    <xf numFmtId="0" fontId="24" fillId="0" borderId="13" xfId="2" applyFont="1" applyBorder="1" applyAlignment="1">
      <alignment horizontal="center" vertical="top" wrapText="1"/>
    </xf>
    <xf numFmtId="0" fontId="24" fillId="0" borderId="14" xfId="2" applyFont="1" applyBorder="1" applyAlignment="1">
      <alignment horizontal="center" vertical="top" wrapText="1"/>
    </xf>
    <xf numFmtId="0" fontId="24" fillId="0" borderId="12" xfId="2" applyFont="1" applyFill="1" applyBorder="1" applyAlignment="1">
      <alignment horizontal="center" vertical="top" wrapText="1"/>
    </xf>
    <xf numFmtId="0" fontId="24" fillId="0" borderId="13" xfId="2" applyFont="1" applyFill="1" applyBorder="1" applyAlignment="1">
      <alignment horizontal="center" vertical="top" wrapText="1"/>
    </xf>
    <xf numFmtId="0" fontId="24" fillId="0" borderId="14" xfId="2" applyFont="1" applyFill="1" applyBorder="1" applyAlignment="1">
      <alignment horizontal="center" vertical="top" wrapText="1"/>
    </xf>
    <xf numFmtId="0" fontId="24" fillId="0" borderId="0" xfId="2" applyFont="1" applyFill="1" applyBorder="1" applyAlignment="1">
      <alignment horizontal="justify" vertical="top" wrapText="1"/>
    </xf>
    <xf numFmtId="0" fontId="24" fillId="0" borderId="19" xfId="2" applyFont="1" applyFill="1" applyBorder="1" applyAlignment="1">
      <alignment horizontal="justify" vertical="top" wrapText="1"/>
    </xf>
    <xf numFmtId="0" fontId="2" fillId="0" borderId="8" xfId="2" applyFont="1" applyBorder="1" applyAlignment="1">
      <alignment horizontal="justify" vertical="top" wrapText="1"/>
    </xf>
    <xf numFmtId="0" fontId="19" fillId="0" borderId="0" xfId="2" applyFont="1" applyAlignment="1">
      <alignment horizontal="right"/>
    </xf>
    <xf numFmtId="0" fontId="20" fillId="0" borderId="0" xfId="2" applyFont="1" applyFill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3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5;&#1088;&#1086;&#1085;&#1080;&#1085;&#1072;\&#1088;&#1072;&#1073;&#1086;&#1090;&#1072;\&#1054;&#1058;&#1063;&#1045;&#1058;&#1067;\&#1043;&#1086;&#1076;&#1086;&#1074;&#1086;&#1081;%20&#1086;&#1090;&#1095;&#1077;&#1090;%20&#1056;&#1072;&#1079;&#1074;&#1080;&#1090;&#1080;&#1077;%20&#1092;&#1080;&#1079;&#1080;&#1095;&#1077;&#1089;&#1082;&#1086;&#1081;%20&#1082;&#1091;&#1083;&#1100;&#1090;&#1091;&#1088;&#1099;%20&#1080;%20&#1089;&#1087;&#1086;&#1088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каторы прил 2"/>
      <sheetName val="сведения о степ. вып-я таб 6"/>
      <sheetName val="рес обеспеч таб 7"/>
      <sheetName val="Анкета для оценки эф-ти"/>
      <sheetName val="Соответствие балл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Эффективна</v>
          </cell>
        </row>
        <row r="8">
          <cell r="B8" t="str">
            <v>Умеренно эффективна</v>
          </cell>
        </row>
        <row r="9">
          <cell r="B9" t="str">
            <v>Адекватна</v>
          </cell>
        </row>
        <row r="10">
          <cell r="B10" t="str">
            <v>Неэффективна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>
      <selection activeCell="H29" sqref="H29"/>
    </sheetView>
  </sheetViews>
  <sheetFormatPr defaultRowHeight="15" x14ac:dyDescent="0.25"/>
  <cols>
    <col min="1" max="1" width="3.5703125" style="3" customWidth="1"/>
    <col min="2" max="2" width="27.7109375" style="1" customWidth="1"/>
    <col min="3" max="3" width="12.7109375" style="1" customWidth="1"/>
    <col min="4" max="4" width="15" style="84" customWidth="1"/>
    <col min="5" max="5" width="18.42578125" style="25" customWidth="1"/>
    <col min="6" max="6" width="18.140625" style="36" customWidth="1"/>
    <col min="7" max="7" width="18.28515625" style="34" customWidth="1"/>
    <col min="8" max="8" width="27.42578125" style="1" customWidth="1"/>
    <col min="9" max="16384" width="9.140625" style="1"/>
  </cols>
  <sheetData>
    <row r="1" spans="1:8" ht="14.25" customHeight="1" x14ac:dyDescent="0.25">
      <c r="H1" s="65" t="s">
        <v>19</v>
      </c>
    </row>
    <row r="2" spans="1:8" hidden="1" x14ac:dyDescent="0.25"/>
    <row r="3" spans="1:8" hidden="1" x14ac:dyDescent="0.25"/>
    <row r="4" spans="1:8" ht="27.75" customHeight="1" x14ac:dyDescent="0.25">
      <c r="A4" s="182" t="s">
        <v>7</v>
      </c>
      <c r="B4" s="183"/>
      <c r="C4" s="183"/>
      <c r="D4" s="183"/>
      <c r="E4" s="183"/>
      <c r="F4" s="183"/>
      <c r="G4" s="183"/>
      <c r="H4" s="183"/>
    </row>
    <row r="6" spans="1:8" ht="51" customHeight="1" x14ac:dyDescent="0.25">
      <c r="A6" s="184" t="s">
        <v>1</v>
      </c>
      <c r="B6" s="184" t="s">
        <v>2</v>
      </c>
      <c r="C6" s="184" t="s">
        <v>3</v>
      </c>
      <c r="D6" s="186" t="s">
        <v>227</v>
      </c>
      <c r="E6" s="184" t="s">
        <v>4</v>
      </c>
      <c r="F6" s="184"/>
      <c r="G6" s="184"/>
      <c r="H6" s="184" t="s">
        <v>0</v>
      </c>
    </row>
    <row r="7" spans="1:8" ht="34.5" customHeight="1" x14ac:dyDescent="0.25">
      <c r="A7" s="184"/>
      <c r="B7" s="184"/>
      <c r="C7" s="184"/>
      <c r="D7" s="187"/>
      <c r="E7" s="185" t="s">
        <v>296</v>
      </c>
      <c r="F7" s="185" t="s">
        <v>295</v>
      </c>
      <c r="G7" s="185"/>
      <c r="H7" s="184"/>
    </row>
    <row r="8" spans="1:8" ht="60" customHeight="1" x14ac:dyDescent="0.25">
      <c r="A8" s="184"/>
      <c r="B8" s="184"/>
      <c r="C8" s="184"/>
      <c r="D8" s="188"/>
      <c r="E8" s="185"/>
      <c r="F8" s="18" t="s">
        <v>5</v>
      </c>
      <c r="G8" s="110" t="s">
        <v>6</v>
      </c>
      <c r="H8" s="184"/>
    </row>
    <row r="9" spans="1:8" x14ac:dyDescent="0.25">
      <c r="A9" s="107">
        <v>1</v>
      </c>
      <c r="B9" s="107">
        <v>2</v>
      </c>
      <c r="C9" s="107">
        <v>3</v>
      </c>
      <c r="D9" s="40">
        <v>4</v>
      </c>
      <c r="E9" s="110">
        <v>5</v>
      </c>
      <c r="F9" s="18">
        <v>6</v>
      </c>
      <c r="G9" s="110">
        <v>7</v>
      </c>
      <c r="H9" s="107">
        <v>8</v>
      </c>
    </row>
    <row r="10" spans="1:8" s="14" customFormat="1" ht="14.25" x14ac:dyDescent="0.2">
      <c r="A10" s="181" t="s">
        <v>218</v>
      </c>
      <c r="B10" s="181"/>
      <c r="C10" s="181"/>
      <c r="D10" s="181"/>
      <c r="E10" s="181"/>
      <c r="F10" s="181"/>
      <c r="G10" s="181"/>
      <c r="H10" s="181"/>
    </row>
    <row r="11" spans="1:8" ht="160.5" customHeight="1" x14ac:dyDescent="0.25">
      <c r="A11" s="107">
        <v>1</v>
      </c>
      <c r="B11" s="4" t="s">
        <v>300</v>
      </c>
      <c r="C11" s="15" t="s">
        <v>126</v>
      </c>
      <c r="D11" s="16" t="s">
        <v>287</v>
      </c>
      <c r="E11" s="110">
        <v>100</v>
      </c>
      <c r="F11" s="39">
        <v>100</v>
      </c>
      <c r="G11" s="110">
        <v>100</v>
      </c>
      <c r="H11" s="107" t="s">
        <v>379</v>
      </c>
    </row>
    <row r="12" spans="1:8" s="13" customFormat="1" ht="14.25" x14ac:dyDescent="0.2">
      <c r="A12" s="181" t="s">
        <v>86</v>
      </c>
      <c r="B12" s="181"/>
      <c r="C12" s="181"/>
      <c r="D12" s="181"/>
      <c r="E12" s="181"/>
      <c r="F12" s="181"/>
      <c r="G12" s="181"/>
      <c r="H12" s="181"/>
    </row>
    <row r="13" spans="1:8" x14ac:dyDescent="0.25">
      <c r="A13" s="184" t="s">
        <v>87</v>
      </c>
      <c r="B13" s="184"/>
      <c r="C13" s="184"/>
      <c r="D13" s="184"/>
      <c r="E13" s="184"/>
      <c r="F13" s="184"/>
      <c r="G13" s="184"/>
      <c r="H13" s="184"/>
    </row>
    <row r="14" spans="1:8" ht="169.5" customHeight="1" x14ac:dyDescent="0.25">
      <c r="A14" s="107">
        <v>2</v>
      </c>
      <c r="B14" s="4" t="s">
        <v>301</v>
      </c>
      <c r="C14" s="15" t="s">
        <v>126</v>
      </c>
      <c r="D14" s="16" t="s">
        <v>287</v>
      </c>
      <c r="E14" s="110">
        <v>100</v>
      </c>
      <c r="F14" s="39">
        <v>100</v>
      </c>
      <c r="G14" s="110">
        <v>100</v>
      </c>
      <c r="H14" s="107" t="s">
        <v>379</v>
      </c>
    </row>
    <row r="15" spans="1:8" ht="105.75" customHeight="1" x14ac:dyDescent="0.25">
      <c r="A15" s="107">
        <v>3</v>
      </c>
      <c r="B15" s="6" t="s">
        <v>88</v>
      </c>
      <c r="C15" s="110" t="s">
        <v>126</v>
      </c>
      <c r="D15" s="18" t="s">
        <v>287</v>
      </c>
      <c r="E15" s="61">
        <f t="shared" ref="E15:G15" si="0">E17/E18*100</f>
        <v>100</v>
      </c>
      <c r="F15" s="61">
        <f t="shared" si="0"/>
        <v>100</v>
      </c>
      <c r="G15" s="61">
        <f t="shared" si="0"/>
        <v>100</v>
      </c>
      <c r="H15" s="107" t="s">
        <v>379</v>
      </c>
    </row>
    <row r="16" spans="1:8" ht="18" hidden="1" customHeight="1" x14ac:dyDescent="0.25">
      <c r="A16" s="107"/>
      <c r="B16" s="7" t="s">
        <v>89</v>
      </c>
      <c r="C16" s="17"/>
      <c r="D16" s="18"/>
      <c r="E16" s="110"/>
      <c r="F16" s="40"/>
      <c r="G16" s="110"/>
      <c r="H16" s="5"/>
    </row>
    <row r="17" spans="1:8" ht="76.5" hidden="1" customHeight="1" x14ac:dyDescent="0.25">
      <c r="A17" s="107"/>
      <c r="B17" s="7" t="s">
        <v>90</v>
      </c>
      <c r="C17" s="17" t="s">
        <v>127</v>
      </c>
      <c r="D17" s="18"/>
      <c r="E17" s="42">
        <v>38</v>
      </c>
      <c r="F17" s="40">
        <v>38</v>
      </c>
      <c r="G17" s="18">
        <v>38</v>
      </c>
      <c r="H17" s="5"/>
    </row>
    <row r="18" spans="1:8" ht="93" hidden="1" customHeight="1" x14ac:dyDescent="0.25">
      <c r="A18" s="107"/>
      <c r="B18" s="7" t="s">
        <v>91</v>
      </c>
      <c r="C18" s="17" t="s">
        <v>127</v>
      </c>
      <c r="D18" s="18"/>
      <c r="E18" s="42">
        <v>38</v>
      </c>
      <c r="F18" s="40">
        <v>38</v>
      </c>
      <c r="G18" s="18">
        <v>38</v>
      </c>
      <c r="H18" s="5"/>
    </row>
    <row r="19" spans="1:8" x14ac:dyDescent="0.25">
      <c r="A19" s="189" t="s">
        <v>92</v>
      </c>
      <c r="B19" s="190"/>
      <c r="C19" s="190"/>
      <c r="D19" s="190"/>
      <c r="E19" s="190"/>
      <c r="F19" s="190"/>
      <c r="G19" s="190"/>
      <c r="H19" s="191"/>
    </row>
    <row r="20" spans="1:8" ht="199.5" customHeight="1" x14ac:dyDescent="0.25">
      <c r="A20" s="107">
        <v>4</v>
      </c>
      <c r="B20" s="66" t="s">
        <v>302</v>
      </c>
      <c r="C20" s="110" t="s">
        <v>126</v>
      </c>
      <c r="D20" s="18" t="s">
        <v>287</v>
      </c>
      <c r="E20" s="61">
        <f>E22/E23*100</f>
        <v>33.333333333333329</v>
      </c>
      <c r="F20" s="61">
        <v>100</v>
      </c>
      <c r="G20" s="61">
        <f>G22/G23*100</f>
        <v>33.333333333333329</v>
      </c>
      <c r="H20" s="92" t="s">
        <v>226</v>
      </c>
    </row>
    <row r="21" spans="1:8" ht="14.25" hidden="1" customHeight="1" x14ac:dyDescent="0.25">
      <c r="A21" s="107"/>
      <c r="B21" s="7" t="s">
        <v>89</v>
      </c>
      <c r="C21" s="17"/>
      <c r="D21" s="18"/>
      <c r="E21" s="110"/>
      <c r="F21" s="40"/>
      <c r="G21" s="29"/>
      <c r="H21" s="5"/>
    </row>
    <row r="22" spans="1:8" ht="151.5" hidden="1" customHeight="1" x14ac:dyDescent="0.25">
      <c r="A22" s="107"/>
      <c r="B22" s="7" t="s">
        <v>294</v>
      </c>
      <c r="C22" s="17" t="s">
        <v>127</v>
      </c>
      <c r="D22" s="18"/>
      <c r="E22" s="42">
        <v>2</v>
      </c>
      <c r="F22" s="40">
        <v>5</v>
      </c>
      <c r="G22" s="18">
        <v>2</v>
      </c>
      <c r="H22" s="5"/>
    </row>
    <row r="23" spans="1:8" ht="34.5" hidden="1" customHeight="1" x14ac:dyDescent="0.25">
      <c r="A23" s="107"/>
      <c r="B23" s="7" t="s">
        <v>93</v>
      </c>
      <c r="C23" s="17" t="s">
        <v>127</v>
      </c>
      <c r="D23" s="18"/>
      <c r="E23" s="42">
        <v>6</v>
      </c>
      <c r="F23" s="40">
        <v>6</v>
      </c>
      <c r="G23" s="18">
        <v>6</v>
      </c>
      <c r="H23" s="5"/>
    </row>
    <row r="24" spans="1:8" ht="84" customHeight="1" x14ac:dyDescent="0.25">
      <c r="A24" s="107">
        <v>5</v>
      </c>
      <c r="B24" s="6" t="s">
        <v>94</v>
      </c>
      <c r="C24" s="110" t="s">
        <v>127</v>
      </c>
      <c r="D24" s="91" t="s">
        <v>228</v>
      </c>
      <c r="E24" s="44">
        <v>4</v>
      </c>
      <c r="F24" s="40">
        <v>1</v>
      </c>
      <c r="G24" s="18">
        <v>3</v>
      </c>
      <c r="H24" s="77" t="s">
        <v>288</v>
      </c>
    </row>
    <row r="25" spans="1:8" s="13" customFormat="1" ht="17.25" customHeight="1" x14ac:dyDescent="0.2">
      <c r="A25" s="192" t="s">
        <v>95</v>
      </c>
      <c r="B25" s="193"/>
      <c r="C25" s="193"/>
      <c r="D25" s="193"/>
      <c r="E25" s="193"/>
      <c r="F25" s="193"/>
      <c r="G25" s="193"/>
      <c r="H25" s="194"/>
    </row>
    <row r="26" spans="1:8" s="84" customFormat="1" ht="15" customHeight="1" x14ac:dyDescent="0.25">
      <c r="A26" s="195" t="s">
        <v>297</v>
      </c>
      <c r="B26" s="196"/>
      <c r="C26" s="196"/>
      <c r="D26" s="196"/>
      <c r="E26" s="196"/>
      <c r="F26" s="196"/>
      <c r="G26" s="196"/>
      <c r="H26" s="197"/>
    </row>
    <row r="27" spans="1:8" ht="174.75" customHeight="1" x14ac:dyDescent="0.25">
      <c r="A27" s="107">
        <v>6</v>
      </c>
      <c r="B27" s="4" t="s">
        <v>299</v>
      </c>
      <c r="C27" s="15" t="s">
        <v>126</v>
      </c>
      <c r="D27" s="16" t="s">
        <v>287</v>
      </c>
      <c r="E27" s="110">
        <v>100</v>
      </c>
      <c r="F27" s="39">
        <v>100</v>
      </c>
      <c r="G27" s="110">
        <v>100</v>
      </c>
      <c r="H27" s="107" t="s">
        <v>379</v>
      </c>
    </row>
    <row r="28" spans="1:8" ht="115.5" customHeight="1" x14ac:dyDescent="0.25">
      <c r="A28" s="107">
        <v>7</v>
      </c>
      <c r="B28" s="6" t="s">
        <v>96</v>
      </c>
      <c r="C28" s="110" t="s">
        <v>127</v>
      </c>
      <c r="D28" s="16" t="s">
        <v>287</v>
      </c>
      <c r="E28" s="110">
        <v>20</v>
      </c>
      <c r="F28" s="40">
        <v>20</v>
      </c>
      <c r="G28" s="110">
        <v>20</v>
      </c>
      <c r="H28" s="107" t="s">
        <v>379</v>
      </c>
    </row>
    <row r="29" spans="1:8" ht="105" x14ac:dyDescent="0.25">
      <c r="A29" s="107">
        <v>8</v>
      </c>
      <c r="B29" s="6" t="s">
        <v>97</v>
      </c>
      <c r="C29" s="110" t="s">
        <v>127</v>
      </c>
      <c r="D29" s="16" t="s">
        <v>287</v>
      </c>
      <c r="E29" s="110">
        <v>6</v>
      </c>
      <c r="F29" s="40">
        <v>6</v>
      </c>
      <c r="G29" s="110">
        <v>6</v>
      </c>
      <c r="H29" s="107" t="s">
        <v>379</v>
      </c>
    </row>
    <row r="30" spans="1:8" s="13" customFormat="1" ht="14.25" hidden="1" x14ac:dyDescent="0.2">
      <c r="A30" s="192" t="s">
        <v>98</v>
      </c>
      <c r="B30" s="193"/>
      <c r="C30" s="193"/>
      <c r="D30" s="193"/>
      <c r="E30" s="193"/>
      <c r="F30" s="193"/>
      <c r="G30" s="193"/>
      <c r="H30" s="194"/>
    </row>
    <row r="31" spans="1:8" hidden="1" x14ac:dyDescent="0.25">
      <c r="A31" s="189" t="s">
        <v>99</v>
      </c>
      <c r="B31" s="190"/>
      <c r="C31" s="190"/>
      <c r="D31" s="190"/>
      <c r="E31" s="190"/>
      <c r="F31" s="190"/>
      <c r="G31" s="190"/>
      <c r="H31" s="191"/>
    </row>
    <row r="32" spans="1:8" ht="75" hidden="1" x14ac:dyDescent="0.25">
      <c r="A32" s="107">
        <v>10</v>
      </c>
      <c r="B32" s="4" t="s">
        <v>85</v>
      </c>
      <c r="C32" s="16" t="s">
        <v>127</v>
      </c>
      <c r="D32" s="16"/>
      <c r="E32" s="110">
        <v>2087</v>
      </c>
      <c r="F32" s="39">
        <v>2180</v>
      </c>
      <c r="G32" s="110">
        <v>2072</v>
      </c>
      <c r="H32" s="5" t="s">
        <v>204</v>
      </c>
    </row>
    <row r="33" spans="1:8" hidden="1" x14ac:dyDescent="0.25">
      <c r="A33" s="189" t="s">
        <v>100</v>
      </c>
      <c r="B33" s="190"/>
      <c r="C33" s="190"/>
      <c r="D33" s="190"/>
      <c r="E33" s="190"/>
      <c r="F33" s="190"/>
      <c r="G33" s="190"/>
      <c r="H33" s="191"/>
    </row>
    <row r="34" spans="1:8" ht="45" hidden="1" x14ac:dyDescent="0.25">
      <c r="A34" s="107">
        <v>11</v>
      </c>
      <c r="B34" s="9" t="s">
        <v>101</v>
      </c>
      <c r="C34" s="18" t="s">
        <v>128</v>
      </c>
      <c r="D34" s="18"/>
      <c r="E34" s="110" t="s">
        <v>130</v>
      </c>
      <c r="F34" s="40">
        <v>10</v>
      </c>
      <c r="G34" s="110">
        <v>13</v>
      </c>
      <c r="H34" s="5" t="s">
        <v>203</v>
      </c>
    </row>
    <row r="35" spans="1:8" ht="135" hidden="1" x14ac:dyDescent="0.25">
      <c r="A35" s="107">
        <v>12</v>
      </c>
      <c r="B35" s="9" t="s">
        <v>102</v>
      </c>
      <c r="C35" s="18" t="s">
        <v>126</v>
      </c>
      <c r="D35" s="18"/>
      <c r="E35" s="60">
        <f>E36/E37*100</f>
        <v>74.535339486660774</v>
      </c>
      <c r="F35" s="61">
        <f t="shared" ref="F35:G35" si="1">F36/F37*100</f>
        <v>72.077603143418472</v>
      </c>
      <c r="G35" s="60">
        <f t="shared" si="1"/>
        <v>83.404671639965756</v>
      </c>
      <c r="H35" s="5" t="s">
        <v>216</v>
      </c>
    </row>
    <row r="36" spans="1:8" ht="135" hidden="1" x14ac:dyDescent="0.25">
      <c r="A36" s="107"/>
      <c r="B36" s="7" t="s">
        <v>103</v>
      </c>
      <c r="C36" s="19" t="s">
        <v>128</v>
      </c>
      <c r="D36" s="55"/>
      <c r="E36" s="53">
        <v>5895</v>
      </c>
      <c r="F36" s="54">
        <v>5870</v>
      </c>
      <c r="G36" s="55">
        <f>6085+735</f>
        <v>6820</v>
      </c>
      <c r="H36" s="5"/>
    </row>
    <row r="37" spans="1:8" ht="30" hidden="1" x14ac:dyDescent="0.25">
      <c r="A37" s="107"/>
      <c r="B37" s="7" t="s">
        <v>104</v>
      </c>
      <c r="C37" s="19" t="s">
        <v>128</v>
      </c>
      <c r="D37" s="55"/>
      <c r="E37" s="53">
        <v>7909</v>
      </c>
      <c r="F37" s="55">
        <v>8144</v>
      </c>
      <c r="G37" s="56">
        <v>8177</v>
      </c>
      <c r="H37" s="5"/>
    </row>
    <row r="38" spans="1:8" hidden="1" x14ac:dyDescent="0.25">
      <c r="A38" s="189" t="s">
        <v>105</v>
      </c>
      <c r="B38" s="190"/>
      <c r="C38" s="190"/>
      <c r="D38" s="190"/>
      <c r="E38" s="190"/>
      <c r="F38" s="190"/>
      <c r="G38" s="190"/>
      <c r="H38" s="191"/>
    </row>
    <row r="39" spans="1:8" ht="120" hidden="1" x14ac:dyDescent="0.25">
      <c r="A39" s="107">
        <v>13</v>
      </c>
      <c r="B39" s="9" t="s">
        <v>106</v>
      </c>
      <c r="C39" s="18" t="s">
        <v>129</v>
      </c>
      <c r="D39" s="18"/>
      <c r="E39" s="59">
        <v>14</v>
      </c>
      <c r="F39" s="62">
        <v>70</v>
      </c>
      <c r="G39" s="63">
        <v>88</v>
      </c>
      <c r="H39" s="5" t="s">
        <v>201</v>
      </c>
    </row>
    <row r="40" spans="1:8" ht="225" hidden="1" x14ac:dyDescent="0.25">
      <c r="A40" s="107">
        <v>14</v>
      </c>
      <c r="B40" s="8" t="s">
        <v>107</v>
      </c>
      <c r="C40" s="20" t="s">
        <v>126</v>
      </c>
      <c r="D40" s="16"/>
      <c r="E40" s="30">
        <f>E42/E43*100</f>
        <v>72.994247653648202</v>
      </c>
      <c r="F40" s="58">
        <f>F42/F43*100</f>
        <v>73.995584988962477</v>
      </c>
      <c r="G40" s="58">
        <f>G42/G43*100</f>
        <v>98.202170963364992</v>
      </c>
      <c r="H40" s="5" t="s">
        <v>215</v>
      </c>
    </row>
    <row r="41" spans="1:8" ht="15.75" hidden="1" customHeight="1" x14ac:dyDescent="0.25">
      <c r="A41" s="107"/>
      <c r="B41" s="7" t="s">
        <v>108</v>
      </c>
      <c r="C41" s="19"/>
      <c r="D41" s="55"/>
      <c r="E41" s="110"/>
      <c r="F41" s="41"/>
      <c r="G41" s="31"/>
      <c r="H41" s="10"/>
    </row>
    <row r="42" spans="1:8" ht="15.75" hidden="1" customHeight="1" x14ac:dyDescent="0.25">
      <c r="A42" s="107"/>
      <c r="B42" s="7" t="s">
        <v>109</v>
      </c>
      <c r="C42" s="19" t="s">
        <v>128</v>
      </c>
      <c r="D42" s="55"/>
      <c r="E42" s="28">
        <v>4822</v>
      </c>
      <c r="F42" s="40">
        <v>5028</v>
      </c>
      <c r="G42" s="18">
        <f>4364+1426</f>
        <v>5790</v>
      </c>
      <c r="H42" s="10"/>
    </row>
    <row r="43" spans="1:8" ht="45" hidden="1" x14ac:dyDescent="0.25">
      <c r="A43" s="106"/>
      <c r="B43" s="7" t="s">
        <v>110</v>
      </c>
      <c r="C43" s="19" t="s">
        <v>128</v>
      </c>
      <c r="D43" s="55"/>
      <c r="E43" s="28">
        <v>6606</v>
      </c>
      <c r="F43" s="40">
        <v>6795</v>
      </c>
      <c r="G43" s="18">
        <v>5896</v>
      </c>
      <c r="H43" s="5"/>
    </row>
    <row r="44" spans="1:8" hidden="1" x14ac:dyDescent="0.25">
      <c r="A44" s="199" t="s">
        <v>111</v>
      </c>
      <c r="B44" s="199"/>
      <c r="C44" s="199"/>
      <c r="D44" s="199"/>
      <c r="E44" s="199"/>
      <c r="F44" s="199"/>
      <c r="G44" s="199"/>
      <c r="H44" s="199"/>
    </row>
    <row r="45" spans="1:8" ht="121.5" hidden="1" customHeight="1" x14ac:dyDescent="0.25">
      <c r="A45" s="107">
        <v>15</v>
      </c>
      <c r="B45" s="9" t="s">
        <v>112</v>
      </c>
      <c r="C45" s="18" t="s">
        <v>126</v>
      </c>
      <c r="D45" s="18"/>
      <c r="E45" s="26">
        <f>E48/E47*100</f>
        <v>47.619047619047613</v>
      </c>
      <c r="F45" s="42">
        <f t="shared" ref="F45:G45" si="2">F48/F47*100</f>
        <v>30.434782608695656</v>
      </c>
      <c r="G45" s="42">
        <f t="shared" si="2"/>
        <v>29.032258064516132</v>
      </c>
      <c r="H45" s="10" t="s">
        <v>213</v>
      </c>
    </row>
    <row r="46" spans="1:8" hidden="1" x14ac:dyDescent="0.25">
      <c r="A46" s="106"/>
      <c r="B46" s="7" t="s">
        <v>108</v>
      </c>
      <c r="C46" s="19"/>
      <c r="D46" s="55"/>
      <c r="E46" s="110"/>
      <c r="F46" s="43"/>
      <c r="G46" s="29"/>
      <c r="H46" s="5"/>
    </row>
    <row r="47" spans="1:8" ht="45" hidden="1" x14ac:dyDescent="0.25">
      <c r="A47" s="106"/>
      <c r="B47" s="7" t="s">
        <v>113</v>
      </c>
      <c r="C47" s="19" t="s">
        <v>127</v>
      </c>
      <c r="D47" s="55"/>
      <c r="E47" s="20">
        <v>21</v>
      </c>
      <c r="F47" s="44">
        <v>23</v>
      </c>
      <c r="G47" s="29">
        <v>31</v>
      </c>
      <c r="H47" s="5"/>
    </row>
    <row r="48" spans="1:8" ht="45" hidden="1" x14ac:dyDescent="0.25">
      <c r="A48" s="11"/>
      <c r="B48" s="7" t="s">
        <v>114</v>
      </c>
      <c r="C48" s="19" t="s">
        <v>127</v>
      </c>
      <c r="D48" s="55"/>
      <c r="E48" s="20">
        <v>10</v>
      </c>
      <c r="F48" s="40">
        <v>7</v>
      </c>
      <c r="G48" s="35">
        <v>9</v>
      </c>
      <c r="H48" s="2"/>
    </row>
    <row r="49" spans="1:8" hidden="1" x14ac:dyDescent="0.25">
      <c r="A49" s="198" t="s">
        <v>115</v>
      </c>
      <c r="B49" s="198"/>
      <c r="C49" s="198"/>
      <c r="D49" s="198"/>
      <c r="E49" s="198"/>
      <c r="F49" s="198"/>
      <c r="G49" s="198"/>
      <c r="H49" s="198"/>
    </row>
    <row r="50" spans="1:8" ht="120" hidden="1" x14ac:dyDescent="0.25">
      <c r="A50" s="11">
        <v>16</v>
      </c>
      <c r="B50" s="8" t="s">
        <v>116</v>
      </c>
      <c r="C50" s="20" t="s">
        <v>126</v>
      </c>
      <c r="D50" s="16"/>
      <c r="E50" s="15">
        <f>E56/E52*100</f>
        <v>57.499999999999993</v>
      </c>
      <c r="F50" s="38">
        <f t="shared" ref="F50:G50" si="3">F56/F52*100</f>
        <v>64.473684210526315</v>
      </c>
      <c r="G50" s="57">
        <f t="shared" si="3"/>
        <v>74.074074074074076</v>
      </c>
      <c r="H50" s="49" t="s">
        <v>214</v>
      </c>
    </row>
    <row r="51" spans="1:8" hidden="1" x14ac:dyDescent="0.25">
      <c r="A51" s="11"/>
      <c r="B51" s="7" t="s">
        <v>108</v>
      </c>
      <c r="C51" s="21"/>
      <c r="D51" s="37"/>
      <c r="E51" s="15"/>
      <c r="F51" s="40"/>
      <c r="G51" s="35"/>
      <c r="H51" s="2"/>
    </row>
    <row r="52" spans="1:8" ht="45" hidden="1" x14ac:dyDescent="0.25">
      <c r="A52" s="11"/>
      <c r="B52" s="12" t="s">
        <v>117</v>
      </c>
      <c r="C52" s="22" t="s">
        <v>127</v>
      </c>
      <c r="D52" s="89"/>
      <c r="E52" s="32">
        <f>SUM(E53:E55)</f>
        <v>40</v>
      </c>
      <c r="F52" s="37">
        <f t="shared" ref="F52:G52" si="4">SUM(F53:F55)</f>
        <v>76</v>
      </c>
      <c r="G52" s="32">
        <f t="shared" si="4"/>
        <v>54</v>
      </c>
      <c r="H52" s="2"/>
    </row>
    <row r="53" spans="1:8" hidden="1" x14ac:dyDescent="0.25">
      <c r="A53" s="11"/>
      <c r="B53" s="7" t="s">
        <v>118</v>
      </c>
      <c r="C53" s="22"/>
      <c r="D53" s="89"/>
      <c r="E53" s="20">
        <v>31</v>
      </c>
      <c r="F53" s="40">
        <v>40</v>
      </c>
      <c r="G53" s="35">
        <v>40</v>
      </c>
      <c r="H53" s="2"/>
    </row>
    <row r="54" spans="1:8" ht="90" hidden="1" x14ac:dyDescent="0.25">
      <c r="A54" s="11"/>
      <c r="B54" s="7" t="s">
        <v>119</v>
      </c>
      <c r="C54" s="22"/>
      <c r="D54" s="89"/>
      <c r="E54" s="20">
        <v>5</v>
      </c>
      <c r="F54" s="40">
        <v>28</v>
      </c>
      <c r="G54" s="35">
        <v>6</v>
      </c>
      <c r="H54" s="49" t="s">
        <v>205</v>
      </c>
    </row>
    <row r="55" spans="1:8" hidden="1" x14ac:dyDescent="0.25">
      <c r="A55" s="11"/>
      <c r="B55" s="7" t="s">
        <v>120</v>
      </c>
      <c r="C55" s="22"/>
      <c r="D55" s="89"/>
      <c r="E55" s="27">
        <v>4</v>
      </c>
      <c r="F55" s="45">
        <v>8</v>
      </c>
      <c r="G55" s="35">
        <v>8</v>
      </c>
      <c r="H55" s="2"/>
    </row>
    <row r="56" spans="1:8" ht="45" hidden="1" x14ac:dyDescent="0.25">
      <c r="A56" s="11"/>
      <c r="B56" s="12" t="s">
        <v>121</v>
      </c>
      <c r="C56" s="22" t="s">
        <v>127</v>
      </c>
      <c r="D56" s="89"/>
      <c r="E56" s="33">
        <f>SUM(E57:E59)</f>
        <v>23</v>
      </c>
      <c r="F56" s="37">
        <f t="shared" ref="F56:G56" si="5">SUM(F57:F59)</f>
        <v>49</v>
      </c>
      <c r="G56" s="33">
        <f t="shared" si="5"/>
        <v>40</v>
      </c>
      <c r="H56" s="2"/>
    </row>
    <row r="57" spans="1:8" hidden="1" x14ac:dyDescent="0.25">
      <c r="A57" s="11"/>
      <c r="B57" s="7" t="s">
        <v>118</v>
      </c>
      <c r="C57" s="22"/>
      <c r="D57" s="89"/>
      <c r="E57" s="20">
        <v>19</v>
      </c>
      <c r="F57" s="39">
        <v>20</v>
      </c>
      <c r="G57" s="35">
        <v>20</v>
      </c>
      <c r="H57" s="2"/>
    </row>
    <row r="58" spans="1:8" ht="90" hidden="1" x14ac:dyDescent="0.25">
      <c r="A58" s="11"/>
      <c r="B58" s="7" t="s">
        <v>119</v>
      </c>
      <c r="C58" s="22"/>
      <c r="D58" s="89"/>
      <c r="E58" s="20">
        <v>1</v>
      </c>
      <c r="F58" s="39">
        <v>23</v>
      </c>
      <c r="G58" s="35">
        <v>14</v>
      </c>
      <c r="H58" s="49" t="s">
        <v>205</v>
      </c>
    </row>
    <row r="59" spans="1:8" hidden="1" x14ac:dyDescent="0.25">
      <c r="A59" s="11"/>
      <c r="B59" s="7" t="s">
        <v>122</v>
      </c>
      <c r="C59" s="23"/>
      <c r="D59" s="90"/>
      <c r="E59" s="20">
        <v>3</v>
      </c>
      <c r="F59" s="39">
        <v>6</v>
      </c>
      <c r="G59" s="35">
        <v>6</v>
      </c>
      <c r="H59" s="2"/>
    </row>
    <row r="60" spans="1:8" ht="135" hidden="1" x14ac:dyDescent="0.25">
      <c r="A60" s="11">
        <v>17</v>
      </c>
      <c r="B60" s="8" t="s">
        <v>123</v>
      </c>
      <c r="C60" s="20" t="s">
        <v>126</v>
      </c>
      <c r="D60" s="16"/>
      <c r="E60" s="15">
        <f>E66/E62*100</f>
        <v>92.5</v>
      </c>
      <c r="F60" s="46">
        <f>F66/F62*100</f>
        <v>82.89473684210526</v>
      </c>
      <c r="G60" s="46">
        <f>G66/G62*100</f>
        <v>83.870967741935488</v>
      </c>
      <c r="H60" s="49" t="s">
        <v>214</v>
      </c>
    </row>
    <row r="61" spans="1:8" hidden="1" x14ac:dyDescent="0.25">
      <c r="A61" s="11"/>
      <c r="B61" s="7" t="s">
        <v>108</v>
      </c>
      <c r="C61" s="24"/>
      <c r="D61" s="16"/>
      <c r="E61" s="15"/>
      <c r="F61" s="39"/>
      <c r="G61" s="35"/>
      <c r="H61" s="2"/>
    </row>
    <row r="62" spans="1:8" ht="39.75" hidden="1" customHeight="1" x14ac:dyDescent="0.25">
      <c r="A62" s="11"/>
      <c r="B62" s="12" t="s">
        <v>124</v>
      </c>
      <c r="C62" s="23" t="s">
        <v>127</v>
      </c>
      <c r="D62" s="90"/>
      <c r="E62" s="32">
        <f>SUM(E63:E65)</f>
        <v>40</v>
      </c>
      <c r="F62" s="32">
        <f t="shared" ref="F62:G62" si="6">SUM(F63:F65)</f>
        <v>76</v>
      </c>
      <c r="G62" s="32">
        <f t="shared" si="6"/>
        <v>62</v>
      </c>
      <c r="H62" s="2"/>
    </row>
    <row r="63" spans="1:8" hidden="1" x14ac:dyDescent="0.25">
      <c r="A63" s="11"/>
      <c r="B63" s="7" t="s">
        <v>118</v>
      </c>
      <c r="C63" s="23"/>
      <c r="D63" s="90"/>
      <c r="E63" s="20">
        <v>31</v>
      </c>
      <c r="F63" s="39">
        <v>40</v>
      </c>
      <c r="G63" s="15">
        <v>40</v>
      </c>
      <c r="H63" s="2"/>
    </row>
    <row r="64" spans="1:8" ht="90" hidden="1" x14ac:dyDescent="0.25">
      <c r="A64" s="11"/>
      <c r="B64" s="7" t="s">
        <v>119</v>
      </c>
      <c r="C64" s="23"/>
      <c r="D64" s="90"/>
      <c r="E64" s="20">
        <v>5</v>
      </c>
      <c r="F64" s="39">
        <v>28</v>
      </c>
      <c r="G64" s="15">
        <v>14</v>
      </c>
      <c r="H64" s="49" t="s">
        <v>205</v>
      </c>
    </row>
    <row r="65" spans="1:8" hidden="1" x14ac:dyDescent="0.25">
      <c r="A65" s="11"/>
      <c r="B65" s="7" t="s">
        <v>120</v>
      </c>
      <c r="C65" s="23"/>
      <c r="D65" s="90"/>
      <c r="E65" s="27">
        <v>4</v>
      </c>
      <c r="F65" s="47">
        <v>8</v>
      </c>
      <c r="G65" s="15">
        <v>8</v>
      </c>
      <c r="H65" s="2"/>
    </row>
    <row r="66" spans="1:8" ht="45" hidden="1" x14ac:dyDescent="0.25">
      <c r="A66" s="11"/>
      <c r="B66" s="12" t="s">
        <v>125</v>
      </c>
      <c r="C66" s="23" t="s">
        <v>127</v>
      </c>
      <c r="D66" s="90"/>
      <c r="E66" s="32">
        <f>SUM(E67:E69)</f>
        <v>37</v>
      </c>
      <c r="F66" s="32">
        <f t="shared" ref="F66:G66" si="7">SUM(F67:F69)</f>
        <v>63</v>
      </c>
      <c r="G66" s="32">
        <f t="shared" si="7"/>
        <v>52</v>
      </c>
      <c r="H66" s="2"/>
    </row>
    <row r="67" spans="1:8" ht="105" hidden="1" x14ac:dyDescent="0.25">
      <c r="A67" s="11"/>
      <c r="B67" s="7" t="s">
        <v>118</v>
      </c>
      <c r="C67" s="23"/>
      <c r="D67" s="90"/>
      <c r="E67" s="20">
        <v>29</v>
      </c>
      <c r="F67" s="39">
        <v>37</v>
      </c>
      <c r="G67" s="15">
        <v>33</v>
      </c>
      <c r="H67" s="49" t="s">
        <v>202</v>
      </c>
    </row>
    <row r="68" spans="1:8" ht="75" hidden="1" x14ac:dyDescent="0.25">
      <c r="A68" s="11"/>
      <c r="B68" s="7" t="s">
        <v>119</v>
      </c>
      <c r="C68" s="23"/>
      <c r="D68" s="90"/>
      <c r="E68" s="20">
        <v>5</v>
      </c>
      <c r="F68" s="39">
        <v>23</v>
      </c>
      <c r="G68" s="15">
        <v>14</v>
      </c>
      <c r="H68" s="49" t="s">
        <v>206</v>
      </c>
    </row>
    <row r="69" spans="1:8" ht="44.25" hidden="1" customHeight="1" x14ac:dyDescent="0.25">
      <c r="A69" s="11"/>
      <c r="B69" s="7" t="s">
        <v>120</v>
      </c>
      <c r="C69" s="23"/>
      <c r="D69" s="90"/>
      <c r="E69" s="20">
        <v>3</v>
      </c>
      <c r="F69" s="16">
        <v>3</v>
      </c>
      <c r="G69" s="15">
        <v>5</v>
      </c>
      <c r="H69" s="2"/>
    </row>
    <row r="70" spans="1:8" ht="135" x14ac:dyDescent="0.25">
      <c r="A70" s="107">
        <v>9</v>
      </c>
      <c r="B70" s="6" t="s">
        <v>298</v>
      </c>
      <c r="C70" s="110" t="s">
        <v>126</v>
      </c>
      <c r="D70" s="16" t="s">
        <v>287</v>
      </c>
      <c r="E70" s="110">
        <v>100</v>
      </c>
      <c r="F70" s="40">
        <v>100</v>
      </c>
      <c r="G70" s="110">
        <v>100</v>
      </c>
      <c r="H70" s="107" t="s">
        <v>379</v>
      </c>
    </row>
  </sheetData>
  <mergeCells count="21">
    <mergeCell ref="A30:H30"/>
    <mergeCell ref="A31:H31"/>
    <mergeCell ref="A33:H33"/>
    <mergeCell ref="A38:H38"/>
    <mergeCell ref="A44:H44"/>
    <mergeCell ref="A49:H49"/>
    <mergeCell ref="A10:H10"/>
    <mergeCell ref="A12:H12"/>
    <mergeCell ref="A13:H13"/>
    <mergeCell ref="A19:H19"/>
    <mergeCell ref="A25:H25"/>
    <mergeCell ref="A26:H26"/>
    <mergeCell ref="A4:H4"/>
    <mergeCell ref="A6:A8"/>
    <mergeCell ref="B6:B8"/>
    <mergeCell ref="C6:C8"/>
    <mergeCell ref="D6:D8"/>
    <mergeCell ref="E6:G6"/>
    <mergeCell ref="H6:H8"/>
    <mergeCell ref="E7:E8"/>
    <mergeCell ref="F7:G7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36" zoomScale="90" zoomScaleNormal="90" workbookViewId="0">
      <selection activeCell="B54" sqref="B54"/>
    </sheetView>
  </sheetViews>
  <sheetFormatPr defaultRowHeight="15" x14ac:dyDescent="0.25"/>
  <cols>
    <col min="1" max="1" width="4.42578125" style="1" customWidth="1"/>
    <col min="2" max="2" width="44.28515625" style="1" customWidth="1"/>
    <col min="3" max="3" width="39.85546875" style="1" customWidth="1"/>
    <col min="4" max="4" width="14.5703125" style="1" customWidth="1"/>
    <col min="5" max="5" width="13.7109375" style="1" customWidth="1"/>
    <col min="6" max="6" width="13.28515625" style="1" customWidth="1"/>
    <col min="7" max="7" width="13.85546875" style="1" customWidth="1"/>
    <col min="8" max="8" width="41.5703125" style="50" customWidth="1"/>
    <col min="9" max="9" width="57.85546875" style="79" customWidth="1"/>
    <col min="10" max="10" width="36.42578125" style="1" customWidth="1"/>
    <col min="11" max="16384" width="9.140625" style="1"/>
  </cols>
  <sheetData>
    <row r="1" spans="1:10" x14ac:dyDescent="0.25">
      <c r="J1" s="64" t="s">
        <v>217</v>
      </c>
    </row>
    <row r="2" spans="1:10" ht="3.75" customHeight="1" x14ac:dyDescent="0.25"/>
    <row r="3" spans="1:10" ht="46.5" customHeight="1" x14ac:dyDescent="0.25">
      <c r="A3" s="182" t="s">
        <v>18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6" customHeight="1" x14ac:dyDescent="0.25">
      <c r="A4" s="108"/>
      <c r="B4" s="109"/>
      <c r="C4" s="109"/>
      <c r="D4" s="109"/>
      <c r="E4" s="109"/>
      <c r="F4" s="109"/>
      <c r="G4" s="109"/>
      <c r="H4" s="109"/>
      <c r="I4" s="80"/>
      <c r="J4" s="109"/>
    </row>
    <row r="5" spans="1:10" hidden="1" x14ac:dyDescent="0.25"/>
    <row r="6" spans="1:10" x14ac:dyDescent="0.25">
      <c r="A6" s="203" t="s">
        <v>1</v>
      </c>
      <c r="B6" s="203" t="s">
        <v>8</v>
      </c>
      <c r="C6" s="203" t="s">
        <v>9</v>
      </c>
      <c r="D6" s="203" t="s">
        <v>10</v>
      </c>
      <c r="E6" s="203"/>
      <c r="F6" s="203" t="s">
        <v>11</v>
      </c>
      <c r="G6" s="203"/>
      <c r="H6" s="203" t="s">
        <v>12</v>
      </c>
      <c r="I6" s="203"/>
      <c r="J6" s="203" t="s">
        <v>13</v>
      </c>
    </row>
    <row r="7" spans="1:10" ht="30" customHeight="1" x14ac:dyDescent="0.25">
      <c r="A7" s="203"/>
      <c r="B7" s="203"/>
      <c r="C7" s="203"/>
      <c r="D7" s="111" t="s">
        <v>14</v>
      </c>
      <c r="E7" s="111" t="s">
        <v>15</v>
      </c>
      <c r="F7" s="111" t="s">
        <v>14</v>
      </c>
      <c r="G7" s="111" t="s">
        <v>15</v>
      </c>
      <c r="H7" s="111" t="s">
        <v>380</v>
      </c>
      <c r="I7" s="81" t="s">
        <v>16</v>
      </c>
      <c r="J7" s="203"/>
    </row>
    <row r="8" spans="1:10" x14ac:dyDescent="0.25">
      <c r="A8" s="111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G8" s="111">
        <v>7</v>
      </c>
      <c r="H8" s="111">
        <v>8</v>
      </c>
      <c r="I8" s="81">
        <v>9</v>
      </c>
      <c r="J8" s="111">
        <v>10</v>
      </c>
    </row>
    <row r="9" spans="1:10" ht="26.25" customHeight="1" x14ac:dyDescent="0.25">
      <c r="A9" s="204" t="s">
        <v>162</v>
      </c>
      <c r="B9" s="205"/>
      <c r="C9" s="205"/>
      <c r="D9" s="205"/>
      <c r="E9" s="205"/>
      <c r="F9" s="205"/>
      <c r="G9" s="205"/>
      <c r="H9" s="205"/>
      <c r="I9" s="206"/>
      <c r="J9" s="51"/>
    </row>
    <row r="10" spans="1:10" s="84" customFormat="1" ht="168.75" customHeight="1" x14ac:dyDescent="0.25">
      <c r="A10" s="40">
        <v>1</v>
      </c>
      <c r="B10" s="95" t="s">
        <v>163</v>
      </c>
      <c r="C10" s="40" t="s">
        <v>305</v>
      </c>
      <c r="D10" s="96">
        <v>44927</v>
      </c>
      <c r="E10" s="96">
        <v>45291</v>
      </c>
      <c r="F10" s="96">
        <v>44927</v>
      </c>
      <c r="G10" s="96">
        <v>45291</v>
      </c>
      <c r="H10" s="82" t="s">
        <v>289</v>
      </c>
      <c r="I10" s="78" t="s">
        <v>381</v>
      </c>
      <c r="J10" s="39" t="s">
        <v>225</v>
      </c>
    </row>
    <row r="11" spans="1:10" ht="315.75" customHeight="1" x14ac:dyDescent="0.25">
      <c r="A11" s="40">
        <v>2</v>
      </c>
      <c r="B11" s="95" t="s">
        <v>164</v>
      </c>
      <c r="C11" s="40" t="s">
        <v>304</v>
      </c>
      <c r="D11" s="96">
        <v>44927</v>
      </c>
      <c r="E11" s="96">
        <v>45291</v>
      </c>
      <c r="F11" s="96">
        <v>44927</v>
      </c>
      <c r="G11" s="96">
        <v>45291</v>
      </c>
      <c r="H11" s="82" t="s">
        <v>382</v>
      </c>
      <c r="I11" s="78" t="s">
        <v>383</v>
      </c>
      <c r="J11" s="39" t="s">
        <v>225</v>
      </c>
    </row>
    <row r="12" spans="1:10" ht="147" customHeight="1" x14ac:dyDescent="0.25">
      <c r="A12" s="40">
        <v>3</v>
      </c>
      <c r="B12" s="95" t="s">
        <v>165</v>
      </c>
      <c r="C12" s="40" t="s">
        <v>303</v>
      </c>
      <c r="D12" s="96">
        <v>44927</v>
      </c>
      <c r="E12" s="96">
        <v>45291</v>
      </c>
      <c r="F12" s="96">
        <v>44927</v>
      </c>
      <c r="G12" s="96">
        <v>45291</v>
      </c>
      <c r="H12" s="82" t="s">
        <v>384</v>
      </c>
      <c r="I12" s="75" t="s">
        <v>385</v>
      </c>
      <c r="J12" s="39" t="s">
        <v>225</v>
      </c>
    </row>
    <row r="13" spans="1:10" ht="98.25" hidden="1" customHeight="1" x14ac:dyDescent="0.25">
      <c r="A13" s="40">
        <v>4</v>
      </c>
      <c r="B13" s="95" t="s">
        <v>166</v>
      </c>
      <c r="C13" s="40"/>
      <c r="D13" s="96">
        <v>44927</v>
      </c>
      <c r="E13" s="96">
        <v>44926</v>
      </c>
      <c r="F13" s="96">
        <v>44562</v>
      </c>
      <c r="G13" s="96">
        <v>44926</v>
      </c>
      <c r="H13" s="75" t="s">
        <v>167</v>
      </c>
      <c r="I13" s="75"/>
      <c r="J13" s="39"/>
    </row>
    <row r="14" spans="1:10" s="84" customFormat="1" ht="143.25" customHeight="1" x14ac:dyDescent="0.25">
      <c r="A14" s="40">
        <v>4</v>
      </c>
      <c r="B14" s="95" t="s">
        <v>168</v>
      </c>
      <c r="C14" s="97" t="s">
        <v>306</v>
      </c>
      <c r="D14" s="96">
        <v>44927</v>
      </c>
      <c r="E14" s="96">
        <v>45291</v>
      </c>
      <c r="F14" s="96">
        <v>44927</v>
      </c>
      <c r="G14" s="96">
        <v>45291</v>
      </c>
      <c r="H14" s="82" t="s">
        <v>386</v>
      </c>
      <c r="I14" s="78" t="s">
        <v>387</v>
      </c>
      <c r="J14" s="39" t="s">
        <v>225</v>
      </c>
    </row>
    <row r="15" spans="1:10" ht="102" customHeight="1" x14ac:dyDescent="0.25">
      <c r="A15" s="40">
        <v>5</v>
      </c>
      <c r="B15" s="95" t="s">
        <v>169</v>
      </c>
      <c r="C15" s="97" t="s">
        <v>306</v>
      </c>
      <c r="D15" s="96">
        <v>44927</v>
      </c>
      <c r="E15" s="96">
        <v>45291</v>
      </c>
      <c r="F15" s="96">
        <v>44927</v>
      </c>
      <c r="G15" s="96">
        <v>45291</v>
      </c>
      <c r="H15" s="82" t="s">
        <v>234</v>
      </c>
      <c r="I15" s="77" t="s">
        <v>388</v>
      </c>
      <c r="J15" s="39" t="s">
        <v>225</v>
      </c>
    </row>
    <row r="16" spans="1:10" ht="106.5" customHeight="1" x14ac:dyDescent="0.25">
      <c r="A16" s="40">
        <v>6</v>
      </c>
      <c r="B16" s="95" t="s">
        <v>170</v>
      </c>
      <c r="C16" s="40" t="s">
        <v>307</v>
      </c>
      <c r="D16" s="96">
        <v>44927</v>
      </c>
      <c r="E16" s="96">
        <v>45291</v>
      </c>
      <c r="F16" s="96">
        <v>44927</v>
      </c>
      <c r="G16" s="96">
        <v>45291</v>
      </c>
      <c r="H16" s="82" t="s">
        <v>171</v>
      </c>
      <c r="I16" s="78" t="s">
        <v>389</v>
      </c>
      <c r="J16" s="39" t="s">
        <v>225</v>
      </c>
    </row>
    <row r="17" spans="1:10" ht="111" customHeight="1" x14ac:dyDescent="0.25">
      <c r="A17" s="40">
        <v>7</v>
      </c>
      <c r="B17" s="95" t="s">
        <v>172</v>
      </c>
      <c r="C17" s="40" t="s">
        <v>307</v>
      </c>
      <c r="D17" s="96">
        <v>44927</v>
      </c>
      <c r="E17" s="96">
        <v>45291</v>
      </c>
      <c r="F17" s="96">
        <v>44927</v>
      </c>
      <c r="G17" s="96">
        <v>45291</v>
      </c>
      <c r="H17" s="82" t="s">
        <v>235</v>
      </c>
      <c r="I17" s="78" t="s">
        <v>390</v>
      </c>
      <c r="J17" s="39" t="s">
        <v>225</v>
      </c>
    </row>
    <row r="18" spans="1:10" ht="105" customHeight="1" x14ac:dyDescent="0.25">
      <c r="A18" s="40">
        <v>9</v>
      </c>
      <c r="B18" s="95" t="s">
        <v>290</v>
      </c>
      <c r="C18" s="40" t="s">
        <v>306</v>
      </c>
      <c r="D18" s="96">
        <v>44927</v>
      </c>
      <c r="E18" s="96">
        <v>45291</v>
      </c>
      <c r="F18" s="96">
        <v>44927</v>
      </c>
      <c r="G18" s="96">
        <v>45291</v>
      </c>
      <c r="H18" s="75" t="s">
        <v>236</v>
      </c>
      <c r="I18" s="78" t="s">
        <v>391</v>
      </c>
      <c r="J18" s="39" t="s">
        <v>225</v>
      </c>
    </row>
    <row r="19" spans="1:10" s="84" customFormat="1" ht="21" customHeight="1" x14ac:dyDescent="0.25">
      <c r="A19" s="200" t="s">
        <v>173</v>
      </c>
      <c r="B19" s="201"/>
      <c r="C19" s="201"/>
      <c r="D19" s="201"/>
      <c r="E19" s="201"/>
      <c r="F19" s="201"/>
      <c r="G19" s="201"/>
      <c r="H19" s="201"/>
      <c r="I19" s="201"/>
      <c r="J19" s="202"/>
    </row>
    <row r="20" spans="1:10" ht="103.5" customHeight="1" x14ac:dyDescent="0.25">
      <c r="A20" s="40">
        <v>10</v>
      </c>
      <c r="B20" s="95" t="s">
        <v>174</v>
      </c>
      <c r="C20" s="40" t="s">
        <v>308</v>
      </c>
      <c r="D20" s="96">
        <v>44927</v>
      </c>
      <c r="E20" s="96">
        <v>45291</v>
      </c>
      <c r="F20" s="96">
        <v>44927</v>
      </c>
      <c r="G20" s="96">
        <v>45291</v>
      </c>
      <c r="H20" s="75" t="s">
        <v>292</v>
      </c>
      <c r="I20" s="4" t="s">
        <v>392</v>
      </c>
      <c r="J20" s="39" t="s">
        <v>225</v>
      </c>
    </row>
    <row r="21" spans="1:10" ht="90" hidden="1" customHeight="1" x14ac:dyDescent="0.25">
      <c r="A21" s="40">
        <v>11</v>
      </c>
      <c r="B21" s="95" t="s">
        <v>175</v>
      </c>
      <c r="C21" s="40"/>
      <c r="D21" s="96">
        <v>44927</v>
      </c>
      <c r="E21" s="96">
        <v>45291</v>
      </c>
      <c r="F21" s="96">
        <v>44927</v>
      </c>
      <c r="G21" s="96">
        <v>45291</v>
      </c>
      <c r="H21" s="82" t="s">
        <v>176</v>
      </c>
      <c r="I21" s="75"/>
      <c r="J21" s="39"/>
    </row>
    <row r="22" spans="1:10" ht="152.25" customHeight="1" x14ac:dyDescent="0.25">
      <c r="A22" s="40">
        <v>12</v>
      </c>
      <c r="B22" s="95" t="s">
        <v>177</v>
      </c>
      <c r="C22" s="40" t="s">
        <v>309</v>
      </c>
      <c r="D22" s="96">
        <v>44927</v>
      </c>
      <c r="E22" s="96">
        <v>45291</v>
      </c>
      <c r="F22" s="96">
        <v>44927</v>
      </c>
      <c r="G22" s="96">
        <v>45291</v>
      </c>
      <c r="H22" s="82" t="s">
        <v>237</v>
      </c>
      <c r="I22" s="43" t="s">
        <v>393</v>
      </c>
      <c r="J22" s="39" t="s">
        <v>225</v>
      </c>
    </row>
    <row r="23" spans="1:10" ht="75" hidden="1" customHeight="1" x14ac:dyDescent="0.25">
      <c r="A23" s="40">
        <v>13</v>
      </c>
      <c r="B23" s="95" t="s">
        <v>178</v>
      </c>
      <c r="C23" s="40"/>
      <c r="D23" s="96">
        <v>44927</v>
      </c>
      <c r="E23" s="96">
        <v>45291</v>
      </c>
      <c r="F23" s="96">
        <v>44927</v>
      </c>
      <c r="G23" s="96">
        <v>45291</v>
      </c>
      <c r="H23" s="75" t="s">
        <v>191</v>
      </c>
      <c r="I23" s="75"/>
      <c r="J23" s="39"/>
    </row>
    <row r="24" spans="1:10" ht="128.25" hidden="1" customHeight="1" x14ac:dyDescent="0.25">
      <c r="A24" s="40">
        <v>14</v>
      </c>
      <c r="B24" s="95" t="s">
        <v>179</v>
      </c>
      <c r="C24" s="40" t="s">
        <v>291</v>
      </c>
      <c r="D24" s="96">
        <v>44927</v>
      </c>
      <c r="E24" s="96">
        <v>45291</v>
      </c>
      <c r="F24" s="96">
        <v>44927</v>
      </c>
      <c r="G24" s="96">
        <v>45291</v>
      </c>
      <c r="H24" s="75" t="s">
        <v>223</v>
      </c>
      <c r="I24" s="75" t="s">
        <v>238</v>
      </c>
      <c r="J24" s="39" t="s">
        <v>225</v>
      </c>
    </row>
    <row r="25" spans="1:10" hidden="1" x14ac:dyDescent="0.25">
      <c r="A25" s="95"/>
      <c r="B25" s="200" t="s">
        <v>98</v>
      </c>
      <c r="C25" s="201"/>
      <c r="D25" s="201"/>
      <c r="E25" s="201"/>
      <c r="F25" s="201"/>
      <c r="G25" s="201"/>
      <c r="H25" s="201"/>
      <c r="I25" s="201"/>
      <c r="J25" s="202"/>
    </row>
    <row r="26" spans="1:10" ht="45" hidden="1" x14ac:dyDescent="0.25">
      <c r="A26" s="40">
        <v>15</v>
      </c>
      <c r="B26" s="95" t="s">
        <v>180</v>
      </c>
      <c r="C26" s="40"/>
      <c r="D26" s="96">
        <v>43831</v>
      </c>
      <c r="E26" s="96">
        <v>44196</v>
      </c>
      <c r="F26" s="48">
        <v>43831</v>
      </c>
      <c r="G26" s="48">
        <v>44196</v>
      </c>
      <c r="H26" s="82" t="s">
        <v>207</v>
      </c>
      <c r="I26" s="82" t="s">
        <v>192</v>
      </c>
      <c r="J26" s="98"/>
    </row>
    <row r="27" spans="1:10" ht="45" hidden="1" x14ac:dyDescent="0.25">
      <c r="A27" s="40">
        <v>16</v>
      </c>
      <c r="B27" s="95" t="s">
        <v>181</v>
      </c>
      <c r="C27" s="40"/>
      <c r="D27" s="96">
        <v>43831</v>
      </c>
      <c r="E27" s="96">
        <v>44196</v>
      </c>
      <c r="F27" s="48">
        <v>44105</v>
      </c>
      <c r="G27" s="48">
        <v>44196</v>
      </c>
      <c r="H27" s="82" t="s">
        <v>208</v>
      </c>
      <c r="I27" s="77" t="s">
        <v>193</v>
      </c>
      <c r="J27" s="99"/>
    </row>
    <row r="28" spans="1:10" ht="45" hidden="1" x14ac:dyDescent="0.25">
      <c r="A28" s="40">
        <v>17</v>
      </c>
      <c r="B28" s="95" t="s">
        <v>182</v>
      </c>
      <c r="C28" s="40"/>
      <c r="D28" s="96">
        <v>43831</v>
      </c>
      <c r="E28" s="96">
        <v>44196</v>
      </c>
      <c r="F28" s="96">
        <v>43831</v>
      </c>
      <c r="G28" s="96">
        <v>44196</v>
      </c>
      <c r="H28" s="82" t="s">
        <v>208</v>
      </c>
      <c r="I28" s="82" t="s">
        <v>194</v>
      </c>
      <c r="J28" s="99"/>
    </row>
    <row r="29" spans="1:10" ht="45" hidden="1" x14ac:dyDescent="0.25">
      <c r="A29" s="40">
        <v>18</v>
      </c>
      <c r="B29" s="95" t="s">
        <v>183</v>
      </c>
      <c r="C29" s="40"/>
      <c r="D29" s="96">
        <v>43831</v>
      </c>
      <c r="E29" s="96">
        <v>44196</v>
      </c>
      <c r="F29" s="96">
        <v>43831</v>
      </c>
      <c r="G29" s="96">
        <v>44196</v>
      </c>
      <c r="H29" s="82" t="s">
        <v>208</v>
      </c>
      <c r="I29" s="75" t="s">
        <v>195</v>
      </c>
      <c r="J29" s="99"/>
    </row>
    <row r="30" spans="1:10" ht="105" hidden="1" x14ac:dyDescent="0.25">
      <c r="A30" s="40">
        <v>19</v>
      </c>
      <c r="B30" s="95" t="s">
        <v>184</v>
      </c>
      <c r="C30" s="40"/>
      <c r="D30" s="96">
        <v>43831</v>
      </c>
      <c r="E30" s="96">
        <v>44196</v>
      </c>
      <c r="F30" s="96">
        <v>43831</v>
      </c>
      <c r="G30" s="96">
        <v>44196</v>
      </c>
      <c r="H30" s="82" t="s">
        <v>209</v>
      </c>
      <c r="I30" s="82" t="s">
        <v>196</v>
      </c>
      <c r="J30" s="99"/>
    </row>
    <row r="31" spans="1:10" ht="45" hidden="1" x14ac:dyDescent="0.25">
      <c r="A31" s="40">
        <v>20</v>
      </c>
      <c r="B31" s="95" t="s">
        <v>185</v>
      </c>
      <c r="C31" s="40"/>
      <c r="D31" s="96">
        <v>43831</v>
      </c>
      <c r="E31" s="96">
        <v>44196</v>
      </c>
      <c r="F31" s="96">
        <v>43831</v>
      </c>
      <c r="G31" s="96">
        <v>44196</v>
      </c>
      <c r="H31" s="82" t="s">
        <v>208</v>
      </c>
      <c r="I31" s="82" t="s">
        <v>194</v>
      </c>
      <c r="J31" s="99"/>
    </row>
    <row r="32" spans="1:10" ht="135" hidden="1" x14ac:dyDescent="0.25">
      <c r="A32" s="40">
        <v>21</v>
      </c>
      <c r="B32" s="95" t="s">
        <v>186</v>
      </c>
      <c r="C32" s="40"/>
      <c r="D32" s="96">
        <v>43831</v>
      </c>
      <c r="E32" s="96">
        <v>44196</v>
      </c>
      <c r="F32" s="48">
        <v>43831</v>
      </c>
      <c r="G32" s="48">
        <v>44196</v>
      </c>
      <c r="H32" s="82" t="s">
        <v>210</v>
      </c>
      <c r="I32" s="82" t="s">
        <v>197</v>
      </c>
      <c r="J32" s="82" t="s">
        <v>187</v>
      </c>
    </row>
    <row r="33" spans="1:10" ht="135" hidden="1" x14ac:dyDescent="0.25">
      <c r="A33" s="40">
        <v>22</v>
      </c>
      <c r="B33" s="95" t="s">
        <v>188</v>
      </c>
      <c r="C33" s="40"/>
      <c r="D33" s="96">
        <v>43831</v>
      </c>
      <c r="E33" s="96">
        <v>44196</v>
      </c>
      <c r="F33" s="48">
        <v>43831</v>
      </c>
      <c r="G33" s="48">
        <v>44196</v>
      </c>
      <c r="H33" s="82" t="s">
        <v>211</v>
      </c>
      <c r="I33" s="83" t="s">
        <v>198</v>
      </c>
      <c r="J33" s="99"/>
    </row>
    <row r="34" spans="1:10" ht="240" hidden="1" x14ac:dyDescent="0.25">
      <c r="A34" s="40">
        <v>23</v>
      </c>
      <c r="B34" s="95" t="s">
        <v>189</v>
      </c>
      <c r="C34" s="40"/>
      <c r="D34" s="96">
        <v>43831</v>
      </c>
      <c r="E34" s="96">
        <v>44196</v>
      </c>
      <c r="F34" s="48">
        <v>43831</v>
      </c>
      <c r="G34" s="48">
        <v>44196</v>
      </c>
      <c r="H34" s="82" t="s">
        <v>211</v>
      </c>
      <c r="I34" s="82" t="s">
        <v>199</v>
      </c>
      <c r="J34" s="99"/>
    </row>
    <row r="35" spans="1:10" ht="120" hidden="1" x14ac:dyDescent="0.25">
      <c r="A35" s="40">
        <v>24</v>
      </c>
      <c r="B35" s="95" t="s">
        <v>190</v>
      </c>
      <c r="C35" s="40"/>
      <c r="D35" s="96">
        <v>43831</v>
      </c>
      <c r="E35" s="96">
        <v>44196</v>
      </c>
      <c r="F35" s="48">
        <v>43831</v>
      </c>
      <c r="G35" s="48">
        <v>44196</v>
      </c>
      <c r="H35" s="82" t="s">
        <v>212</v>
      </c>
      <c r="I35" s="75" t="s">
        <v>200</v>
      </c>
      <c r="J35" s="99"/>
    </row>
    <row r="36" spans="1:10" ht="75.75" customHeight="1" x14ac:dyDescent="0.25">
      <c r="A36" s="40">
        <v>15</v>
      </c>
      <c r="B36" s="95" t="s">
        <v>224</v>
      </c>
      <c r="C36" s="40" t="s">
        <v>310</v>
      </c>
      <c r="D36" s="96">
        <v>44927</v>
      </c>
      <c r="E36" s="96">
        <v>45291</v>
      </c>
      <c r="F36" s="96">
        <v>44927</v>
      </c>
      <c r="G36" s="96">
        <v>45291</v>
      </c>
      <c r="H36" s="75" t="s">
        <v>311</v>
      </c>
      <c r="I36" s="75" t="s">
        <v>394</v>
      </c>
      <c r="J36" s="39" t="s">
        <v>225</v>
      </c>
    </row>
    <row r="37" spans="1:10" ht="111" customHeight="1" x14ac:dyDescent="0.25">
      <c r="A37" s="40">
        <v>16</v>
      </c>
      <c r="B37" s="95" t="s">
        <v>312</v>
      </c>
      <c r="C37" s="40" t="s">
        <v>310</v>
      </c>
      <c r="D37" s="96">
        <v>44927</v>
      </c>
      <c r="E37" s="96">
        <v>45291</v>
      </c>
      <c r="F37" s="96">
        <v>44927</v>
      </c>
      <c r="G37" s="96">
        <v>45291</v>
      </c>
      <c r="H37" s="75" t="s">
        <v>239</v>
      </c>
      <c r="I37" s="75" t="s">
        <v>395</v>
      </c>
      <c r="J37" s="39" t="s">
        <v>225</v>
      </c>
    </row>
  </sheetData>
  <mergeCells count="11">
    <mergeCell ref="A9:I9"/>
    <mergeCell ref="A19:J19"/>
    <mergeCell ref="B25:J25"/>
    <mergeCell ref="A3:J3"/>
    <mergeCell ref="A6:A7"/>
    <mergeCell ref="B6:B7"/>
    <mergeCell ref="C6:C7"/>
    <mergeCell ref="D6:E6"/>
    <mergeCell ref="F6:G6"/>
    <mergeCell ref="H6:I6"/>
    <mergeCell ref="J6:J7"/>
  </mergeCells>
  <pageMargins left="0.63" right="0.43" top="0.55000000000000004" bottom="0.32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opLeftCell="A20" workbookViewId="0">
      <selection activeCell="L100" sqref="L100"/>
    </sheetView>
  </sheetViews>
  <sheetFormatPr defaultRowHeight="15" x14ac:dyDescent="0.25"/>
  <cols>
    <col min="1" max="1" width="17.28515625" style="1" customWidth="1"/>
    <col min="2" max="2" width="33.7109375" style="1" customWidth="1"/>
    <col min="3" max="3" width="26" style="84" customWidth="1"/>
    <col min="4" max="5" width="16.7109375" style="93" customWidth="1"/>
    <col min="6" max="6" width="19.140625" style="104" customWidth="1"/>
    <col min="7" max="16384" width="9.140625" style="1"/>
  </cols>
  <sheetData>
    <row r="1" spans="1:6" x14ac:dyDescent="0.25">
      <c r="F1" s="103" t="s">
        <v>68</v>
      </c>
    </row>
    <row r="3" spans="1:6" ht="44.25" customHeight="1" x14ac:dyDescent="0.25">
      <c r="A3" s="182" t="s">
        <v>26</v>
      </c>
      <c r="B3" s="183"/>
      <c r="C3" s="183"/>
      <c r="D3" s="183"/>
      <c r="E3" s="183"/>
      <c r="F3" s="183"/>
    </row>
    <row r="4" spans="1:6" ht="14.25" customHeight="1" x14ac:dyDescent="0.25"/>
    <row r="5" spans="1:6" ht="1.5" hidden="1" customHeight="1" x14ac:dyDescent="0.25"/>
    <row r="6" spans="1:6" ht="63.75" x14ac:dyDescent="0.25">
      <c r="A6" s="111" t="s">
        <v>20</v>
      </c>
      <c r="B6" s="111" t="s">
        <v>21</v>
      </c>
      <c r="C6" s="81" t="s">
        <v>22</v>
      </c>
      <c r="D6" s="52" t="s">
        <v>230</v>
      </c>
      <c r="E6" s="52" t="s">
        <v>231</v>
      </c>
      <c r="F6" s="52" t="s">
        <v>23</v>
      </c>
    </row>
    <row r="7" spans="1:6" x14ac:dyDescent="0.25">
      <c r="A7" s="111">
        <v>1</v>
      </c>
      <c r="B7" s="111">
        <v>2</v>
      </c>
      <c r="C7" s="81">
        <v>3</v>
      </c>
      <c r="D7" s="94">
        <v>4</v>
      </c>
      <c r="E7" s="94">
        <v>5</v>
      </c>
      <c r="F7" s="94">
        <v>6</v>
      </c>
    </row>
    <row r="8" spans="1:6" ht="15.75" customHeight="1" x14ac:dyDescent="0.25">
      <c r="A8" s="208" t="s">
        <v>24</v>
      </c>
      <c r="B8" s="208" t="s">
        <v>131</v>
      </c>
      <c r="C8" s="100" t="s">
        <v>25</v>
      </c>
      <c r="D8" s="52">
        <f t="shared" ref="D8:F8" si="0">SUM(D9:D12)</f>
        <v>9568.4</v>
      </c>
      <c r="E8" s="52">
        <f t="shared" si="0"/>
        <v>9755.1</v>
      </c>
      <c r="F8" s="52">
        <f t="shared" si="0"/>
        <v>9654.6450000000004</v>
      </c>
    </row>
    <row r="9" spans="1:6" x14ac:dyDescent="0.25">
      <c r="A9" s="208"/>
      <c r="B9" s="208"/>
      <c r="C9" s="100" t="s">
        <v>314</v>
      </c>
      <c r="D9" s="52">
        <v>0</v>
      </c>
      <c r="E9" s="52">
        <v>0</v>
      </c>
      <c r="F9" s="52">
        <v>0</v>
      </c>
    </row>
    <row r="10" spans="1:6" ht="24" x14ac:dyDescent="0.25">
      <c r="A10" s="208"/>
      <c r="B10" s="208"/>
      <c r="C10" s="100" t="s">
        <v>313</v>
      </c>
      <c r="D10" s="52">
        <v>0</v>
      </c>
      <c r="E10" s="52">
        <v>0</v>
      </c>
      <c r="F10" s="52">
        <v>0</v>
      </c>
    </row>
    <row r="11" spans="1:6" x14ac:dyDescent="0.25">
      <c r="A11" s="208"/>
      <c r="B11" s="208"/>
      <c r="C11" s="100" t="s">
        <v>293</v>
      </c>
      <c r="D11" s="52">
        <f>D16+D66</f>
        <v>9568.4</v>
      </c>
      <c r="E11" s="52">
        <f>E16+E66</f>
        <v>9755.1</v>
      </c>
      <c r="F11" s="105">
        <f>F16+F66</f>
        <v>9654.6450000000004</v>
      </c>
    </row>
    <row r="12" spans="1:6" x14ac:dyDescent="0.25">
      <c r="A12" s="208"/>
      <c r="B12" s="208"/>
      <c r="C12" s="100" t="s">
        <v>229</v>
      </c>
      <c r="D12" s="52">
        <v>0</v>
      </c>
      <c r="E12" s="52">
        <v>0</v>
      </c>
      <c r="F12" s="52">
        <v>0</v>
      </c>
    </row>
    <row r="13" spans="1:6" ht="15" customHeight="1" x14ac:dyDescent="0.25">
      <c r="A13" s="209" t="s">
        <v>17</v>
      </c>
      <c r="B13" s="209" t="s">
        <v>132</v>
      </c>
      <c r="C13" s="100" t="s">
        <v>315</v>
      </c>
      <c r="D13" s="52">
        <f t="shared" ref="D13:F13" si="1">SUM(D14:D17)</f>
        <v>9350.4</v>
      </c>
      <c r="E13" s="52">
        <f t="shared" si="1"/>
        <v>9401</v>
      </c>
      <c r="F13" s="52">
        <f t="shared" si="1"/>
        <v>9300.5789999999997</v>
      </c>
    </row>
    <row r="14" spans="1:6" ht="24" customHeight="1" x14ac:dyDescent="0.25">
      <c r="A14" s="210"/>
      <c r="B14" s="210"/>
      <c r="C14" s="100" t="s">
        <v>314</v>
      </c>
      <c r="D14" s="52">
        <v>0</v>
      </c>
      <c r="E14" s="52">
        <v>0</v>
      </c>
      <c r="F14" s="52">
        <v>0</v>
      </c>
    </row>
    <row r="15" spans="1:6" ht="24" customHeight="1" x14ac:dyDescent="0.25">
      <c r="A15" s="210"/>
      <c r="B15" s="210"/>
      <c r="C15" s="100" t="s">
        <v>313</v>
      </c>
      <c r="D15" s="52">
        <v>0</v>
      </c>
      <c r="E15" s="52">
        <v>0</v>
      </c>
      <c r="F15" s="52">
        <v>0</v>
      </c>
    </row>
    <row r="16" spans="1:6" x14ac:dyDescent="0.25">
      <c r="A16" s="210"/>
      <c r="B16" s="210"/>
      <c r="C16" s="100" t="s">
        <v>293</v>
      </c>
      <c r="D16" s="52">
        <f>D21+D26+D31+D34+D42+D44+D51+D56+D61</f>
        <v>9350.4</v>
      </c>
      <c r="E16" s="52">
        <f>E21+E26+E31+E34+E42+E44+E51+E56+E61</f>
        <v>9401</v>
      </c>
      <c r="F16" s="52">
        <v>9300.5789999999997</v>
      </c>
    </row>
    <row r="17" spans="1:6" ht="15.75" customHeight="1" x14ac:dyDescent="0.25">
      <c r="A17" s="210"/>
      <c r="B17" s="210"/>
      <c r="C17" s="100" t="s">
        <v>229</v>
      </c>
      <c r="D17" s="52">
        <v>0</v>
      </c>
      <c r="E17" s="52">
        <v>0</v>
      </c>
      <c r="F17" s="52">
        <v>0</v>
      </c>
    </row>
    <row r="18" spans="1:6" x14ac:dyDescent="0.25">
      <c r="A18" s="207" t="s">
        <v>133</v>
      </c>
      <c r="B18" s="207" t="s">
        <v>134</v>
      </c>
      <c r="C18" s="101" t="s">
        <v>315</v>
      </c>
      <c r="D18" s="52">
        <f t="shared" ref="D18" si="2">SUM(D19:D22)</f>
        <v>0</v>
      </c>
      <c r="E18" s="52">
        <f t="shared" ref="E18:F18" si="3">SUM(E19:E22)</f>
        <v>1056</v>
      </c>
      <c r="F18" s="52">
        <f t="shared" si="3"/>
        <v>1056</v>
      </c>
    </row>
    <row r="19" spans="1:6" x14ac:dyDescent="0.25">
      <c r="A19" s="207"/>
      <c r="B19" s="207"/>
      <c r="C19" s="101" t="s">
        <v>314</v>
      </c>
      <c r="D19" s="52">
        <v>0</v>
      </c>
      <c r="E19" s="52">
        <v>0</v>
      </c>
      <c r="F19" s="52">
        <v>0</v>
      </c>
    </row>
    <row r="20" spans="1:6" ht="24" x14ac:dyDescent="0.25">
      <c r="A20" s="207"/>
      <c r="B20" s="207"/>
      <c r="C20" s="101" t="s">
        <v>313</v>
      </c>
      <c r="D20" s="52">
        <v>0</v>
      </c>
      <c r="E20" s="52">
        <v>0</v>
      </c>
      <c r="F20" s="52">
        <v>0</v>
      </c>
    </row>
    <row r="21" spans="1:6" x14ac:dyDescent="0.25">
      <c r="A21" s="207"/>
      <c r="B21" s="207"/>
      <c r="C21" s="101" t="s">
        <v>293</v>
      </c>
      <c r="D21" s="52">
        <v>0</v>
      </c>
      <c r="E21" s="52">
        <v>1056</v>
      </c>
      <c r="F21" s="52">
        <v>1056</v>
      </c>
    </row>
    <row r="22" spans="1:6" x14ac:dyDescent="0.25">
      <c r="A22" s="207"/>
      <c r="B22" s="207"/>
      <c r="C22" s="101" t="s">
        <v>229</v>
      </c>
      <c r="D22" s="52">
        <v>0</v>
      </c>
      <c r="E22" s="52">
        <v>0</v>
      </c>
      <c r="F22" s="102">
        <v>0</v>
      </c>
    </row>
    <row r="23" spans="1:6" x14ac:dyDescent="0.25">
      <c r="A23" s="207" t="s">
        <v>135</v>
      </c>
      <c r="B23" s="207" t="s">
        <v>136</v>
      </c>
      <c r="C23" s="101" t="s">
        <v>315</v>
      </c>
      <c r="D23" s="52">
        <f t="shared" ref="D23:F23" si="4">SUM(D24:D27)</f>
        <v>9140.4</v>
      </c>
      <c r="E23" s="52">
        <f t="shared" si="4"/>
        <v>8127.2</v>
      </c>
      <c r="F23" s="52">
        <f t="shared" si="4"/>
        <v>8026.7820000000002</v>
      </c>
    </row>
    <row r="24" spans="1:6" x14ac:dyDescent="0.25">
      <c r="A24" s="207"/>
      <c r="B24" s="207"/>
      <c r="C24" s="101" t="s">
        <v>314</v>
      </c>
      <c r="D24" s="52">
        <v>0</v>
      </c>
      <c r="E24" s="52">
        <v>0</v>
      </c>
      <c r="F24" s="52">
        <v>0</v>
      </c>
    </row>
    <row r="25" spans="1:6" ht="24" x14ac:dyDescent="0.25">
      <c r="A25" s="207"/>
      <c r="B25" s="207"/>
      <c r="C25" s="101" t="s">
        <v>313</v>
      </c>
      <c r="D25" s="52">
        <v>0</v>
      </c>
      <c r="E25" s="52">
        <v>0</v>
      </c>
      <c r="F25" s="52">
        <v>0</v>
      </c>
    </row>
    <row r="26" spans="1:6" x14ac:dyDescent="0.25">
      <c r="A26" s="207"/>
      <c r="B26" s="207"/>
      <c r="C26" s="101" t="s">
        <v>293</v>
      </c>
      <c r="D26" s="52">
        <f>472.7+5755.9+184.3+2727.5</f>
        <v>9140.4</v>
      </c>
      <c r="E26" s="52">
        <v>8127.2</v>
      </c>
      <c r="F26" s="102">
        <v>8026.7820000000002</v>
      </c>
    </row>
    <row r="27" spans="1:6" x14ac:dyDescent="0.25">
      <c r="A27" s="207"/>
      <c r="B27" s="207"/>
      <c r="C27" s="101" t="s">
        <v>229</v>
      </c>
      <c r="D27" s="52">
        <v>0</v>
      </c>
      <c r="E27" s="52">
        <v>0</v>
      </c>
      <c r="F27" s="52">
        <v>0</v>
      </c>
    </row>
    <row r="28" spans="1:6" x14ac:dyDescent="0.25">
      <c r="A28" s="207" t="s">
        <v>137</v>
      </c>
      <c r="B28" s="207" t="s">
        <v>138</v>
      </c>
      <c r="C28" s="101" t="s">
        <v>315</v>
      </c>
      <c r="D28" s="52">
        <f t="shared" ref="D28" si="5">SUM(D29:D32)</f>
        <v>140</v>
      </c>
      <c r="E28" s="52">
        <f t="shared" ref="E28:F28" si="6">SUM(E29:E32)</f>
        <v>148</v>
      </c>
      <c r="F28" s="52">
        <f t="shared" si="6"/>
        <v>148</v>
      </c>
    </row>
    <row r="29" spans="1:6" x14ac:dyDescent="0.25">
      <c r="A29" s="207"/>
      <c r="B29" s="207"/>
      <c r="C29" s="101" t="s">
        <v>314</v>
      </c>
      <c r="D29" s="52">
        <v>0</v>
      </c>
      <c r="E29" s="52">
        <v>0</v>
      </c>
      <c r="F29" s="52">
        <v>0</v>
      </c>
    </row>
    <row r="30" spans="1:6" ht="24" x14ac:dyDescent="0.25">
      <c r="A30" s="207"/>
      <c r="B30" s="207"/>
      <c r="C30" s="101" t="s">
        <v>313</v>
      </c>
      <c r="D30" s="52">
        <v>0</v>
      </c>
      <c r="E30" s="52">
        <v>0</v>
      </c>
      <c r="F30" s="52">
        <v>0</v>
      </c>
    </row>
    <row r="31" spans="1:6" x14ac:dyDescent="0.25">
      <c r="A31" s="207"/>
      <c r="B31" s="207"/>
      <c r="C31" s="101" t="s">
        <v>293</v>
      </c>
      <c r="D31" s="52">
        <v>140</v>
      </c>
      <c r="E31" s="52">
        <v>148</v>
      </c>
      <c r="F31" s="102">
        <v>148</v>
      </c>
    </row>
    <row r="32" spans="1:6" x14ac:dyDescent="0.25">
      <c r="A32" s="207"/>
      <c r="B32" s="207"/>
      <c r="C32" s="101" t="s">
        <v>229</v>
      </c>
      <c r="D32" s="52">
        <v>0</v>
      </c>
      <c r="E32" s="52">
        <v>0</v>
      </c>
      <c r="F32" s="52">
        <v>0</v>
      </c>
    </row>
    <row r="33" spans="1:6" x14ac:dyDescent="0.25">
      <c r="A33" s="207" t="s">
        <v>139</v>
      </c>
      <c r="B33" s="207" t="s">
        <v>140</v>
      </c>
      <c r="C33" s="101" t="s">
        <v>315</v>
      </c>
      <c r="D33" s="52">
        <f t="shared" ref="D33:F33" si="7">SUM(D34:D37)</f>
        <v>0</v>
      </c>
      <c r="E33" s="52">
        <f t="shared" si="7"/>
        <v>0</v>
      </c>
      <c r="F33" s="52">
        <f t="shared" si="7"/>
        <v>0</v>
      </c>
    </row>
    <row r="34" spans="1:6" x14ac:dyDescent="0.25">
      <c r="A34" s="207"/>
      <c r="B34" s="207"/>
      <c r="C34" s="101" t="s">
        <v>314</v>
      </c>
      <c r="D34" s="52">
        <v>0</v>
      </c>
      <c r="E34" s="52">
        <v>0</v>
      </c>
      <c r="F34" s="52">
        <v>0</v>
      </c>
    </row>
    <row r="35" spans="1:6" ht="24" x14ac:dyDescent="0.25">
      <c r="A35" s="207"/>
      <c r="B35" s="207"/>
      <c r="C35" s="101" t="s">
        <v>313</v>
      </c>
      <c r="D35" s="52">
        <v>0</v>
      </c>
      <c r="E35" s="52">
        <v>0</v>
      </c>
      <c r="F35" s="52">
        <v>0</v>
      </c>
    </row>
    <row r="36" spans="1:6" x14ac:dyDescent="0.25">
      <c r="A36" s="207"/>
      <c r="B36" s="207"/>
      <c r="C36" s="101" t="s">
        <v>293</v>
      </c>
      <c r="D36" s="52">
        <v>0</v>
      </c>
      <c r="E36" s="52">
        <v>0</v>
      </c>
      <c r="F36" s="52">
        <v>0</v>
      </c>
    </row>
    <row r="37" spans="1:6" x14ac:dyDescent="0.25">
      <c r="A37" s="207"/>
      <c r="B37" s="207"/>
      <c r="C37" s="101" t="s">
        <v>229</v>
      </c>
      <c r="D37" s="52">
        <v>0</v>
      </c>
      <c r="E37" s="52">
        <v>0</v>
      </c>
      <c r="F37" s="52">
        <v>0</v>
      </c>
    </row>
    <row r="38" spans="1:6" x14ac:dyDescent="0.25">
      <c r="A38" s="207" t="s">
        <v>141</v>
      </c>
      <c r="B38" s="207" t="s">
        <v>316</v>
      </c>
      <c r="C38" s="101" t="s">
        <v>315</v>
      </c>
      <c r="D38" s="52">
        <f t="shared" ref="D38:F38" si="8">SUM(D39:D42)</f>
        <v>0</v>
      </c>
      <c r="E38" s="52">
        <f t="shared" si="8"/>
        <v>0</v>
      </c>
      <c r="F38" s="52">
        <f t="shared" si="8"/>
        <v>0</v>
      </c>
    </row>
    <row r="39" spans="1:6" x14ac:dyDescent="0.25">
      <c r="A39" s="207"/>
      <c r="B39" s="207"/>
      <c r="C39" s="101" t="s">
        <v>314</v>
      </c>
      <c r="D39" s="52">
        <v>0</v>
      </c>
      <c r="E39" s="52">
        <v>0</v>
      </c>
      <c r="F39" s="52">
        <v>0</v>
      </c>
    </row>
    <row r="40" spans="1:6" ht="24" x14ac:dyDescent="0.25">
      <c r="A40" s="207"/>
      <c r="B40" s="207"/>
      <c r="C40" s="101" t="s">
        <v>313</v>
      </c>
      <c r="D40" s="52">
        <v>0</v>
      </c>
      <c r="E40" s="52">
        <v>0</v>
      </c>
      <c r="F40" s="52">
        <v>0</v>
      </c>
    </row>
    <row r="41" spans="1:6" x14ac:dyDescent="0.25">
      <c r="A41" s="207"/>
      <c r="B41" s="207"/>
      <c r="C41" s="101" t="s">
        <v>293</v>
      </c>
      <c r="D41" s="52">
        <v>0</v>
      </c>
      <c r="E41" s="52">
        <v>0</v>
      </c>
      <c r="F41" s="52">
        <v>0</v>
      </c>
    </row>
    <row r="42" spans="1:6" x14ac:dyDescent="0.25">
      <c r="A42" s="207"/>
      <c r="B42" s="207"/>
      <c r="C42" s="101" t="s">
        <v>229</v>
      </c>
      <c r="D42" s="52">
        <v>0</v>
      </c>
      <c r="E42" s="52">
        <v>0</v>
      </c>
      <c r="F42" s="52">
        <v>0</v>
      </c>
    </row>
    <row r="43" spans="1:6" x14ac:dyDescent="0.25">
      <c r="A43" s="207" t="s">
        <v>142</v>
      </c>
      <c r="B43" s="207" t="s">
        <v>143</v>
      </c>
      <c r="C43" s="101" t="s">
        <v>315</v>
      </c>
      <c r="D43" s="52">
        <f t="shared" ref="D43:F43" si="9">SUM(D44:D47)</f>
        <v>0</v>
      </c>
      <c r="E43" s="52">
        <f t="shared" si="9"/>
        <v>0</v>
      </c>
      <c r="F43" s="52">
        <f t="shared" si="9"/>
        <v>0</v>
      </c>
    </row>
    <row r="44" spans="1:6" x14ac:dyDescent="0.25">
      <c r="A44" s="207"/>
      <c r="B44" s="207"/>
      <c r="C44" s="101" t="s">
        <v>314</v>
      </c>
      <c r="D44" s="52">
        <v>0</v>
      </c>
      <c r="E44" s="52">
        <v>0</v>
      </c>
      <c r="F44" s="52">
        <v>0</v>
      </c>
    </row>
    <row r="45" spans="1:6" ht="24" x14ac:dyDescent="0.25">
      <c r="A45" s="207"/>
      <c r="B45" s="207"/>
      <c r="C45" s="101" t="s">
        <v>313</v>
      </c>
      <c r="D45" s="52">
        <v>0</v>
      </c>
      <c r="E45" s="52">
        <v>0</v>
      </c>
      <c r="F45" s="52">
        <v>0</v>
      </c>
    </row>
    <row r="46" spans="1:6" x14ac:dyDescent="0.25">
      <c r="A46" s="207"/>
      <c r="B46" s="207"/>
      <c r="C46" s="101" t="s">
        <v>293</v>
      </c>
      <c r="D46" s="52">
        <v>0</v>
      </c>
      <c r="E46" s="52">
        <v>0</v>
      </c>
      <c r="F46" s="52">
        <v>0</v>
      </c>
    </row>
    <row r="47" spans="1:6" x14ac:dyDescent="0.25">
      <c r="A47" s="207"/>
      <c r="B47" s="207"/>
      <c r="C47" s="101" t="s">
        <v>229</v>
      </c>
      <c r="D47" s="52">
        <v>0</v>
      </c>
      <c r="E47" s="52">
        <v>0</v>
      </c>
      <c r="F47" s="52">
        <v>0</v>
      </c>
    </row>
    <row r="48" spans="1:6" x14ac:dyDescent="0.25">
      <c r="A48" s="207" t="s">
        <v>144</v>
      </c>
      <c r="B48" s="207" t="s">
        <v>145</v>
      </c>
      <c r="C48" s="101" t="s">
        <v>315</v>
      </c>
      <c r="D48" s="52">
        <f t="shared" ref="D48:E48" si="10">SUM(D49:D52)</f>
        <v>10</v>
      </c>
      <c r="E48" s="52">
        <f t="shared" si="10"/>
        <v>10</v>
      </c>
      <c r="F48" s="259">
        <v>9.99</v>
      </c>
    </row>
    <row r="49" spans="1:6" x14ac:dyDescent="0.25">
      <c r="A49" s="207"/>
      <c r="B49" s="207"/>
      <c r="C49" s="101" t="s">
        <v>314</v>
      </c>
      <c r="D49" s="52">
        <v>0</v>
      </c>
      <c r="E49" s="52">
        <v>0</v>
      </c>
      <c r="F49" s="52">
        <v>0</v>
      </c>
    </row>
    <row r="50" spans="1:6" ht="24" x14ac:dyDescent="0.25">
      <c r="A50" s="207"/>
      <c r="B50" s="207"/>
      <c r="C50" s="101" t="s">
        <v>313</v>
      </c>
      <c r="D50" s="52">
        <v>0</v>
      </c>
      <c r="E50" s="52">
        <v>0</v>
      </c>
      <c r="F50" s="52">
        <v>0</v>
      </c>
    </row>
    <row r="51" spans="1:6" x14ac:dyDescent="0.25">
      <c r="A51" s="207"/>
      <c r="B51" s="207"/>
      <c r="C51" s="101" t="s">
        <v>293</v>
      </c>
      <c r="D51" s="52">
        <v>10</v>
      </c>
      <c r="E51" s="52">
        <v>10</v>
      </c>
      <c r="F51" s="260">
        <v>9.99</v>
      </c>
    </row>
    <row r="52" spans="1:6" x14ac:dyDescent="0.25">
      <c r="A52" s="207"/>
      <c r="B52" s="207"/>
      <c r="C52" s="101" t="s">
        <v>229</v>
      </c>
      <c r="D52" s="52">
        <v>0</v>
      </c>
      <c r="E52" s="52">
        <v>0</v>
      </c>
      <c r="F52" s="102">
        <v>0</v>
      </c>
    </row>
    <row r="53" spans="1:6" x14ac:dyDescent="0.25">
      <c r="A53" s="207" t="s">
        <v>146</v>
      </c>
      <c r="B53" s="207" t="s">
        <v>147</v>
      </c>
      <c r="C53" s="101" t="s">
        <v>315</v>
      </c>
      <c r="D53" s="52">
        <f t="shared" ref="D53:F53" si="11">SUM(D54:D57)</f>
        <v>60</v>
      </c>
      <c r="E53" s="52">
        <f t="shared" si="11"/>
        <v>59.8</v>
      </c>
      <c r="F53" s="52">
        <f t="shared" si="11"/>
        <v>59.771000000000001</v>
      </c>
    </row>
    <row r="54" spans="1:6" x14ac:dyDescent="0.25">
      <c r="A54" s="207"/>
      <c r="B54" s="207"/>
      <c r="C54" s="101" t="s">
        <v>314</v>
      </c>
      <c r="D54" s="52">
        <v>0</v>
      </c>
      <c r="E54" s="52">
        <v>0</v>
      </c>
      <c r="F54" s="52">
        <v>0</v>
      </c>
    </row>
    <row r="55" spans="1:6" ht="24" x14ac:dyDescent="0.25">
      <c r="A55" s="207"/>
      <c r="B55" s="207"/>
      <c r="C55" s="101" t="s">
        <v>313</v>
      </c>
      <c r="D55" s="52">
        <v>0</v>
      </c>
      <c r="E55" s="52">
        <v>0</v>
      </c>
      <c r="F55" s="52">
        <v>0</v>
      </c>
    </row>
    <row r="56" spans="1:6" x14ac:dyDescent="0.25">
      <c r="A56" s="207"/>
      <c r="B56" s="207"/>
      <c r="C56" s="101" t="s">
        <v>293</v>
      </c>
      <c r="D56" s="52">
        <v>60</v>
      </c>
      <c r="E56" s="52">
        <v>59.8</v>
      </c>
      <c r="F56" s="102">
        <v>59.771000000000001</v>
      </c>
    </row>
    <row r="57" spans="1:6" x14ac:dyDescent="0.25">
      <c r="A57" s="207"/>
      <c r="B57" s="207"/>
      <c r="C57" s="101" t="s">
        <v>229</v>
      </c>
      <c r="D57" s="52">
        <v>0</v>
      </c>
      <c r="E57" s="52">
        <v>0</v>
      </c>
      <c r="F57" s="102">
        <v>0</v>
      </c>
    </row>
    <row r="58" spans="1:6" x14ac:dyDescent="0.25">
      <c r="A58" s="211" t="s">
        <v>148</v>
      </c>
      <c r="B58" s="211" t="s">
        <v>149</v>
      </c>
      <c r="C58" s="101" t="s">
        <v>315</v>
      </c>
      <c r="D58" s="52">
        <f>SUM(D61,D62)</f>
        <v>0</v>
      </c>
      <c r="E58" s="52">
        <f>SUM(E61,E62)</f>
        <v>0</v>
      </c>
      <c r="F58" s="52">
        <f>SUM(F61,F62)</f>
        <v>0</v>
      </c>
    </row>
    <row r="59" spans="1:6" x14ac:dyDescent="0.25">
      <c r="A59" s="211"/>
      <c r="B59" s="211"/>
      <c r="C59" s="101" t="s">
        <v>314</v>
      </c>
      <c r="D59" s="52">
        <v>0</v>
      </c>
      <c r="E59" s="52">
        <v>0</v>
      </c>
      <c r="F59" s="52">
        <v>0</v>
      </c>
    </row>
    <row r="60" spans="1:6" ht="24" x14ac:dyDescent="0.25">
      <c r="A60" s="211"/>
      <c r="B60" s="211"/>
      <c r="C60" s="101" t="s">
        <v>313</v>
      </c>
      <c r="D60" s="52">
        <v>0</v>
      </c>
      <c r="E60" s="52">
        <v>0</v>
      </c>
      <c r="F60" s="52">
        <v>0</v>
      </c>
    </row>
    <row r="61" spans="1:6" x14ac:dyDescent="0.25">
      <c r="A61" s="211"/>
      <c r="B61" s="211"/>
      <c r="C61" s="101" t="s">
        <v>293</v>
      </c>
      <c r="D61" s="52">
        <v>0</v>
      </c>
      <c r="E61" s="52">
        <v>0</v>
      </c>
      <c r="F61" s="52">
        <v>0</v>
      </c>
    </row>
    <row r="62" spans="1:6" x14ac:dyDescent="0.25">
      <c r="A62" s="211"/>
      <c r="B62" s="211"/>
      <c r="C62" s="101" t="s">
        <v>229</v>
      </c>
      <c r="D62" s="52">
        <v>0</v>
      </c>
      <c r="E62" s="52">
        <v>0</v>
      </c>
      <c r="F62" s="52">
        <v>0</v>
      </c>
    </row>
    <row r="63" spans="1:6" s="84" customFormat="1" x14ac:dyDescent="0.25">
      <c r="A63" s="212" t="s">
        <v>150</v>
      </c>
      <c r="B63" s="212" t="s">
        <v>151</v>
      </c>
      <c r="C63" s="100" t="s">
        <v>315</v>
      </c>
      <c r="D63" s="52">
        <f>SUM(D64,D67,D65,D66)</f>
        <v>218</v>
      </c>
      <c r="E63" s="52">
        <f>SUM(E64,E67,E65:E66)</f>
        <v>354.1</v>
      </c>
      <c r="F63" s="52">
        <f>SUM(F64,F67,F65:F66)</f>
        <v>354.06600000000003</v>
      </c>
    </row>
    <row r="64" spans="1:6" s="84" customFormat="1" x14ac:dyDescent="0.25">
      <c r="A64" s="212"/>
      <c r="B64" s="212"/>
      <c r="C64" s="100" t="s">
        <v>314</v>
      </c>
      <c r="D64" s="52">
        <v>0</v>
      </c>
      <c r="E64" s="52">
        <v>0</v>
      </c>
      <c r="F64" s="52">
        <f>F71+F74+F79+F86+F91+F94+F101</f>
        <v>0</v>
      </c>
    </row>
    <row r="65" spans="1:6" s="84" customFormat="1" ht="24" x14ac:dyDescent="0.25">
      <c r="A65" s="212"/>
      <c r="B65" s="212"/>
      <c r="C65" s="100" t="s">
        <v>313</v>
      </c>
      <c r="D65" s="52">
        <v>0</v>
      </c>
      <c r="E65" s="52">
        <v>0</v>
      </c>
      <c r="F65" s="52">
        <v>0</v>
      </c>
    </row>
    <row r="66" spans="1:6" s="84" customFormat="1" x14ac:dyDescent="0.25">
      <c r="A66" s="212"/>
      <c r="B66" s="212"/>
      <c r="C66" s="100" t="s">
        <v>293</v>
      </c>
      <c r="D66" s="52">
        <f>SUM(D71+D76+D81+D86+D91+D96+D101)</f>
        <v>218</v>
      </c>
      <c r="E66" s="52">
        <f>SUM(E71+E76+E81+E86+E91+E96+E101)</f>
        <v>354.1</v>
      </c>
      <c r="F66" s="52">
        <f>SUM(F71+F76+F81+F86+F91+F96+F101)</f>
        <v>354.06600000000003</v>
      </c>
    </row>
    <row r="67" spans="1:6" s="84" customFormat="1" ht="16.5" customHeight="1" x14ac:dyDescent="0.25">
      <c r="A67" s="212"/>
      <c r="B67" s="212"/>
      <c r="C67" s="100" t="s">
        <v>229</v>
      </c>
      <c r="D67" s="52">
        <v>0</v>
      </c>
      <c r="E67" s="52">
        <v>0</v>
      </c>
      <c r="F67" s="102">
        <v>0</v>
      </c>
    </row>
    <row r="68" spans="1:6" x14ac:dyDescent="0.25">
      <c r="A68" s="211" t="s">
        <v>152</v>
      </c>
      <c r="B68" s="211" t="s">
        <v>153</v>
      </c>
      <c r="C68" s="101" t="s">
        <v>315</v>
      </c>
      <c r="D68" s="52">
        <f t="shared" ref="D68" si="12">SUM(D69:D72)</f>
        <v>0</v>
      </c>
      <c r="E68" s="52">
        <f t="shared" ref="E68:F68" si="13">SUM(E69:E72)</f>
        <v>0</v>
      </c>
      <c r="F68" s="52">
        <f t="shared" si="13"/>
        <v>0</v>
      </c>
    </row>
    <row r="69" spans="1:6" x14ac:dyDescent="0.25">
      <c r="A69" s="211"/>
      <c r="B69" s="211"/>
      <c r="C69" s="101" t="s">
        <v>314</v>
      </c>
      <c r="D69" s="52">
        <v>0</v>
      </c>
      <c r="E69" s="52">
        <v>0</v>
      </c>
      <c r="F69" s="52">
        <v>0</v>
      </c>
    </row>
    <row r="70" spans="1:6" ht="24" x14ac:dyDescent="0.25">
      <c r="A70" s="211"/>
      <c r="B70" s="211"/>
      <c r="C70" s="101" t="s">
        <v>313</v>
      </c>
      <c r="D70" s="52">
        <v>0</v>
      </c>
      <c r="E70" s="52">
        <v>0</v>
      </c>
      <c r="F70" s="52">
        <v>0</v>
      </c>
    </row>
    <row r="71" spans="1:6" x14ac:dyDescent="0.25">
      <c r="A71" s="211"/>
      <c r="B71" s="211"/>
      <c r="C71" s="101" t="s">
        <v>293</v>
      </c>
      <c r="D71" s="52">
        <v>0</v>
      </c>
      <c r="E71" s="52">
        <v>0</v>
      </c>
      <c r="F71" s="102">
        <v>0</v>
      </c>
    </row>
    <row r="72" spans="1:6" x14ac:dyDescent="0.25">
      <c r="A72" s="211"/>
      <c r="B72" s="211"/>
      <c r="C72" s="101" t="s">
        <v>229</v>
      </c>
      <c r="D72" s="52">
        <v>0</v>
      </c>
      <c r="E72" s="52">
        <v>0</v>
      </c>
      <c r="F72" s="102">
        <v>0</v>
      </c>
    </row>
    <row r="73" spans="1:6" x14ac:dyDescent="0.25">
      <c r="A73" s="211" t="s">
        <v>154</v>
      </c>
      <c r="B73" s="211" t="s">
        <v>155</v>
      </c>
      <c r="C73" s="101" t="s">
        <v>315</v>
      </c>
      <c r="D73" s="52">
        <f t="shared" ref="D73:F73" si="14">SUM(D74:D77)</f>
        <v>0</v>
      </c>
      <c r="E73" s="52">
        <f t="shared" si="14"/>
        <v>0</v>
      </c>
      <c r="F73" s="52">
        <f t="shared" si="14"/>
        <v>0</v>
      </c>
    </row>
    <row r="74" spans="1:6" x14ac:dyDescent="0.25">
      <c r="A74" s="211"/>
      <c r="B74" s="211"/>
      <c r="C74" s="101" t="s">
        <v>314</v>
      </c>
      <c r="D74" s="52">
        <v>0</v>
      </c>
      <c r="E74" s="52">
        <v>0</v>
      </c>
      <c r="F74" s="52">
        <v>0</v>
      </c>
    </row>
    <row r="75" spans="1:6" ht="24" x14ac:dyDescent="0.25">
      <c r="A75" s="211"/>
      <c r="B75" s="211"/>
      <c r="C75" s="101" t="s">
        <v>313</v>
      </c>
      <c r="D75" s="52">
        <v>0</v>
      </c>
      <c r="E75" s="52">
        <v>0</v>
      </c>
      <c r="F75" s="52">
        <v>0</v>
      </c>
    </row>
    <row r="76" spans="1:6" x14ac:dyDescent="0.25">
      <c r="A76" s="211"/>
      <c r="B76" s="211"/>
      <c r="C76" s="101" t="s">
        <v>293</v>
      </c>
      <c r="D76" s="52">
        <v>0</v>
      </c>
      <c r="E76" s="52">
        <v>0</v>
      </c>
      <c r="F76" s="52">
        <v>0</v>
      </c>
    </row>
    <row r="77" spans="1:6" x14ac:dyDescent="0.25">
      <c r="A77" s="211"/>
      <c r="B77" s="211"/>
      <c r="C77" s="101" t="s">
        <v>229</v>
      </c>
      <c r="D77" s="52">
        <v>0</v>
      </c>
      <c r="E77" s="52">
        <v>0</v>
      </c>
      <c r="F77" s="52">
        <v>0</v>
      </c>
    </row>
    <row r="78" spans="1:6" x14ac:dyDescent="0.25">
      <c r="A78" s="211" t="s">
        <v>156</v>
      </c>
      <c r="B78" s="211" t="s">
        <v>157</v>
      </c>
      <c r="C78" s="101" t="s">
        <v>315</v>
      </c>
      <c r="D78" s="52">
        <f>SUM(D79:D82)</f>
        <v>218</v>
      </c>
      <c r="E78" s="52">
        <f>SUM(E79:E82)</f>
        <v>319.10000000000002</v>
      </c>
      <c r="F78" s="52">
        <f>SUM(F79:F82)</f>
        <v>319.06600000000003</v>
      </c>
    </row>
    <row r="79" spans="1:6" x14ac:dyDescent="0.25">
      <c r="A79" s="211"/>
      <c r="B79" s="211"/>
      <c r="C79" s="101" t="s">
        <v>314</v>
      </c>
      <c r="D79" s="52">
        <v>0</v>
      </c>
      <c r="E79" s="52">
        <v>0</v>
      </c>
      <c r="F79" s="52">
        <v>0</v>
      </c>
    </row>
    <row r="80" spans="1:6" ht="24" x14ac:dyDescent="0.25">
      <c r="A80" s="211"/>
      <c r="B80" s="211"/>
      <c r="C80" s="101" t="s">
        <v>313</v>
      </c>
      <c r="D80" s="52">
        <v>0</v>
      </c>
      <c r="E80" s="52">
        <v>0</v>
      </c>
      <c r="F80" s="52">
        <v>0</v>
      </c>
    </row>
    <row r="81" spans="1:6" x14ac:dyDescent="0.25">
      <c r="A81" s="211"/>
      <c r="B81" s="211"/>
      <c r="C81" s="101" t="s">
        <v>293</v>
      </c>
      <c r="D81" s="52">
        <v>218</v>
      </c>
      <c r="E81" s="52">
        <v>319.10000000000002</v>
      </c>
      <c r="F81" s="102">
        <f>211.066+108</f>
        <v>319.06600000000003</v>
      </c>
    </row>
    <row r="82" spans="1:6" x14ac:dyDescent="0.25">
      <c r="A82" s="211"/>
      <c r="B82" s="211"/>
      <c r="C82" s="101" t="s">
        <v>229</v>
      </c>
      <c r="D82" s="52">
        <v>0</v>
      </c>
      <c r="E82" s="52">
        <v>0</v>
      </c>
      <c r="F82" s="102">
        <v>0</v>
      </c>
    </row>
    <row r="83" spans="1:6" x14ac:dyDescent="0.25">
      <c r="A83" s="211" t="s">
        <v>158</v>
      </c>
      <c r="B83" s="211" t="s">
        <v>159</v>
      </c>
      <c r="C83" s="101" t="s">
        <v>315</v>
      </c>
      <c r="D83" s="52">
        <f>SUM(D84:D87)</f>
        <v>0</v>
      </c>
      <c r="E83" s="52">
        <f t="shared" ref="E83:F83" si="15">SUM(E84:E87)</f>
        <v>0</v>
      </c>
      <c r="F83" s="52">
        <f t="shared" si="15"/>
        <v>0</v>
      </c>
    </row>
    <row r="84" spans="1:6" x14ac:dyDescent="0.25">
      <c r="A84" s="211"/>
      <c r="B84" s="211"/>
      <c r="C84" s="101" t="s">
        <v>314</v>
      </c>
      <c r="D84" s="52">
        <v>0</v>
      </c>
      <c r="E84" s="52">
        <v>0</v>
      </c>
      <c r="F84" s="52">
        <v>0</v>
      </c>
    </row>
    <row r="85" spans="1:6" ht="24" x14ac:dyDescent="0.25">
      <c r="A85" s="211"/>
      <c r="B85" s="211"/>
      <c r="C85" s="101" t="s">
        <v>313</v>
      </c>
      <c r="D85" s="52">
        <v>0</v>
      </c>
      <c r="E85" s="52">
        <v>0</v>
      </c>
      <c r="F85" s="52">
        <v>0</v>
      </c>
    </row>
    <row r="86" spans="1:6" x14ac:dyDescent="0.25">
      <c r="A86" s="211"/>
      <c r="B86" s="211"/>
      <c r="C86" s="101" t="s">
        <v>293</v>
      </c>
      <c r="D86" s="52">
        <v>0</v>
      </c>
      <c r="E86" s="52">
        <v>0</v>
      </c>
      <c r="F86" s="102">
        <v>0</v>
      </c>
    </row>
    <row r="87" spans="1:6" x14ac:dyDescent="0.25">
      <c r="A87" s="211"/>
      <c r="B87" s="211"/>
      <c r="C87" s="101" t="s">
        <v>229</v>
      </c>
      <c r="D87" s="52">
        <v>0</v>
      </c>
      <c r="E87" s="52">
        <v>0</v>
      </c>
      <c r="F87" s="102">
        <v>0</v>
      </c>
    </row>
    <row r="88" spans="1:6" x14ac:dyDescent="0.25">
      <c r="A88" s="211" t="s">
        <v>160</v>
      </c>
      <c r="B88" s="211" t="s">
        <v>161</v>
      </c>
      <c r="C88" s="101" t="s">
        <v>315</v>
      </c>
      <c r="D88" s="52">
        <f>SUM(D89:D92)</f>
        <v>0</v>
      </c>
      <c r="E88" s="52">
        <f>SUM(E89:E92)</f>
        <v>0</v>
      </c>
      <c r="F88" s="52">
        <f>SUM(F89:F92)</f>
        <v>0</v>
      </c>
    </row>
    <row r="89" spans="1:6" x14ac:dyDescent="0.25">
      <c r="A89" s="211"/>
      <c r="B89" s="211"/>
      <c r="C89" s="101" t="s">
        <v>314</v>
      </c>
      <c r="D89" s="52">
        <v>0</v>
      </c>
      <c r="E89" s="52">
        <v>0</v>
      </c>
      <c r="F89" s="52">
        <v>0</v>
      </c>
    </row>
    <row r="90" spans="1:6" ht="24" x14ac:dyDescent="0.25">
      <c r="A90" s="211"/>
      <c r="B90" s="211"/>
      <c r="C90" s="101" t="s">
        <v>313</v>
      </c>
      <c r="D90" s="52">
        <v>0</v>
      </c>
      <c r="E90" s="52">
        <v>0</v>
      </c>
      <c r="F90" s="52">
        <v>0</v>
      </c>
    </row>
    <row r="91" spans="1:6" x14ac:dyDescent="0.25">
      <c r="A91" s="211"/>
      <c r="B91" s="211"/>
      <c r="C91" s="101" t="s">
        <v>293</v>
      </c>
      <c r="D91" s="52">
        <v>0</v>
      </c>
      <c r="E91" s="52">
        <v>0</v>
      </c>
      <c r="F91" s="102">
        <v>0</v>
      </c>
    </row>
    <row r="92" spans="1:6" x14ac:dyDescent="0.25">
      <c r="A92" s="211"/>
      <c r="B92" s="211"/>
      <c r="C92" s="101" t="s">
        <v>229</v>
      </c>
      <c r="D92" s="52">
        <v>0</v>
      </c>
      <c r="E92" s="52">
        <v>0</v>
      </c>
      <c r="F92" s="102">
        <v>0</v>
      </c>
    </row>
    <row r="93" spans="1:6" x14ac:dyDescent="0.25">
      <c r="A93" s="211" t="s">
        <v>219</v>
      </c>
      <c r="B93" s="211" t="s">
        <v>221</v>
      </c>
      <c r="C93" s="101" t="s">
        <v>315</v>
      </c>
      <c r="D93" s="52">
        <f>D94+D97</f>
        <v>0</v>
      </c>
      <c r="E93" s="52">
        <f>E94+E95+E97+E96</f>
        <v>35</v>
      </c>
      <c r="F93" s="52">
        <f>F94+F95+F97+F96</f>
        <v>35</v>
      </c>
    </row>
    <row r="94" spans="1:6" x14ac:dyDescent="0.25">
      <c r="A94" s="211"/>
      <c r="B94" s="211"/>
      <c r="C94" s="101" t="s">
        <v>314</v>
      </c>
      <c r="D94" s="52">
        <v>0</v>
      </c>
      <c r="E94" s="52">
        <v>0</v>
      </c>
      <c r="F94" s="102">
        <v>0</v>
      </c>
    </row>
    <row r="95" spans="1:6" ht="24" x14ac:dyDescent="0.25">
      <c r="A95" s="211"/>
      <c r="B95" s="211"/>
      <c r="C95" s="101" t="s">
        <v>313</v>
      </c>
      <c r="D95" s="52">
        <v>0</v>
      </c>
      <c r="E95" s="52">
        <v>0</v>
      </c>
      <c r="F95" s="102">
        <v>0</v>
      </c>
    </row>
    <row r="96" spans="1:6" x14ac:dyDescent="0.25">
      <c r="A96" s="211"/>
      <c r="B96" s="211"/>
      <c r="C96" s="101" t="s">
        <v>293</v>
      </c>
      <c r="D96" s="52">
        <v>0</v>
      </c>
      <c r="E96" s="52">
        <v>35</v>
      </c>
      <c r="F96" s="102">
        <v>35</v>
      </c>
    </row>
    <row r="97" spans="1:6" x14ac:dyDescent="0.25">
      <c r="A97" s="211"/>
      <c r="B97" s="211"/>
      <c r="C97" s="101" t="s">
        <v>229</v>
      </c>
      <c r="D97" s="52">
        <v>0</v>
      </c>
      <c r="E97" s="52">
        <v>0</v>
      </c>
      <c r="F97" s="102">
        <v>0</v>
      </c>
    </row>
    <row r="98" spans="1:6" x14ac:dyDescent="0.25">
      <c r="A98" s="211" t="s">
        <v>220</v>
      </c>
      <c r="B98" s="211" t="s">
        <v>222</v>
      </c>
      <c r="C98" s="101" t="s">
        <v>315</v>
      </c>
      <c r="D98" s="52">
        <f>SUM(D101,D102)</f>
        <v>0</v>
      </c>
      <c r="E98" s="52">
        <f>SUM(E101,E102)</f>
        <v>0</v>
      </c>
      <c r="F98" s="52">
        <f>SUM(F101,F102)</f>
        <v>0</v>
      </c>
    </row>
    <row r="99" spans="1:6" x14ac:dyDescent="0.25">
      <c r="A99" s="211"/>
      <c r="B99" s="211"/>
      <c r="C99" s="101" t="s">
        <v>314</v>
      </c>
      <c r="D99" s="52">
        <v>0</v>
      </c>
      <c r="E99" s="52">
        <v>0</v>
      </c>
      <c r="F99" s="52">
        <v>0</v>
      </c>
    </row>
    <row r="100" spans="1:6" ht="24" x14ac:dyDescent="0.25">
      <c r="A100" s="211"/>
      <c r="B100" s="211"/>
      <c r="C100" s="101" t="s">
        <v>313</v>
      </c>
      <c r="D100" s="52">
        <v>0</v>
      </c>
      <c r="E100" s="52">
        <v>0</v>
      </c>
      <c r="F100" s="52">
        <v>0</v>
      </c>
    </row>
    <row r="101" spans="1:6" x14ac:dyDescent="0.25">
      <c r="A101" s="211"/>
      <c r="B101" s="211"/>
      <c r="C101" s="101" t="s">
        <v>293</v>
      </c>
      <c r="D101" s="52">
        <v>0</v>
      </c>
      <c r="E101" s="52">
        <v>0</v>
      </c>
      <c r="F101" s="102">
        <v>0</v>
      </c>
    </row>
    <row r="102" spans="1:6" x14ac:dyDescent="0.25">
      <c r="A102" s="211"/>
      <c r="B102" s="211"/>
      <c r="C102" s="101" t="s">
        <v>229</v>
      </c>
      <c r="D102" s="52">
        <v>0</v>
      </c>
      <c r="E102" s="52">
        <v>0</v>
      </c>
      <c r="F102" s="102">
        <v>0</v>
      </c>
    </row>
  </sheetData>
  <mergeCells count="39">
    <mergeCell ref="A98:A102"/>
    <mergeCell ref="B98:B102"/>
    <mergeCell ref="A83:A87"/>
    <mergeCell ref="B83:B87"/>
    <mergeCell ref="A88:A92"/>
    <mergeCell ref="B88:B92"/>
    <mergeCell ref="A93:A97"/>
    <mergeCell ref="B93:B97"/>
    <mergeCell ref="A68:A72"/>
    <mergeCell ref="B68:B72"/>
    <mergeCell ref="A73:A77"/>
    <mergeCell ref="B73:B77"/>
    <mergeCell ref="A78:A82"/>
    <mergeCell ref="B78:B82"/>
    <mergeCell ref="A53:A57"/>
    <mergeCell ref="B53:B57"/>
    <mergeCell ref="A58:A62"/>
    <mergeCell ref="B58:B62"/>
    <mergeCell ref="A63:A67"/>
    <mergeCell ref="B63:B67"/>
    <mergeCell ref="A38:A42"/>
    <mergeCell ref="B38:B42"/>
    <mergeCell ref="A43:A47"/>
    <mergeCell ref="B43:B47"/>
    <mergeCell ref="A48:A52"/>
    <mergeCell ref="B48:B52"/>
    <mergeCell ref="A23:A27"/>
    <mergeCell ref="B23:B27"/>
    <mergeCell ref="A28:A32"/>
    <mergeCell ref="B28:B32"/>
    <mergeCell ref="A33:A37"/>
    <mergeCell ref="B33:B37"/>
    <mergeCell ref="A3:F3"/>
    <mergeCell ref="A8:A12"/>
    <mergeCell ref="B8:B12"/>
    <mergeCell ref="A13:A17"/>
    <mergeCell ref="B13:B17"/>
    <mergeCell ref="A18:A22"/>
    <mergeCell ref="B18:B22"/>
  </mergeCells>
  <pageMargins left="0.7" right="0.7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3"/>
  <sheetViews>
    <sheetView workbookViewId="0">
      <selection activeCell="Q21" sqref="Q21"/>
    </sheetView>
  </sheetViews>
  <sheetFormatPr defaultRowHeight="15" x14ac:dyDescent="0.25"/>
  <sheetData>
    <row r="2" spans="1:13" x14ac:dyDescent="0.25">
      <c r="A2" s="213" t="s">
        <v>317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x14ac:dyDescent="0.2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x14ac:dyDescent="0.2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x14ac:dyDescent="0.2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x14ac:dyDescent="0.2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x14ac:dyDescent="0.2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3" x14ac:dyDescent="0.2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3" x14ac:dyDescent="0.2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3" x14ac:dyDescent="0.2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x14ac:dyDescent="0.2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x14ac:dyDescent="0.2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x14ac:dyDescent="0.2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x14ac:dyDescent="0.2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1:13" x14ac:dyDescent="0.2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3" x14ac:dyDescent="0.2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</row>
    <row r="17" spans="1:13" x14ac:dyDescent="0.2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</row>
    <row r="18" spans="1:13" x14ac:dyDescent="0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1:13" x14ac:dyDescent="0.2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13" x14ac:dyDescent="0.25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</row>
    <row r="21" spans="1:13" x14ac:dyDescent="0.2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</row>
    <row r="22" spans="1:13" x14ac:dyDescent="0.25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1:13" x14ac:dyDescent="0.25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x14ac:dyDescent="0.2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3" x14ac:dyDescent="0.2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1:13" x14ac:dyDescent="0.25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3" x14ac:dyDescent="0.2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x14ac:dyDescent="0.2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x14ac:dyDescent="0.25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3" x14ac:dyDescent="0.2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3" x14ac:dyDescent="0.25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3" x14ac:dyDescent="0.2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1:13" x14ac:dyDescent="0.2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</row>
    <row r="34" spans="1:13" x14ac:dyDescent="0.2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</row>
    <row r="35" spans="1:13" x14ac:dyDescent="0.25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</row>
    <row r="36" spans="1:13" x14ac:dyDescent="0.25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</row>
    <row r="37" spans="1:13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</row>
    <row r="38" spans="1:13" x14ac:dyDescent="0.25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</row>
    <row r="39" spans="1:13" x14ac:dyDescent="0.2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1:13" x14ac:dyDescent="0.25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1" spans="1:13" x14ac:dyDescent="0.2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</row>
    <row r="43" spans="1:13" x14ac:dyDescent="0.2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  <row r="44" spans="1:13" x14ac:dyDescent="0.25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1:13" x14ac:dyDescent="0.25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</row>
    <row r="46" spans="1:13" x14ac:dyDescent="0.25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</row>
    <row r="47" spans="1:13" x14ac:dyDescent="0.2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</row>
    <row r="48" spans="1:13" x14ac:dyDescent="0.2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</row>
    <row r="49" spans="1:13" x14ac:dyDescent="0.2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</row>
    <row r="50" spans="1:13" x14ac:dyDescent="0.2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</row>
    <row r="51" spans="1:13" x14ac:dyDescent="0.2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x14ac:dyDescent="0.2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1:13" x14ac:dyDescent="0.2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</row>
    <row r="54" spans="1:13" x14ac:dyDescent="0.25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</row>
    <row r="55" spans="1:13" x14ac:dyDescent="0.2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x14ac:dyDescent="0.25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</row>
    <row r="57" spans="1:13" x14ac:dyDescent="0.25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</row>
    <row r="58" spans="1:13" x14ac:dyDescent="0.2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</row>
    <row r="59" spans="1:13" x14ac:dyDescent="0.2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</row>
    <row r="60" spans="1:13" x14ac:dyDescent="0.25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1:13" x14ac:dyDescent="0.25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</row>
    <row r="62" spans="1:13" x14ac:dyDescent="0.25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1:13" x14ac:dyDescent="0.25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</row>
    <row r="64" spans="1:13" x14ac:dyDescent="0.25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</row>
    <row r="65" spans="1:13" x14ac:dyDescent="0.25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</row>
    <row r="66" spans="1:13" x14ac:dyDescent="0.25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</row>
    <row r="67" spans="1:13" x14ac:dyDescent="0.25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</row>
    <row r="68" spans="1:13" x14ac:dyDescent="0.25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</row>
    <row r="69" spans="1:13" x14ac:dyDescent="0.25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</row>
    <row r="70" spans="1:13" x14ac:dyDescent="0.25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</row>
    <row r="71" spans="1:13" x14ac:dyDescent="0.2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</row>
    <row r="72" spans="1:13" x14ac:dyDescent="0.25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</row>
    <row r="73" spans="1:13" x14ac:dyDescent="0.25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</row>
    <row r="74" spans="1:13" x14ac:dyDescent="0.25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</row>
    <row r="75" spans="1:13" x14ac:dyDescent="0.25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</row>
    <row r="76" spans="1:13" x14ac:dyDescent="0.25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</row>
    <row r="77" spans="1:13" x14ac:dyDescent="0.25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</row>
    <row r="78" spans="1:13" x14ac:dyDescent="0.25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</row>
    <row r="79" spans="1:13" x14ac:dyDescent="0.25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</row>
    <row r="80" spans="1:13" x14ac:dyDescent="0.25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</row>
    <row r="81" spans="1:13" x14ac:dyDescent="0.25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</row>
    <row r="82" spans="1:13" x14ac:dyDescent="0.25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</row>
    <row r="83" spans="1:13" x14ac:dyDescent="0.25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</row>
    <row r="84" spans="1:13" x14ac:dyDescent="0.25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</row>
    <row r="85" spans="1:13" x14ac:dyDescent="0.25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</row>
    <row r="86" spans="1:13" x14ac:dyDescent="0.25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</row>
    <row r="87" spans="1:13" x14ac:dyDescent="0.25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</row>
    <row r="88" spans="1:13" x14ac:dyDescent="0.25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</row>
    <row r="89" spans="1:13" x14ac:dyDescent="0.25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</row>
    <row r="90" spans="1:13" x14ac:dyDescent="0.25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</row>
    <row r="91" spans="1:13" x14ac:dyDescent="0.25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</row>
    <row r="92" spans="1:13" x14ac:dyDescent="0.25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</row>
    <row r="93" spans="1:13" x14ac:dyDescent="0.25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</row>
    <row r="94" spans="1:13" x14ac:dyDescent="0.25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</row>
    <row r="95" spans="1:13" x14ac:dyDescent="0.25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</row>
    <row r="96" spans="1:13" x14ac:dyDescent="0.25">
      <c r="A96" s="214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</row>
    <row r="97" spans="1:13" x14ac:dyDescent="0.25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</row>
    <row r="98" spans="1:13" x14ac:dyDescent="0.25">
      <c r="A98" s="214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</row>
    <row r="99" spans="1:13" x14ac:dyDescent="0.25">
      <c r="A99" s="214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</row>
    <row r="100" spans="1:13" x14ac:dyDescent="0.25">
      <c r="A100" s="214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</row>
    <row r="101" spans="1:13" x14ac:dyDescent="0.25">
      <c r="A101" s="214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</row>
    <row r="102" spans="1:13" x14ac:dyDescent="0.25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</row>
    <row r="103" spans="1:13" x14ac:dyDescent="0.25">
      <c r="A103" s="214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</row>
    <row r="104" spans="1:13" x14ac:dyDescent="0.25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</row>
    <row r="105" spans="1:13" x14ac:dyDescent="0.25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</row>
    <row r="106" spans="1:13" x14ac:dyDescent="0.25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</row>
    <row r="107" spans="1:13" x14ac:dyDescent="0.25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</row>
    <row r="108" spans="1:13" x14ac:dyDescent="0.25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</row>
    <row r="109" spans="1:13" x14ac:dyDescent="0.25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</row>
    <row r="110" spans="1:13" x14ac:dyDescent="0.25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</row>
    <row r="111" spans="1:13" x14ac:dyDescent="0.25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</row>
    <row r="112" spans="1:13" x14ac:dyDescent="0.25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</row>
    <row r="113" spans="1:13" x14ac:dyDescent="0.25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</row>
    <row r="114" spans="1:13" x14ac:dyDescent="0.25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</row>
    <row r="115" spans="1:13" x14ac:dyDescent="0.25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</row>
    <row r="116" spans="1:13" x14ac:dyDescent="0.25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</row>
    <row r="117" spans="1:13" x14ac:dyDescent="0.25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</row>
    <row r="118" spans="1:13" x14ac:dyDescent="0.25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</row>
    <row r="119" spans="1:13" x14ac:dyDescent="0.25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</row>
    <row r="120" spans="1:13" x14ac:dyDescent="0.2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</row>
    <row r="121" spans="1:13" x14ac:dyDescent="0.25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</row>
    <row r="122" spans="1:13" x14ac:dyDescent="0.25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</row>
    <row r="123" spans="1:13" x14ac:dyDescent="0.25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</row>
    <row r="124" spans="1:13" x14ac:dyDescent="0.2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</row>
    <row r="125" spans="1:13" x14ac:dyDescent="0.2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</row>
    <row r="126" spans="1:13" x14ac:dyDescent="0.2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</row>
    <row r="127" spans="1:13" x14ac:dyDescent="0.2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</row>
    <row r="128" spans="1:13" x14ac:dyDescent="0.2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</row>
    <row r="129" spans="1:13" x14ac:dyDescent="0.2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</row>
    <row r="130" spans="1:13" x14ac:dyDescent="0.2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</row>
    <row r="131" spans="1:13" x14ac:dyDescent="0.2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</row>
    <row r="132" spans="1:13" x14ac:dyDescent="0.2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</row>
    <row r="133" spans="1:13" x14ac:dyDescent="0.2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</row>
    <row r="134" spans="1:13" x14ac:dyDescent="0.2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</row>
    <row r="135" spans="1:13" x14ac:dyDescent="0.2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</row>
    <row r="136" spans="1:13" x14ac:dyDescent="0.2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</row>
    <row r="137" spans="1:13" x14ac:dyDescent="0.2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</row>
    <row r="138" spans="1:13" x14ac:dyDescent="0.2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</row>
    <row r="139" spans="1:13" x14ac:dyDescent="0.2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</row>
    <row r="140" spans="1:13" x14ac:dyDescent="0.2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</row>
    <row r="141" spans="1:13" x14ac:dyDescent="0.2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</row>
    <row r="142" spans="1:13" x14ac:dyDescent="0.2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</row>
    <row r="143" spans="1:13" x14ac:dyDescent="0.2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</row>
    <row r="144" spans="1:13" x14ac:dyDescent="0.2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</row>
    <row r="145" spans="1:13" x14ac:dyDescent="0.2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</row>
    <row r="146" spans="1:13" x14ac:dyDescent="0.2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</row>
    <row r="147" spans="1:13" x14ac:dyDescent="0.2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</row>
    <row r="148" spans="1:13" x14ac:dyDescent="0.2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</row>
    <row r="149" spans="1:13" x14ac:dyDescent="0.2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</row>
    <row r="150" spans="1:13" x14ac:dyDescent="0.2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</row>
    <row r="151" spans="1:13" x14ac:dyDescent="0.25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</row>
    <row r="152" spans="1:13" x14ac:dyDescent="0.25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</row>
    <row r="153" spans="1:13" x14ac:dyDescent="0.25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</row>
    <row r="154" spans="1:13" x14ac:dyDescent="0.25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</row>
    <row r="155" spans="1:13" x14ac:dyDescent="0.25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</row>
    <row r="156" spans="1:13" x14ac:dyDescent="0.25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</row>
    <row r="157" spans="1:13" x14ac:dyDescent="0.25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</row>
    <row r="158" spans="1:13" x14ac:dyDescent="0.25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</row>
    <row r="159" spans="1:13" x14ac:dyDescent="0.25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</row>
    <row r="160" spans="1:13" x14ac:dyDescent="0.25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</row>
    <row r="161" spans="1:13" x14ac:dyDescent="0.25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</row>
    <row r="162" spans="1:13" x14ac:dyDescent="0.25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</row>
    <row r="163" spans="1:13" x14ac:dyDescent="0.25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</row>
  </sheetData>
  <mergeCells count="1">
    <mergeCell ref="A2:M1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A27" zoomScaleNormal="100" zoomScaleSheetLayoutView="100" workbookViewId="0">
      <selection activeCell="F27" sqref="F27"/>
    </sheetView>
  </sheetViews>
  <sheetFormatPr defaultRowHeight="16.5" x14ac:dyDescent="0.25"/>
  <cols>
    <col min="1" max="1" width="6.42578125" style="123" customWidth="1"/>
    <col min="2" max="2" width="40.7109375" style="123" customWidth="1"/>
    <col min="3" max="3" width="68.85546875" style="123" customWidth="1"/>
    <col min="4" max="4" width="31" style="123" customWidth="1"/>
    <col min="5" max="5" width="14" style="123" customWidth="1"/>
    <col min="6" max="6" width="16.140625" style="123" customWidth="1"/>
    <col min="7" max="7" width="11.140625" style="123" customWidth="1"/>
    <col min="8" max="8" width="13.28515625" style="123" customWidth="1"/>
    <col min="9" max="9" width="46.28515625" style="123" customWidth="1"/>
    <col min="10" max="10" width="11.42578125" style="123" customWidth="1"/>
    <col min="11" max="256" width="9.140625" style="123"/>
    <col min="257" max="257" width="6.42578125" style="123" customWidth="1"/>
    <col min="258" max="258" width="40.7109375" style="123" customWidth="1"/>
    <col min="259" max="259" width="68.85546875" style="123" customWidth="1"/>
    <col min="260" max="260" width="27.28515625" style="123" customWidth="1"/>
    <col min="261" max="261" width="14" style="123" customWidth="1"/>
    <col min="262" max="262" width="16.140625" style="123" customWidth="1"/>
    <col min="263" max="263" width="11.140625" style="123" customWidth="1"/>
    <col min="264" max="264" width="13.28515625" style="123" customWidth="1"/>
    <col min="265" max="265" width="46.28515625" style="123" customWidth="1"/>
    <col min="266" max="266" width="11.42578125" style="123" customWidth="1"/>
    <col min="267" max="512" width="9.140625" style="123"/>
    <col min="513" max="513" width="6.42578125" style="123" customWidth="1"/>
    <col min="514" max="514" width="40.7109375" style="123" customWidth="1"/>
    <col min="515" max="515" width="68.85546875" style="123" customWidth="1"/>
    <col min="516" max="516" width="27.28515625" style="123" customWidth="1"/>
    <col min="517" max="517" width="14" style="123" customWidth="1"/>
    <col min="518" max="518" width="16.140625" style="123" customWidth="1"/>
    <col min="519" max="519" width="11.140625" style="123" customWidth="1"/>
    <col min="520" max="520" width="13.28515625" style="123" customWidth="1"/>
    <col min="521" max="521" width="46.28515625" style="123" customWidth="1"/>
    <col min="522" max="522" width="11.42578125" style="123" customWidth="1"/>
    <col min="523" max="768" width="9.140625" style="123"/>
    <col min="769" max="769" width="6.42578125" style="123" customWidth="1"/>
    <col min="770" max="770" width="40.7109375" style="123" customWidth="1"/>
    <col min="771" max="771" width="68.85546875" style="123" customWidth="1"/>
    <col min="772" max="772" width="27.28515625" style="123" customWidth="1"/>
    <col min="773" max="773" width="14" style="123" customWidth="1"/>
    <col min="774" max="774" width="16.140625" style="123" customWidth="1"/>
    <col min="775" max="775" width="11.140625" style="123" customWidth="1"/>
    <col min="776" max="776" width="13.28515625" style="123" customWidth="1"/>
    <col min="777" max="777" width="46.28515625" style="123" customWidth="1"/>
    <col min="778" max="778" width="11.42578125" style="123" customWidth="1"/>
    <col min="779" max="1024" width="9.140625" style="123"/>
    <col min="1025" max="1025" width="6.42578125" style="123" customWidth="1"/>
    <col min="1026" max="1026" width="40.7109375" style="123" customWidth="1"/>
    <col min="1027" max="1027" width="68.85546875" style="123" customWidth="1"/>
    <col min="1028" max="1028" width="27.28515625" style="123" customWidth="1"/>
    <col min="1029" max="1029" width="14" style="123" customWidth="1"/>
    <col min="1030" max="1030" width="16.140625" style="123" customWidth="1"/>
    <col min="1031" max="1031" width="11.140625" style="123" customWidth="1"/>
    <col min="1032" max="1032" width="13.28515625" style="123" customWidth="1"/>
    <col min="1033" max="1033" width="46.28515625" style="123" customWidth="1"/>
    <col min="1034" max="1034" width="11.42578125" style="123" customWidth="1"/>
    <col min="1035" max="1280" width="9.140625" style="123"/>
    <col min="1281" max="1281" width="6.42578125" style="123" customWidth="1"/>
    <col min="1282" max="1282" width="40.7109375" style="123" customWidth="1"/>
    <col min="1283" max="1283" width="68.85546875" style="123" customWidth="1"/>
    <col min="1284" max="1284" width="27.28515625" style="123" customWidth="1"/>
    <col min="1285" max="1285" width="14" style="123" customWidth="1"/>
    <col min="1286" max="1286" width="16.140625" style="123" customWidth="1"/>
    <col min="1287" max="1287" width="11.140625" style="123" customWidth="1"/>
    <col min="1288" max="1288" width="13.28515625" style="123" customWidth="1"/>
    <col min="1289" max="1289" width="46.28515625" style="123" customWidth="1"/>
    <col min="1290" max="1290" width="11.42578125" style="123" customWidth="1"/>
    <col min="1291" max="1536" width="9.140625" style="123"/>
    <col min="1537" max="1537" width="6.42578125" style="123" customWidth="1"/>
    <col min="1538" max="1538" width="40.7109375" style="123" customWidth="1"/>
    <col min="1539" max="1539" width="68.85546875" style="123" customWidth="1"/>
    <col min="1540" max="1540" width="27.28515625" style="123" customWidth="1"/>
    <col min="1541" max="1541" width="14" style="123" customWidth="1"/>
    <col min="1542" max="1542" width="16.140625" style="123" customWidth="1"/>
    <col min="1543" max="1543" width="11.140625" style="123" customWidth="1"/>
    <col min="1544" max="1544" width="13.28515625" style="123" customWidth="1"/>
    <col min="1545" max="1545" width="46.28515625" style="123" customWidth="1"/>
    <col min="1546" max="1546" width="11.42578125" style="123" customWidth="1"/>
    <col min="1547" max="1792" width="9.140625" style="123"/>
    <col min="1793" max="1793" width="6.42578125" style="123" customWidth="1"/>
    <col min="1794" max="1794" width="40.7109375" style="123" customWidth="1"/>
    <col min="1795" max="1795" width="68.85546875" style="123" customWidth="1"/>
    <col min="1796" max="1796" width="27.28515625" style="123" customWidth="1"/>
    <col min="1797" max="1797" width="14" style="123" customWidth="1"/>
    <col min="1798" max="1798" width="16.140625" style="123" customWidth="1"/>
    <col min="1799" max="1799" width="11.140625" style="123" customWidth="1"/>
    <col min="1800" max="1800" width="13.28515625" style="123" customWidth="1"/>
    <col min="1801" max="1801" width="46.28515625" style="123" customWidth="1"/>
    <col min="1802" max="1802" width="11.42578125" style="123" customWidth="1"/>
    <col min="1803" max="2048" width="9.140625" style="123"/>
    <col min="2049" max="2049" width="6.42578125" style="123" customWidth="1"/>
    <col min="2050" max="2050" width="40.7109375" style="123" customWidth="1"/>
    <col min="2051" max="2051" width="68.85546875" style="123" customWidth="1"/>
    <col min="2052" max="2052" width="27.28515625" style="123" customWidth="1"/>
    <col min="2053" max="2053" width="14" style="123" customWidth="1"/>
    <col min="2054" max="2054" width="16.140625" style="123" customWidth="1"/>
    <col min="2055" max="2055" width="11.140625" style="123" customWidth="1"/>
    <col min="2056" max="2056" width="13.28515625" style="123" customWidth="1"/>
    <col min="2057" max="2057" width="46.28515625" style="123" customWidth="1"/>
    <col min="2058" max="2058" width="11.42578125" style="123" customWidth="1"/>
    <col min="2059" max="2304" width="9.140625" style="123"/>
    <col min="2305" max="2305" width="6.42578125" style="123" customWidth="1"/>
    <col min="2306" max="2306" width="40.7109375" style="123" customWidth="1"/>
    <col min="2307" max="2307" width="68.85546875" style="123" customWidth="1"/>
    <col min="2308" max="2308" width="27.28515625" style="123" customWidth="1"/>
    <col min="2309" max="2309" width="14" style="123" customWidth="1"/>
    <col min="2310" max="2310" width="16.140625" style="123" customWidth="1"/>
    <col min="2311" max="2311" width="11.140625" style="123" customWidth="1"/>
    <col min="2312" max="2312" width="13.28515625" style="123" customWidth="1"/>
    <col min="2313" max="2313" width="46.28515625" style="123" customWidth="1"/>
    <col min="2314" max="2314" width="11.42578125" style="123" customWidth="1"/>
    <col min="2315" max="2560" width="9.140625" style="123"/>
    <col min="2561" max="2561" width="6.42578125" style="123" customWidth="1"/>
    <col min="2562" max="2562" width="40.7109375" style="123" customWidth="1"/>
    <col min="2563" max="2563" width="68.85546875" style="123" customWidth="1"/>
    <col min="2564" max="2564" width="27.28515625" style="123" customWidth="1"/>
    <col min="2565" max="2565" width="14" style="123" customWidth="1"/>
    <col min="2566" max="2566" width="16.140625" style="123" customWidth="1"/>
    <col min="2567" max="2567" width="11.140625" style="123" customWidth="1"/>
    <col min="2568" max="2568" width="13.28515625" style="123" customWidth="1"/>
    <col min="2569" max="2569" width="46.28515625" style="123" customWidth="1"/>
    <col min="2570" max="2570" width="11.42578125" style="123" customWidth="1"/>
    <col min="2571" max="2816" width="9.140625" style="123"/>
    <col min="2817" max="2817" width="6.42578125" style="123" customWidth="1"/>
    <col min="2818" max="2818" width="40.7109375" style="123" customWidth="1"/>
    <col min="2819" max="2819" width="68.85546875" style="123" customWidth="1"/>
    <col min="2820" max="2820" width="27.28515625" style="123" customWidth="1"/>
    <col min="2821" max="2821" width="14" style="123" customWidth="1"/>
    <col min="2822" max="2822" width="16.140625" style="123" customWidth="1"/>
    <col min="2823" max="2823" width="11.140625" style="123" customWidth="1"/>
    <col min="2824" max="2824" width="13.28515625" style="123" customWidth="1"/>
    <col min="2825" max="2825" width="46.28515625" style="123" customWidth="1"/>
    <col min="2826" max="2826" width="11.42578125" style="123" customWidth="1"/>
    <col min="2827" max="3072" width="9.140625" style="123"/>
    <col min="3073" max="3073" width="6.42578125" style="123" customWidth="1"/>
    <col min="3074" max="3074" width="40.7109375" style="123" customWidth="1"/>
    <col min="3075" max="3075" width="68.85546875" style="123" customWidth="1"/>
    <col min="3076" max="3076" width="27.28515625" style="123" customWidth="1"/>
    <col min="3077" max="3077" width="14" style="123" customWidth="1"/>
    <col min="3078" max="3078" width="16.140625" style="123" customWidth="1"/>
    <col min="3079" max="3079" width="11.140625" style="123" customWidth="1"/>
    <col min="3080" max="3080" width="13.28515625" style="123" customWidth="1"/>
    <col min="3081" max="3081" width="46.28515625" style="123" customWidth="1"/>
    <col min="3082" max="3082" width="11.42578125" style="123" customWidth="1"/>
    <col min="3083" max="3328" width="9.140625" style="123"/>
    <col min="3329" max="3329" width="6.42578125" style="123" customWidth="1"/>
    <col min="3330" max="3330" width="40.7109375" style="123" customWidth="1"/>
    <col min="3331" max="3331" width="68.85546875" style="123" customWidth="1"/>
    <col min="3332" max="3332" width="27.28515625" style="123" customWidth="1"/>
    <col min="3333" max="3333" width="14" style="123" customWidth="1"/>
    <col min="3334" max="3334" width="16.140625" style="123" customWidth="1"/>
    <col min="3335" max="3335" width="11.140625" style="123" customWidth="1"/>
    <col min="3336" max="3336" width="13.28515625" style="123" customWidth="1"/>
    <col min="3337" max="3337" width="46.28515625" style="123" customWidth="1"/>
    <col min="3338" max="3338" width="11.42578125" style="123" customWidth="1"/>
    <col min="3339" max="3584" width="9.140625" style="123"/>
    <col min="3585" max="3585" width="6.42578125" style="123" customWidth="1"/>
    <col min="3586" max="3586" width="40.7109375" style="123" customWidth="1"/>
    <col min="3587" max="3587" width="68.85546875" style="123" customWidth="1"/>
    <col min="3588" max="3588" width="27.28515625" style="123" customWidth="1"/>
    <col min="3589" max="3589" width="14" style="123" customWidth="1"/>
    <col min="3590" max="3590" width="16.140625" style="123" customWidth="1"/>
    <col min="3591" max="3591" width="11.140625" style="123" customWidth="1"/>
    <col min="3592" max="3592" width="13.28515625" style="123" customWidth="1"/>
    <col min="3593" max="3593" width="46.28515625" style="123" customWidth="1"/>
    <col min="3594" max="3594" width="11.42578125" style="123" customWidth="1"/>
    <col min="3595" max="3840" width="9.140625" style="123"/>
    <col min="3841" max="3841" width="6.42578125" style="123" customWidth="1"/>
    <col min="3842" max="3842" width="40.7109375" style="123" customWidth="1"/>
    <col min="3843" max="3843" width="68.85546875" style="123" customWidth="1"/>
    <col min="3844" max="3844" width="27.28515625" style="123" customWidth="1"/>
    <col min="3845" max="3845" width="14" style="123" customWidth="1"/>
    <col min="3846" max="3846" width="16.140625" style="123" customWidth="1"/>
    <col min="3847" max="3847" width="11.140625" style="123" customWidth="1"/>
    <col min="3848" max="3848" width="13.28515625" style="123" customWidth="1"/>
    <col min="3849" max="3849" width="46.28515625" style="123" customWidth="1"/>
    <col min="3850" max="3850" width="11.42578125" style="123" customWidth="1"/>
    <col min="3851" max="4096" width="9.140625" style="123"/>
    <col min="4097" max="4097" width="6.42578125" style="123" customWidth="1"/>
    <col min="4098" max="4098" width="40.7109375" style="123" customWidth="1"/>
    <col min="4099" max="4099" width="68.85546875" style="123" customWidth="1"/>
    <col min="4100" max="4100" width="27.28515625" style="123" customWidth="1"/>
    <col min="4101" max="4101" width="14" style="123" customWidth="1"/>
    <col min="4102" max="4102" width="16.140625" style="123" customWidth="1"/>
    <col min="4103" max="4103" width="11.140625" style="123" customWidth="1"/>
    <col min="4104" max="4104" width="13.28515625" style="123" customWidth="1"/>
    <col min="4105" max="4105" width="46.28515625" style="123" customWidth="1"/>
    <col min="4106" max="4106" width="11.42578125" style="123" customWidth="1"/>
    <col min="4107" max="4352" width="9.140625" style="123"/>
    <col min="4353" max="4353" width="6.42578125" style="123" customWidth="1"/>
    <col min="4354" max="4354" width="40.7109375" style="123" customWidth="1"/>
    <col min="4355" max="4355" width="68.85546875" style="123" customWidth="1"/>
    <col min="4356" max="4356" width="27.28515625" style="123" customWidth="1"/>
    <col min="4357" max="4357" width="14" style="123" customWidth="1"/>
    <col min="4358" max="4358" width="16.140625" style="123" customWidth="1"/>
    <col min="4359" max="4359" width="11.140625" style="123" customWidth="1"/>
    <col min="4360" max="4360" width="13.28515625" style="123" customWidth="1"/>
    <col min="4361" max="4361" width="46.28515625" style="123" customWidth="1"/>
    <col min="4362" max="4362" width="11.42578125" style="123" customWidth="1"/>
    <col min="4363" max="4608" width="9.140625" style="123"/>
    <col min="4609" max="4609" width="6.42578125" style="123" customWidth="1"/>
    <col min="4610" max="4610" width="40.7109375" style="123" customWidth="1"/>
    <col min="4611" max="4611" width="68.85546875" style="123" customWidth="1"/>
    <col min="4612" max="4612" width="27.28515625" style="123" customWidth="1"/>
    <col min="4613" max="4613" width="14" style="123" customWidth="1"/>
    <col min="4614" max="4614" width="16.140625" style="123" customWidth="1"/>
    <col min="4615" max="4615" width="11.140625" style="123" customWidth="1"/>
    <col min="4616" max="4616" width="13.28515625" style="123" customWidth="1"/>
    <col min="4617" max="4617" width="46.28515625" style="123" customWidth="1"/>
    <col min="4618" max="4618" width="11.42578125" style="123" customWidth="1"/>
    <col min="4619" max="4864" width="9.140625" style="123"/>
    <col min="4865" max="4865" width="6.42578125" style="123" customWidth="1"/>
    <col min="4866" max="4866" width="40.7109375" style="123" customWidth="1"/>
    <col min="4867" max="4867" width="68.85546875" style="123" customWidth="1"/>
    <col min="4868" max="4868" width="27.28515625" style="123" customWidth="1"/>
    <col min="4869" max="4869" width="14" style="123" customWidth="1"/>
    <col min="4870" max="4870" width="16.140625" style="123" customWidth="1"/>
    <col min="4871" max="4871" width="11.140625" style="123" customWidth="1"/>
    <col min="4872" max="4872" width="13.28515625" style="123" customWidth="1"/>
    <col min="4873" max="4873" width="46.28515625" style="123" customWidth="1"/>
    <col min="4874" max="4874" width="11.42578125" style="123" customWidth="1"/>
    <col min="4875" max="5120" width="9.140625" style="123"/>
    <col min="5121" max="5121" width="6.42578125" style="123" customWidth="1"/>
    <col min="5122" max="5122" width="40.7109375" style="123" customWidth="1"/>
    <col min="5123" max="5123" width="68.85546875" style="123" customWidth="1"/>
    <col min="5124" max="5124" width="27.28515625" style="123" customWidth="1"/>
    <col min="5125" max="5125" width="14" style="123" customWidth="1"/>
    <col min="5126" max="5126" width="16.140625" style="123" customWidth="1"/>
    <col min="5127" max="5127" width="11.140625" style="123" customWidth="1"/>
    <col min="5128" max="5128" width="13.28515625" style="123" customWidth="1"/>
    <col min="5129" max="5129" width="46.28515625" style="123" customWidth="1"/>
    <col min="5130" max="5130" width="11.42578125" style="123" customWidth="1"/>
    <col min="5131" max="5376" width="9.140625" style="123"/>
    <col min="5377" max="5377" width="6.42578125" style="123" customWidth="1"/>
    <col min="5378" max="5378" width="40.7109375" style="123" customWidth="1"/>
    <col min="5379" max="5379" width="68.85546875" style="123" customWidth="1"/>
    <col min="5380" max="5380" width="27.28515625" style="123" customWidth="1"/>
    <col min="5381" max="5381" width="14" style="123" customWidth="1"/>
    <col min="5382" max="5382" width="16.140625" style="123" customWidth="1"/>
    <col min="5383" max="5383" width="11.140625" style="123" customWidth="1"/>
    <col min="5384" max="5384" width="13.28515625" style="123" customWidth="1"/>
    <col min="5385" max="5385" width="46.28515625" style="123" customWidth="1"/>
    <col min="5386" max="5386" width="11.42578125" style="123" customWidth="1"/>
    <col min="5387" max="5632" width="9.140625" style="123"/>
    <col min="5633" max="5633" width="6.42578125" style="123" customWidth="1"/>
    <col min="5634" max="5634" width="40.7109375" style="123" customWidth="1"/>
    <col min="5635" max="5635" width="68.85546875" style="123" customWidth="1"/>
    <col min="5636" max="5636" width="27.28515625" style="123" customWidth="1"/>
    <col min="5637" max="5637" width="14" style="123" customWidth="1"/>
    <col min="5638" max="5638" width="16.140625" style="123" customWidth="1"/>
    <col min="5639" max="5639" width="11.140625" style="123" customWidth="1"/>
    <col min="5640" max="5640" width="13.28515625" style="123" customWidth="1"/>
    <col min="5641" max="5641" width="46.28515625" style="123" customWidth="1"/>
    <col min="5642" max="5642" width="11.42578125" style="123" customWidth="1"/>
    <col min="5643" max="5888" width="9.140625" style="123"/>
    <col min="5889" max="5889" width="6.42578125" style="123" customWidth="1"/>
    <col min="5890" max="5890" width="40.7109375" style="123" customWidth="1"/>
    <col min="5891" max="5891" width="68.85546875" style="123" customWidth="1"/>
    <col min="5892" max="5892" width="27.28515625" style="123" customWidth="1"/>
    <col min="5893" max="5893" width="14" style="123" customWidth="1"/>
    <col min="5894" max="5894" width="16.140625" style="123" customWidth="1"/>
    <col min="5895" max="5895" width="11.140625" style="123" customWidth="1"/>
    <col min="5896" max="5896" width="13.28515625" style="123" customWidth="1"/>
    <col min="5897" max="5897" width="46.28515625" style="123" customWidth="1"/>
    <col min="5898" max="5898" width="11.42578125" style="123" customWidth="1"/>
    <col min="5899" max="6144" width="9.140625" style="123"/>
    <col min="6145" max="6145" width="6.42578125" style="123" customWidth="1"/>
    <col min="6146" max="6146" width="40.7109375" style="123" customWidth="1"/>
    <col min="6147" max="6147" width="68.85546875" style="123" customWidth="1"/>
    <col min="6148" max="6148" width="27.28515625" style="123" customWidth="1"/>
    <col min="6149" max="6149" width="14" style="123" customWidth="1"/>
    <col min="6150" max="6150" width="16.140625" style="123" customWidth="1"/>
    <col min="6151" max="6151" width="11.140625" style="123" customWidth="1"/>
    <col min="6152" max="6152" width="13.28515625" style="123" customWidth="1"/>
    <col min="6153" max="6153" width="46.28515625" style="123" customWidth="1"/>
    <col min="6154" max="6154" width="11.42578125" style="123" customWidth="1"/>
    <col min="6155" max="6400" width="9.140625" style="123"/>
    <col min="6401" max="6401" width="6.42578125" style="123" customWidth="1"/>
    <col min="6402" max="6402" width="40.7109375" style="123" customWidth="1"/>
    <col min="6403" max="6403" width="68.85546875" style="123" customWidth="1"/>
    <col min="6404" max="6404" width="27.28515625" style="123" customWidth="1"/>
    <col min="6405" max="6405" width="14" style="123" customWidth="1"/>
    <col min="6406" max="6406" width="16.140625" style="123" customWidth="1"/>
    <col min="6407" max="6407" width="11.140625" style="123" customWidth="1"/>
    <col min="6408" max="6408" width="13.28515625" style="123" customWidth="1"/>
    <col min="6409" max="6409" width="46.28515625" style="123" customWidth="1"/>
    <col min="6410" max="6410" width="11.42578125" style="123" customWidth="1"/>
    <col min="6411" max="6656" width="9.140625" style="123"/>
    <col min="6657" max="6657" width="6.42578125" style="123" customWidth="1"/>
    <col min="6658" max="6658" width="40.7109375" style="123" customWidth="1"/>
    <col min="6659" max="6659" width="68.85546875" style="123" customWidth="1"/>
    <col min="6660" max="6660" width="27.28515625" style="123" customWidth="1"/>
    <col min="6661" max="6661" width="14" style="123" customWidth="1"/>
    <col min="6662" max="6662" width="16.140625" style="123" customWidth="1"/>
    <col min="6663" max="6663" width="11.140625" style="123" customWidth="1"/>
    <col min="6664" max="6664" width="13.28515625" style="123" customWidth="1"/>
    <col min="6665" max="6665" width="46.28515625" style="123" customWidth="1"/>
    <col min="6666" max="6666" width="11.42578125" style="123" customWidth="1"/>
    <col min="6667" max="6912" width="9.140625" style="123"/>
    <col min="6913" max="6913" width="6.42578125" style="123" customWidth="1"/>
    <col min="6914" max="6914" width="40.7109375" style="123" customWidth="1"/>
    <col min="6915" max="6915" width="68.85546875" style="123" customWidth="1"/>
    <col min="6916" max="6916" width="27.28515625" style="123" customWidth="1"/>
    <col min="6917" max="6917" width="14" style="123" customWidth="1"/>
    <col min="6918" max="6918" width="16.140625" style="123" customWidth="1"/>
    <col min="6919" max="6919" width="11.140625" style="123" customWidth="1"/>
    <col min="6920" max="6920" width="13.28515625" style="123" customWidth="1"/>
    <col min="6921" max="6921" width="46.28515625" style="123" customWidth="1"/>
    <col min="6922" max="6922" width="11.42578125" style="123" customWidth="1"/>
    <col min="6923" max="7168" width="9.140625" style="123"/>
    <col min="7169" max="7169" width="6.42578125" style="123" customWidth="1"/>
    <col min="7170" max="7170" width="40.7109375" style="123" customWidth="1"/>
    <col min="7171" max="7171" width="68.85546875" style="123" customWidth="1"/>
    <col min="7172" max="7172" width="27.28515625" style="123" customWidth="1"/>
    <col min="7173" max="7173" width="14" style="123" customWidth="1"/>
    <col min="7174" max="7174" width="16.140625" style="123" customWidth="1"/>
    <col min="7175" max="7175" width="11.140625" style="123" customWidth="1"/>
    <col min="7176" max="7176" width="13.28515625" style="123" customWidth="1"/>
    <col min="7177" max="7177" width="46.28515625" style="123" customWidth="1"/>
    <col min="7178" max="7178" width="11.42578125" style="123" customWidth="1"/>
    <col min="7179" max="7424" width="9.140625" style="123"/>
    <col min="7425" max="7425" width="6.42578125" style="123" customWidth="1"/>
    <col min="7426" max="7426" width="40.7109375" style="123" customWidth="1"/>
    <col min="7427" max="7427" width="68.85546875" style="123" customWidth="1"/>
    <col min="7428" max="7428" width="27.28515625" style="123" customWidth="1"/>
    <col min="7429" max="7429" width="14" style="123" customWidth="1"/>
    <col min="7430" max="7430" width="16.140625" style="123" customWidth="1"/>
    <col min="7431" max="7431" width="11.140625" style="123" customWidth="1"/>
    <col min="7432" max="7432" width="13.28515625" style="123" customWidth="1"/>
    <col min="7433" max="7433" width="46.28515625" style="123" customWidth="1"/>
    <col min="7434" max="7434" width="11.42578125" style="123" customWidth="1"/>
    <col min="7435" max="7680" width="9.140625" style="123"/>
    <col min="7681" max="7681" width="6.42578125" style="123" customWidth="1"/>
    <col min="7682" max="7682" width="40.7109375" style="123" customWidth="1"/>
    <col min="7683" max="7683" width="68.85546875" style="123" customWidth="1"/>
    <col min="7684" max="7684" width="27.28515625" style="123" customWidth="1"/>
    <col min="7685" max="7685" width="14" style="123" customWidth="1"/>
    <col min="7686" max="7686" width="16.140625" style="123" customWidth="1"/>
    <col min="7687" max="7687" width="11.140625" style="123" customWidth="1"/>
    <col min="7688" max="7688" width="13.28515625" style="123" customWidth="1"/>
    <col min="7689" max="7689" width="46.28515625" style="123" customWidth="1"/>
    <col min="7690" max="7690" width="11.42578125" style="123" customWidth="1"/>
    <col min="7691" max="7936" width="9.140625" style="123"/>
    <col min="7937" max="7937" width="6.42578125" style="123" customWidth="1"/>
    <col min="7938" max="7938" width="40.7109375" style="123" customWidth="1"/>
    <col min="7939" max="7939" width="68.85546875" style="123" customWidth="1"/>
    <col min="7940" max="7940" width="27.28515625" style="123" customWidth="1"/>
    <col min="7941" max="7941" width="14" style="123" customWidth="1"/>
    <col min="7942" max="7942" width="16.140625" style="123" customWidth="1"/>
    <col min="7943" max="7943" width="11.140625" style="123" customWidth="1"/>
    <col min="7944" max="7944" width="13.28515625" style="123" customWidth="1"/>
    <col min="7945" max="7945" width="46.28515625" style="123" customWidth="1"/>
    <col min="7946" max="7946" width="11.42578125" style="123" customWidth="1"/>
    <col min="7947" max="8192" width="9.140625" style="123"/>
    <col min="8193" max="8193" width="6.42578125" style="123" customWidth="1"/>
    <col min="8194" max="8194" width="40.7109375" style="123" customWidth="1"/>
    <col min="8195" max="8195" width="68.85546875" style="123" customWidth="1"/>
    <col min="8196" max="8196" width="27.28515625" style="123" customWidth="1"/>
    <col min="8197" max="8197" width="14" style="123" customWidth="1"/>
    <col min="8198" max="8198" width="16.140625" style="123" customWidth="1"/>
    <col min="8199" max="8199" width="11.140625" style="123" customWidth="1"/>
    <col min="8200" max="8200" width="13.28515625" style="123" customWidth="1"/>
    <col min="8201" max="8201" width="46.28515625" style="123" customWidth="1"/>
    <col min="8202" max="8202" width="11.42578125" style="123" customWidth="1"/>
    <col min="8203" max="8448" width="9.140625" style="123"/>
    <col min="8449" max="8449" width="6.42578125" style="123" customWidth="1"/>
    <col min="8450" max="8450" width="40.7109375" style="123" customWidth="1"/>
    <col min="8451" max="8451" width="68.85546875" style="123" customWidth="1"/>
    <col min="8452" max="8452" width="27.28515625" style="123" customWidth="1"/>
    <col min="8453" max="8453" width="14" style="123" customWidth="1"/>
    <col min="8454" max="8454" width="16.140625" style="123" customWidth="1"/>
    <col min="8455" max="8455" width="11.140625" style="123" customWidth="1"/>
    <col min="8456" max="8456" width="13.28515625" style="123" customWidth="1"/>
    <col min="8457" max="8457" width="46.28515625" style="123" customWidth="1"/>
    <col min="8458" max="8458" width="11.42578125" style="123" customWidth="1"/>
    <col min="8459" max="8704" width="9.140625" style="123"/>
    <col min="8705" max="8705" width="6.42578125" style="123" customWidth="1"/>
    <col min="8706" max="8706" width="40.7109375" style="123" customWidth="1"/>
    <col min="8707" max="8707" width="68.85546875" style="123" customWidth="1"/>
    <col min="8708" max="8708" width="27.28515625" style="123" customWidth="1"/>
    <col min="8709" max="8709" width="14" style="123" customWidth="1"/>
    <col min="8710" max="8710" width="16.140625" style="123" customWidth="1"/>
    <col min="8711" max="8711" width="11.140625" style="123" customWidth="1"/>
    <col min="8712" max="8712" width="13.28515625" style="123" customWidth="1"/>
    <col min="8713" max="8713" width="46.28515625" style="123" customWidth="1"/>
    <col min="8714" max="8714" width="11.42578125" style="123" customWidth="1"/>
    <col min="8715" max="8960" width="9.140625" style="123"/>
    <col min="8961" max="8961" width="6.42578125" style="123" customWidth="1"/>
    <col min="8962" max="8962" width="40.7109375" style="123" customWidth="1"/>
    <col min="8963" max="8963" width="68.85546875" style="123" customWidth="1"/>
    <col min="8964" max="8964" width="27.28515625" style="123" customWidth="1"/>
    <col min="8965" max="8965" width="14" style="123" customWidth="1"/>
    <col min="8966" max="8966" width="16.140625" style="123" customWidth="1"/>
    <col min="8967" max="8967" width="11.140625" style="123" customWidth="1"/>
    <col min="8968" max="8968" width="13.28515625" style="123" customWidth="1"/>
    <col min="8969" max="8969" width="46.28515625" style="123" customWidth="1"/>
    <col min="8970" max="8970" width="11.42578125" style="123" customWidth="1"/>
    <col min="8971" max="9216" width="9.140625" style="123"/>
    <col min="9217" max="9217" width="6.42578125" style="123" customWidth="1"/>
    <col min="9218" max="9218" width="40.7109375" style="123" customWidth="1"/>
    <col min="9219" max="9219" width="68.85546875" style="123" customWidth="1"/>
    <col min="9220" max="9220" width="27.28515625" style="123" customWidth="1"/>
    <col min="9221" max="9221" width="14" style="123" customWidth="1"/>
    <col min="9222" max="9222" width="16.140625" style="123" customWidth="1"/>
    <col min="9223" max="9223" width="11.140625" style="123" customWidth="1"/>
    <col min="9224" max="9224" width="13.28515625" style="123" customWidth="1"/>
    <col min="9225" max="9225" width="46.28515625" style="123" customWidth="1"/>
    <col min="9226" max="9226" width="11.42578125" style="123" customWidth="1"/>
    <col min="9227" max="9472" width="9.140625" style="123"/>
    <col min="9473" max="9473" width="6.42578125" style="123" customWidth="1"/>
    <col min="9474" max="9474" width="40.7109375" style="123" customWidth="1"/>
    <col min="9475" max="9475" width="68.85546875" style="123" customWidth="1"/>
    <col min="9476" max="9476" width="27.28515625" style="123" customWidth="1"/>
    <col min="9477" max="9477" width="14" style="123" customWidth="1"/>
    <col min="9478" max="9478" width="16.140625" style="123" customWidth="1"/>
    <col min="9479" max="9479" width="11.140625" style="123" customWidth="1"/>
    <col min="9480" max="9480" width="13.28515625" style="123" customWidth="1"/>
    <col min="9481" max="9481" width="46.28515625" style="123" customWidth="1"/>
    <col min="9482" max="9482" width="11.42578125" style="123" customWidth="1"/>
    <col min="9483" max="9728" width="9.140625" style="123"/>
    <col min="9729" max="9729" width="6.42578125" style="123" customWidth="1"/>
    <col min="9730" max="9730" width="40.7109375" style="123" customWidth="1"/>
    <col min="9731" max="9731" width="68.85546875" style="123" customWidth="1"/>
    <col min="9732" max="9732" width="27.28515625" style="123" customWidth="1"/>
    <col min="9733" max="9733" width="14" style="123" customWidth="1"/>
    <col min="9734" max="9734" width="16.140625" style="123" customWidth="1"/>
    <col min="9735" max="9735" width="11.140625" style="123" customWidth="1"/>
    <col min="9736" max="9736" width="13.28515625" style="123" customWidth="1"/>
    <col min="9737" max="9737" width="46.28515625" style="123" customWidth="1"/>
    <col min="9738" max="9738" width="11.42578125" style="123" customWidth="1"/>
    <col min="9739" max="9984" width="9.140625" style="123"/>
    <col min="9985" max="9985" width="6.42578125" style="123" customWidth="1"/>
    <col min="9986" max="9986" width="40.7109375" style="123" customWidth="1"/>
    <col min="9987" max="9987" width="68.85546875" style="123" customWidth="1"/>
    <col min="9988" max="9988" width="27.28515625" style="123" customWidth="1"/>
    <col min="9989" max="9989" width="14" style="123" customWidth="1"/>
    <col min="9990" max="9990" width="16.140625" style="123" customWidth="1"/>
    <col min="9991" max="9991" width="11.140625" style="123" customWidth="1"/>
    <col min="9992" max="9992" width="13.28515625" style="123" customWidth="1"/>
    <col min="9993" max="9993" width="46.28515625" style="123" customWidth="1"/>
    <col min="9994" max="9994" width="11.42578125" style="123" customWidth="1"/>
    <col min="9995" max="10240" width="9.140625" style="123"/>
    <col min="10241" max="10241" width="6.42578125" style="123" customWidth="1"/>
    <col min="10242" max="10242" width="40.7109375" style="123" customWidth="1"/>
    <col min="10243" max="10243" width="68.85546875" style="123" customWidth="1"/>
    <col min="10244" max="10244" width="27.28515625" style="123" customWidth="1"/>
    <col min="10245" max="10245" width="14" style="123" customWidth="1"/>
    <col min="10246" max="10246" width="16.140625" style="123" customWidth="1"/>
    <col min="10247" max="10247" width="11.140625" style="123" customWidth="1"/>
    <col min="10248" max="10248" width="13.28515625" style="123" customWidth="1"/>
    <col min="10249" max="10249" width="46.28515625" style="123" customWidth="1"/>
    <col min="10250" max="10250" width="11.42578125" style="123" customWidth="1"/>
    <col min="10251" max="10496" width="9.140625" style="123"/>
    <col min="10497" max="10497" width="6.42578125" style="123" customWidth="1"/>
    <col min="10498" max="10498" width="40.7109375" style="123" customWidth="1"/>
    <col min="10499" max="10499" width="68.85546875" style="123" customWidth="1"/>
    <col min="10500" max="10500" width="27.28515625" style="123" customWidth="1"/>
    <col min="10501" max="10501" width="14" style="123" customWidth="1"/>
    <col min="10502" max="10502" width="16.140625" style="123" customWidth="1"/>
    <col min="10503" max="10503" width="11.140625" style="123" customWidth="1"/>
    <col min="10504" max="10504" width="13.28515625" style="123" customWidth="1"/>
    <col min="10505" max="10505" width="46.28515625" style="123" customWidth="1"/>
    <col min="10506" max="10506" width="11.42578125" style="123" customWidth="1"/>
    <col min="10507" max="10752" width="9.140625" style="123"/>
    <col min="10753" max="10753" width="6.42578125" style="123" customWidth="1"/>
    <col min="10754" max="10754" width="40.7109375" style="123" customWidth="1"/>
    <col min="10755" max="10755" width="68.85546875" style="123" customWidth="1"/>
    <col min="10756" max="10756" width="27.28515625" style="123" customWidth="1"/>
    <col min="10757" max="10757" width="14" style="123" customWidth="1"/>
    <col min="10758" max="10758" width="16.140625" style="123" customWidth="1"/>
    <col min="10759" max="10759" width="11.140625" style="123" customWidth="1"/>
    <col min="10760" max="10760" width="13.28515625" style="123" customWidth="1"/>
    <col min="10761" max="10761" width="46.28515625" style="123" customWidth="1"/>
    <col min="10762" max="10762" width="11.42578125" style="123" customWidth="1"/>
    <col min="10763" max="11008" width="9.140625" style="123"/>
    <col min="11009" max="11009" width="6.42578125" style="123" customWidth="1"/>
    <col min="11010" max="11010" width="40.7109375" style="123" customWidth="1"/>
    <col min="11011" max="11011" width="68.85546875" style="123" customWidth="1"/>
    <col min="11012" max="11012" width="27.28515625" style="123" customWidth="1"/>
    <col min="11013" max="11013" width="14" style="123" customWidth="1"/>
    <col min="11014" max="11014" width="16.140625" style="123" customWidth="1"/>
    <col min="11015" max="11015" width="11.140625" style="123" customWidth="1"/>
    <col min="11016" max="11016" width="13.28515625" style="123" customWidth="1"/>
    <col min="11017" max="11017" width="46.28515625" style="123" customWidth="1"/>
    <col min="11018" max="11018" width="11.42578125" style="123" customWidth="1"/>
    <col min="11019" max="11264" width="9.140625" style="123"/>
    <col min="11265" max="11265" width="6.42578125" style="123" customWidth="1"/>
    <col min="11266" max="11266" width="40.7109375" style="123" customWidth="1"/>
    <col min="11267" max="11267" width="68.85546875" style="123" customWidth="1"/>
    <col min="11268" max="11268" width="27.28515625" style="123" customWidth="1"/>
    <col min="11269" max="11269" width="14" style="123" customWidth="1"/>
    <col min="11270" max="11270" width="16.140625" style="123" customWidth="1"/>
    <col min="11271" max="11271" width="11.140625" style="123" customWidth="1"/>
    <col min="11272" max="11272" width="13.28515625" style="123" customWidth="1"/>
    <col min="11273" max="11273" width="46.28515625" style="123" customWidth="1"/>
    <col min="11274" max="11274" width="11.42578125" style="123" customWidth="1"/>
    <col min="11275" max="11520" width="9.140625" style="123"/>
    <col min="11521" max="11521" width="6.42578125" style="123" customWidth="1"/>
    <col min="11522" max="11522" width="40.7109375" style="123" customWidth="1"/>
    <col min="11523" max="11523" width="68.85546875" style="123" customWidth="1"/>
    <col min="11524" max="11524" width="27.28515625" style="123" customWidth="1"/>
    <col min="11525" max="11525" width="14" style="123" customWidth="1"/>
    <col min="11526" max="11526" width="16.140625" style="123" customWidth="1"/>
    <col min="11527" max="11527" width="11.140625" style="123" customWidth="1"/>
    <col min="11528" max="11528" width="13.28515625" style="123" customWidth="1"/>
    <col min="11529" max="11529" width="46.28515625" style="123" customWidth="1"/>
    <col min="11530" max="11530" width="11.42578125" style="123" customWidth="1"/>
    <col min="11531" max="11776" width="9.140625" style="123"/>
    <col min="11777" max="11777" width="6.42578125" style="123" customWidth="1"/>
    <col min="11778" max="11778" width="40.7109375" style="123" customWidth="1"/>
    <col min="11779" max="11779" width="68.85546875" style="123" customWidth="1"/>
    <col min="11780" max="11780" width="27.28515625" style="123" customWidth="1"/>
    <col min="11781" max="11781" width="14" style="123" customWidth="1"/>
    <col min="11782" max="11782" width="16.140625" style="123" customWidth="1"/>
    <col min="11783" max="11783" width="11.140625" style="123" customWidth="1"/>
    <col min="11784" max="11784" width="13.28515625" style="123" customWidth="1"/>
    <col min="11785" max="11785" width="46.28515625" style="123" customWidth="1"/>
    <col min="11786" max="11786" width="11.42578125" style="123" customWidth="1"/>
    <col min="11787" max="12032" width="9.140625" style="123"/>
    <col min="12033" max="12033" width="6.42578125" style="123" customWidth="1"/>
    <col min="12034" max="12034" width="40.7109375" style="123" customWidth="1"/>
    <col min="12035" max="12035" width="68.85546875" style="123" customWidth="1"/>
    <col min="12036" max="12036" width="27.28515625" style="123" customWidth="1"/>
    <col min="12037" max="12037" width="14" style="123" customWidth="1"/>
    <col min="12038" max="12038" width="16.140625" style="123" customWidth="1"/>
    <col min="12039" max="12039" width="11.140625" style="123" customWidth="1"/>
    <col min="12040" max="12040" width="13.28515625" style="123" customWidth="1"/>
    <col min="12041" max="12041" width="46.28515625" style="123" customWidth="1"/>
    <col min="12042" max="12042" width="11.42578125" style="123" customWidth="1"/>
    <col min="12043" max="12288" width="9.140625" style="123"/>
    <col min="12289" max="12289" width="6.42578125" style="123" customWidth="1"/>
    <col min="12290" max="12290" width="40.7109375" style="123" customWidth="1"/>
    <col min="12291" max="12291" width="68.85546875" style="123" customWidth="1"/>
    <col min="12292" max="12292" width="27.28515625" style="123" customWidth="1"/>
    <col min="12293" max="12293" width="14" style="123" customWidth="1"/>
    <col min="12294" max="12294" width="16.140625" style="123" customWidth="1"/>
    <col min="12295" max="12295" width="11.140625" style="123" customWidth="1"/>
    <col min="12296" max="12296" width="13.28515625" style="123" customWidth="1"/>
    <col min="12297" max="12297" width="46.28515625" style="123" customWidth="1"/>
    <col min="12298" max="12298" width="11.42578125" style="123" customWidth="1"/>
    <col min="12299" max="12544" width="9.140625" style="123"/>
    <col min="12545" max="12545" width="6.42578125" style="123" customWidth="1"/>
    <col min="12546" max="12546" width="40.7109375" style="123" customWidth="1"/>
    <col min="12547" max="12547" width="68.85546875" style="123" customWidth="1"/>
    <col min="12548" max="12548" width="27.28515625" style="123" customWidth="1"/>
    <col min="12549" max="12549" width="14" style="123" customWidth="1"/>
    <col min="12550" max="12550" width="16.140625" style="123" customWidth="1"/>
    <col min="12551" max="12551" width="11.140625" style="123" customWidth="1"/>
    <col min="12552" max="12552" width="13.28515625" style="123" customWidth="1"/>
    <col min="12553" max="12553" width="46.28515625" style="123" customWidth="1"/>
    <col min="12554" max="12554" width="11.42578125" style="123" customWidth="1"/>
    <col min="12555" max="12800" width="9.140625" style="123"/>
    <col min="12801" max="12801" width="6.42578125" style="123" customWidth="1"/>
    <col min="12802" max="12802" width="40.7109375" style="123" customWidth="1"/>
    <col min="12803" max="12803" width="68.85546875" style="123" customWidth="1"/>
    <col min="12804" max="12804" width="27.28515625" style="123" customWidth="1"/>
    <col min="12805" max="12805" width="14" style="123" customWidth="1"/>
    <col min="12806" max="12806" width="16.140625" style="123" customWidth="1"/>
    <col min="12807" max="12807" width="11.140625" style="123" customWidth="1"/>
    <col min="12808" max="12808" width="13.28515625" style="123" customWidth="1"/>
    <col min="12809" max="12809" width="46.28515625" style="123" customWidth="1"/>
    <col min="12810" max="12810" width="11.42578125" style="123" customWidth="1"/>
    <col min="12811" max="13056" width="9.140625" style="123"/>
    <col min="13057" max="13057" width="6.42578125" style="123" customWidth="1"/>
    <col min="13058" max="13058" width="40.7109375" style="123" customWidth="1"/>
    <col min="13059" max="13059" width="68.85546875" style="123" customWidth="1"/>
    <col min="13060" max="13060" width="27.28515625" style="123" customWidth="1"/>
    <col min="13061" max="13061" width="14" style="123" customWidth="1"/>
    <col min="13062" max="13062" width="16.140625" style="123" customWidth="1"/>
    <col min="13063" max="13063" width="11.140625" style="123" customWidth="1"/>
    <col min="13064" max="13064" width="13.28515625" style="123" customWidth="1"/>
    <col min="13065" max="13065" width="46.28515625" style="123" customWidth="1"/>
    <col min="13066" max="13066" width="11.42578125" style="123" customWidth="1"/>
    <col min="13067" max="13312" width="9.140625" style="123"/>
    <col min="13313" max="13313" width="6.42578125" style="123" customWidth="1"/>
    <col min="13314" max="13314" width="40.7109375" style="123" customWidth="1"/>
    <col min="13315" max="13315" width="68.85546875" style="123" customWidth="1"/>
    <col min="13316" max="13316" width="27.28515625" style="123" customWidth="1"/>
    <col min="13317" max="13317" width="14" style="123" customWidth="1"/>
    <col min="13318" max="13318" width="16.140625" style="123" customWidth="1"/>
    <col min="13319" max="13319" width="11.140625" style="123" customWidth="1"/>
    <col min="13320" max="13320" width="13.28515625" style="123" customWidth="1"/>
    <col min="13321" max="13321" width="46.28515625" style="123" customWidth="1"/>
    <col min="13322" max="13322" width="11.42578125" style="123" customWidth="1"/>
    <col min="13323" max="13568" width="9.140625" style="123"/>
    <col min="13569" max="13569" width="6.42578125" style="123" customWidth="1"/>
    <col min="13570" max="13570" width="40.7109375" style="123" customWidth="1"/>
    <col min="13571" max="13571" width="68.85546875" style="123" customWidth="1"/>
    <col min="13572" max="13572" width="27.28515625" style="123" customWidth="1"/>
    <col min="13573" max="13573" width="14" style="123" customWidth="1"/>
    <col min="13574" max="13574" width="16.140625" style="123" customWidth="1"/>
    <col min="13575" max="13575" width="11.140625" style="123" customWidth="1"/>
    <col min="13576" max="13576" width="13.28515625" style="123" customWidth="1"/>
    <col min="13577" max="13577" width="46.28515625" style="123" customWidth="1"/>
    <col min="13578" max="13578" width="11.42578125" style="123" customWidth="1"/>
    <col min="13579" max="13824" width="9.140625" style="123"/>
    <col min="13825" max="13825" width="6.42578125" style="123" customWidth="1"/>
    <col min="13826" max="13826" width="40.7109375" style="123" customWidth="1"/>
    <col min="13827" max="13827" width="68.85546875" style="123" customWidth="1"/>
    <col min="13828" max="13828" width="27.28515625" style="123" customWidth="1"/>
    <col min="13829" max="13829" width="14" style="123" customWidth="1"/>
    <col min="13830" max="13830" width="16.140625" style="123" customWidth="1"/>
    <col min="13831" max="13831" width="11.140625" style="123" customWidth="1"/>
    <col min="13832" max="13832" width="13.28515625" style="123" customWidth="1"/>
    <col min="13833" max="13833" width="46.28515625" style="123" customWidth="1"/>
    <col min="13834" max="13834" width="11.42578125" style="123" customWidth="1"/>
    <col min="13835" max="14080" width="9.140625" style="123"/>
    <col min="14081" max="14081" width="6.42578125" style="123" customWidth="1"/>
    <col min="14082" max="14082" width="40.7109375" style="123" customWidth="1"/>
    <col min="14083" max="14083" width="68.85546875" style="123" customWidth="1"/>
    <col min="14084" max="14084" width="27.28515625" style="123" customWidth="1"/>
    <col min="14085" max="14085" width="14" style="123" customWidth="1"/>
    <col min="14086" max="14086" width="16.140625" style="123" customWidth="1"/>
    <col min="14087" max="14087" width="11.140625" style="123" customWidth="1"/>
    <col min="14088" max="14088" width="13.28515625" style="123" customWidth="1"/>
    <col min="14089" max="14089" width="46.28515625" style="123" customWidth="1"/>
    <col min="14090" max="14090" width="11.42578125" style="123" customWidth="1"/>
    <col min="14091" max="14336" width="9.140625" style="123"/>
    <col min="14337" max="14337" width="6.42578125" style="123" customWidth="1"/>
    <col min="14338" max="14338" width="40.7109375" style="123" customWidth="1"/>
    <col min="14339" max="14339" width="68.85546875" style="123" customWidth="1"/>
    <col min="14340" max="14340" width="27.28515625" style="123" customWidth="1"/>
    <col min="14341" max="14341" width="14" style="123" customWidth="1"/>
    <col min="14342" max="14342" width="16.140625" style="123" customWidth="1"/>
    <col min="14343" max="14343" width="11.140625" style="123" customWidth="1"/>
    <col min="14344" max="14344" width="13.28515625" style="123" customWidth="1"/>
    <col min="14345" max="14345" width="46.28515625" style="123" customWidth="1"/>
    <col min="14346" max="14346" width="11.42578125" style="123" customWidth="1"/>
    <col min="14347" max="14592" width="9.140625" style="123"/>
    <col min="14593" max="14593" width="6.42578125" style="123" customWidth="1"/>
    <col min="14594" max="14594" width="40.7109375" style="123" customWidth="1"/>
    <col min="14595" max="14595" width="68.85546875" style="123" customWidth="1"/>
    <col min="14596" max="14596" width="27.28515625" style="123" customWidth="1"/>
    <col min="14597" max="14597" width="14" style="123" customWidth="1"/>
    <col min="14598" max="14598" width="16.140625" style="123" customWidth="1"/>
    <col min="14599" max="14599" width="11.140625" style="123" customWidth="1"/>
    <col min="14600" max="14600" width="13.28515625" style="123" customWidth="1"/>
    <col min="14601" max="14601" width="46.28515625" style="123" customWidth="1"/>
    <col min="14602" max="14602" width="11.42578125" style="123" customWidth="1"/>
    <col min="14603" max="14848" width="9.140625" style="123"/>
    <col min="14849" max="14849" width="6.42578125" style="123" customWidth="1"/>
    <col min="14850" max="14850" width="40.7109375" style="123" customWidth="1"/>
    <col min="14851" max="14851" width="68.85546875" style="123" customWidth="1"/>
    <col min="14852" max="14852" width="27.28515625" style="123" customWidth="1"/>
    <col min="14853" max="14853" width="14" style="123" customWidth="1"/>
    <col min="14854" max="14854" width="16.140625" style="123" customWidth="1"/>
    <col min="14855" max="14855" width="11.140625" style="123" customWidth="1"/>
    <col min="14856" max="14856" width="13.28515625" style="123" customWidth="1"/>
    <col min="14857" max="14857" width="46.28515625" style="123" customWidth="1"/>
    <col min="14858" max="14858" width="11.42578125" style="123" customWidth="1"/>
    <col min="14859" max="15104" width="9.140625" style="123"/>
    <col min="15105" max="15105" width="6.42578125" style="123" customWidth="1"/>
    <col min="15106" max="15106" width="40.7109375" style="123" customWidth="1"/>
    <col min="15107" max="15107" width="68.85546875" style="123" customWidth="1"/>
    <col min="15108" max="15108" width="27.28515625" style="123" customWidth="1"/>
    <col min="15109" max="15109" width="14" style="123" customWidth="1"/>
    <col min="15110" max="15110" width="16.140625" style="123" customWidth="1"/>
    <col min="15111" max="15111" width="11.140625" style="123" customWidth="1"/>
    <col min="15112" max="15112" width="13.28515625" style="123" customWidth="1"/>
    <col min="15113" max="15113" width="46.28515625" style="123" customWidth="1"/>
    <col min="15114" max="15114" width="11.42578125" style="123" customWidth="1"/>
    <col min="15115" max="15360" width="9.140625" style="123"/>
    <col min="15361" max="15361" width="6.42578125" style="123" customWidth="1"/>
    <col min="15362" max="15362" width="40.7109375" style="123" customWidth="1"/>
    <col min="15363" max="15363" width="68.85546875" style="123" customWidth="1"/>
    <col min="15364" max="15364" width="27.28515625" style="123" customWidth="1"/>
    <col min="15365" max="15365" width="14" style="123" customWidth="1"/>
    <col min="15366" max="15366" width="16.140625" style="123" customWidth="1"/>
    <col min="15367" max="15367" width="11.140625" style="123" customWidth="1"/>
    <col min="15368" max="15368" width="13.28515625" style="123" customWidth="1"/>
    <col min="15369" max="15369" width="46.28515625" style="123" customWidth="1"/>
    <col min="15370" max="15370" width="11.42578125" style="123" customWidth="1"/>
    <col min="15371" max="15616" width="9.140625" style="123"/>
    <col min="15617" max="15617" width="6.42578125" style="123" customWidth="1"/>
    <col min="15618" max="15618" width="40.7109375" style="123" customWidth="1"/>
    <col min="15619" max="15619" width="68.85546875" style="123" customWidth="1"/>
    <col min="15620" max="15620" width="27.28515625" style="123" customWidth="1"/>
    <col min="15621" max="15621" width="14" style="123" customWidth="1"/>
    <col min="15622" max="15622" width="16.140625" style="123" customWidth="1"/>
    <col min="15623" max="15623" width="11.140625" style="123" customWidth="1"/>
    <col min="15624" max="15624" width="13.28515625" style="123" customWidth="1"/>
    <col min="15625" max="15625" width="46.28515625" style="123" customWidth="1"/>
    <col min="15626" max="15626" width="11.42578125" style="123" customWidth="1"/>
    <col min="15627" max="15872" width="9.140625" style="123"/>
    <col min="15873" max="15873" width="6.42578125" style="123" customWidth="1"/>
    <col min="15874" max="15874" width="40.7109375" style="123" customWidth="1"/>
    <col min="15875" max="15875" width="68.85546875" style="123" customWidth="1"/>
    <col min="15876" max="15876" width="27.28515625" style="123" customWidth="1"/>
    <col min="15877" max="15877" width="14" style="123" customWidth="1"/>
    <col min="15878" max="15878" width="16.140625" style="123" customWidth="1"/>
    <col min="15879" max="15879" width="11.140625" style="123" customWidth="1"/>
    <col min="15880" max="15880" width="13.28515625" style="123" customWidth="1"/>
    <col min="15881" max="15881" width="46.28515625" style="123" customWidth="1"/>
    <col min="15882" max="15882" width="11.42578125" style="123" customWidth="1"/>
    <col min="15883" max="16128" width="9.140625" style="123"/>
    <col min="16129" max="16129" width="6.42578125" style="123" customWidth="1"/>
    <col min="16130" max="16130" width="40.7109375" style="123" customWidth="1"/>
    <col min="16131" max="16131" width="68.85546875" style="123" customWidth="1"/>
    <col min="16132" max="16132" width="27.28515625" style="123" customWidth="1"/>
    <col min="16133" max="16133" width="14" style="123" customWidth="1"/>
    <col min="16134" max="16134" width="16.140625" style="123" customWidth="1"/>
    <col min="16135" max="16135" width="11.140625" style="123" customWidth="1"/>
    <col min="16136" max="16136" width="13.28515625" style="123" customWidth="1"/>
    <col min="16137" max="16137" width="46.28515625" style="123" customWidth="1"/>
    <col min="16138" max="16138" width="11.42578125" style="123" customWidth="1"/>
    <col min="16139" max="16384" width="9.140625" style="123"/>
  </cols>
  <sheetData>
    <row r="1" spans="1:10" x14ac:dyDescent="0.25">
      <c r="F1" s="124"/>
      <c r="G1" s="124"/>
      <c r="H1" s="124"/>
    </row>
    <row r="2" spans="1:10" x14ac:dyDescent="0.25">
      <c r="F2" s="220" t="s">
        <v>374</v>
      </c>
      <c r="G2" s="220"/>
      <c r="H2" s="220"/>
    </row>
    <row r="3" spans="1:10" x14ac:dyDescent="0.25">
      <c r="F3" s="125"/>
      <c r="G3" s="125"/>
      <c r="H3" s="125"/>
    </row>
    <row r="4" spans="1:10" ht="84" customHeight="1" x14ac:dyDescent="0.25">
      <c r="A4" s="221" t="s">
        <v>375</v>
      </c>
      <c r="B4" s="221"/>
      <c r="C4" s="221"/>
      <c r="D4" s="221"/>
      <c r="E4" s="221"/>
      <c r="F4" s="221"/>
      <c r="G4" s="221"/>
      <c r="H4" s="221"/>
    </row>
    <row r="5" spans="1:10" x14ac:dyDescent="0.25">
      <c r="A5" s="126"/>
      <c r="B5" s="126"/>
      <c r="C5" s="126"/>
      <c r="D5" s="126"/>
      <c r="E5" s="126"/>
      <c r="F5" s="126"/>
      <c r="G5" s="126"/>
      <c r="H5" s="126"/>
    </row>
    <row r="6" spans="1:10" ht="82.5" x14ac:dyDescent="0.25">
      <c r="A6" s="127" t="s">
        <v>243</v>
      </c>
      <c r="B6" s="127" t="s">
        <v>318</v>
      </c>
      <c r="C6" s="127" t="s">
        <v>28</v>
      </c>
      <c r="D6" s="127" t="s">
        <v>376</v>
      </c>
      <c r="E6" s="127" t="s">
        <v>241</v>
      </c>
      <c r="F6" s="128" t="s">
        <v>319</v>
      </c>
      <c r="G6" s="127" t="s">
        <v>29</v>
      </c>
      <c r="H6" s="127" t="s">
        <v>30</v>
      </c>
    </row>
    <row r="7" spans="1:10" x14ac:dyDescent="0.2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8">
        <v>6</v>
      </c>
      <c r="G7" s="127">
        <v>7</v>
      </c>
      <c r="H7" s="127">
        <v>8</v>
      </c>
    </row>
    <row r="8" spans="1:10" x14ac:dyDescent="0.25">
      <c r="A8" s="114"/>
      <c r="B8" s="114" t="s">
        <v>31</v>
      </c>
      <c r="C8" s="114"/>
      <c r="D8" s="114"/>
      <c r="E8" s="114"/>
      <c r="F8" s="114"/>
      <c r="G8" s="114"/>
      <c r="H8" s="129"/>
    </row>
    <row r="9" spans="1:10" ht="51.75" x14ac:dyDescent="0.25">
      <c r="A9" s="130"/>
      <c r="B9" s="131" t="s">
        <v>320</v>
      </c>
      <c r="C9" s="131" t="s">
        <v>321</v>
      </c>
      <c r="D9" s="131"/>
      <c r="E9" s="131"/>
      <c r="F9" s="132" t="s">
        <v>322</v>
      </c>
      <c r="G9" s="133">
        <f>G10+G11+G12+G13</f>
        <v>3</v>
      </c>
      <c r="H9" s="134">
        <f>H10+H11+H12+H13</f>
        <v>0.15000000000000002</v>
      </c>
    </row>
    <row r="10" spans="1:10" ht="115.5" x14ac:dyDescent="0.25">
      <c r="A10" s="135" t="s">
        <v>33</v>
      </c>
      <c r="B10" s="136" t="s">
        <v>323</v>
      </c>
      <c r="C10" s="136" t="s">
        <v>324</v>
      </c>
      <c r="D10" s="136" t="s">
        <v>377</v>
      </c>
      <c r="E10" s="137">
        <v>0.25</v>
      </c>
      <c r="F10" s="138" t="s">
        <v>225</v>
      </c>
      <c r="G10" s="139" t="str">
        <f>IF(F10="да","1",IF(F10="нет","0"))</f>
        <v>0</v>
      </c>
      <c r="H10" s="140">
        <f>IF(F10="да",0.05,IF(F10="нет",0,""))</f>
        <v>0</v>
      </c>
    </row>
    <row r="11" spans="1:10" ht="148.5" x14ac:dyDescent="0.25">
      <c r="A11" s="141" t="s">
        <v>35</v>
      </c>
      <c r="B11" s="142" t="s">
        <v>325</v>
      </c>
      <c r="C11" s="143" t="s">
        <v>326</v>
      </c>
      <c r="D11" s="136" t="s">
        <v>377</v>
      </c>
      <c r="E11" s="144">
        <v>0.25</v>
      </c>
      <c r="F11" s="145" t="s">
        <v>327</v>
      </c>
      <c r="G11" s="139" t="str">
        <f>IF(F11="да","1",IF(F11="нет","0"))</f>
        <v>1</v>
      </c>
      <c r="H11" s="140">
        <f>IF(F11="да",0.05,IF(F11="нет",0,""))</f>
        <v>0.05</v>
      </c>
    </row>
    <row r="12" spans="1:10" ht="115.5" x14ac:dyDescent="0.25">
      <c r="A12" s="141" t="s">
        <v>37</v>
      </c>
      <c r="B12" s="136" t="s">
        <v>328</v>
      </c>
      <c r="C12" s="142" t="s">
        <v>329</v>
      </c>
      <c r="D12" s="136" t="s">
        <v>377</v>
      </c>
      <c r="E12" s="144">
        <v>0.25</v>
      </c>
      <c r="F12" s="145" t="s">
        <v>327</v>
      </c>
      <c r="G12" s="139" t="str">
        <f>IF(F12="да","1",IF(F12="нет","0"))</f>
        <v>1</v>
      </c>
      <c r="H12" s="140">
        <f>IF(F12="да",0.05,IF(F12="нет",0,""))</f>
        <v>0.05</v>
      </c>
    </row>
    <row r="13" spans="1:10" ht="115.5" x14ac:dyDescent="0.25">
      <c r="A13" s="146" t="s">
        <v>39</v>
      </c>
      <c r="B13" s="147" t="s">
        <v>330</v>
      </c>
      <c r="C13" s="148" t="s">
        <v>331</v>
      </c>
      <c r="D13" s="136" t="s">
        <v>377</v>
      </c>
      <c r="E13" s="144">
        <v>0.25</v>
      </c>
      <c r="F13" s="149" t="s">
        <v>327</v>
      </c>
      <c r="G13" s="139" t="str">
        <f>IF(F13="да","1",IF(F13="нет","0"))</f>
        <v>1</v>
      </c>
      <c r="H13" s="140">
        <f>IF(F13="да",0.05,IF(F13="нет",0,""))</f>
        <v>0.05</v>
      </c>
    </row>
    <row r="14" spans="1:10" ht="17.25" x14ac:dyDescent="0.25">
      <c r="A14" s="130"/>
      <c r="B14" s="131" t="s">
        <v>41</v>
      </c>
      <c r="C14" s="131" t="s">
        <v>332</v>
      </c>
      <c r="D14" s="150"/>
      <c r="E14" s="150"/>
      <c r="F14" s="151" t="s">
        <v>322</v>
      </c>
      <c r="G14" s="133">
        <f>G15+G16+G17+G18</f>
        <v>2.5</v>
      </c>
      <c r="H14" s="134">
        <f>H15+H16+H17+H18</f>
        <v>0.05</v>
      </c>
    </row>
    <row r="15" spans="1:10" ht="165" x14ac:dyDescent="0.25">
      <c r="A15" s="135" t="s">
        <v>42</v>
      </c>
      <c r="B15" s="142" t="s">
        <v>333</v>
      </c>
      <c r="C15" s="142" t="s">
        <v>334</v>
      </c>
      <c r="D15" s="136" t="s">
        <v>377</v>
      </c>
      <c r="E15" s="152">
        <v>0.4</v>
      </c>
      <c r="F15" s="145" t="s">
        <v>327</v>
      </c>
      <c r="G15" s="139" t="str">
        <f>IF(F15="да","1,25",IF(F15="нет","0"))</f>
        <v>1,25</v>
      </c>
      <c r="H15" s="140">
        <f>IF(F15="да",0.025,IF(F15="нет",0,""))</f>
        <v>2.5000000000000001E-2</v>
      </c>
    </row>
    <row r="16" spans="1:10" ht="165" x14ac:dyDescent="0.25">
      <c r="A16" s="135" t="s">
        <v>44</v>
      </c>
      <c r="B16" s="142" t="s">
        <v>335</v>
      </c>
      <c r="C16" s="142" t="s">
        <v>336</v>
      </c>
      <c r="D16" s="136" t="s">
        <v>377</v>
      </c>
      <c r="E16" s="152">
        <v>0.4</v>
      </c>
      <c r="F16" s="145" t="s">
        <v>225</v>
      </c>
      <c r="G16" s="139" t="str">
        <f>IF(F16="да","1,25",IF(F16="нет","0"))</f>
        <v>0</v>
      </c>
      <c r="H16" s="140">
        <f>IF(F16="да",0.025,IF(F16="нет",0,""))</f>
        <v>0</v>
      </c>
      <c r="I16" s="153"/>
      <c r="J16" s="153"/>
    </row>
    <row r="17" spans="1:9" ht="132" x14ac:dyDescent="0.25">
      <c r="A17" s="141" t="s">
        <v>46</v>
      </c>
      <c r="B17" s="136" t="s">
        <v>337</v>
      </c>
      <c r="C17" s="142" t="s">
        <v>338</v>
      </c>
      <c r="D17" s="136" t="s">
        <v>377</v>
      </c>
      <c r="E17" s="152">
        <v>0.1</v>
      </c>
      <c r="F17" s="145" t="s">
        <v>327</v>
      </c>
      <c r="G17" s="139" t="str">
        <f>IF(F17="да","1,25",IF(F17="нет","0"))</f>
        <v>1,25</v>
      </c>
      <c r="H17" s="140">
        <f>IF(F17="да",0.025,IF(F17="нет",0,""))</f>
        <v>2.5000000000000001E-2</v>
      </c>
    </row>
    <row r="18" spans="1:9" ht="132" x14ac:dyDescent="0.25">
      <c r="A18" s="141" t="s">
        <v>48</v>
      </c>
      <c r="B18" s="136" t="s">
        <v>339</v>
      </c>
      <c r="C18" s="136" t="s">
        <v>340</v>
      </c>
      <c r="D18" s="136" t="s">
        <v>377</v>
      </c>
      <c r="E18" s="137">
        <v>0.1</v>
      </c>
      <c r="F18" s="145" t="s">
        <v>225</v>
      </c>
      <c r="G18" s="139" t="str">
        <f>IF(F18="да","1,25",IF(F18="нет","0"))</f>
        <v>0</v>
      </c>
      <c r="H18" s="140">
        <f>IF(F18="да",0.025,IF(F18="нет",0,""))</f>
        <v>0</v>
      </c>
    </row>
    <row r="19" spans="1:9" ht="33" x14ac:dyDescent="0.25">
      <c r="A19" s="114"/>
      <c r="B19" s="114" t="s">
        <v>49</v>
      </c>
      <c r="C19" s="114"/>
      <c r="D19" s="114"/>
      <c r="E19" s="114"/>
      <c r="F19" s="115"/>
      <c r="G19" s="115"/>
      <c r="H19" s="116"/>
    </row>
    <row r="20" spans="1:9" ht="34.5" x14ac:dyDescent="0.25">
      <c r="A20" s="154"/>
      <c r="B20" s="150" t="s">
        <v>50</v>
      </c>
      <c r="C20" s="154" t="s">
        <v>341</v>
      </c>
      <c r="D20" s="154"/>
      <c r="E20" s="154"/>
      <c r="F20" s="132" t="s">
        <v>322</v>
      </c>
      <c r="G20" s="155">
        <f>G21+G22+G23</f>
        <v>3</v>
      </c>
      <c r="H20" s="156">
        <f>H21+H22+H23</f>
        <v>0.2</v>
      </c>
    </row>
    <row r="21" spans="1:9" ht="115.5" x14ac:dyDescent="0.25">
      <c r="A21" s="141" t="s">
        <v>51</v>
      </c>
      <c r="B21" s="142" t="s">
        <v>342</v>
      </c>
      <c r="C21" s="142" t="s">
        <v>343</v>
      </c>
      <c r="D21" s="136" t="s">
        <v>377</v>
      </c>
      <c r="E21" s="152">
        <v>0.4</v>
      </c>
      <c r="F21" s="145" t="s">
        <v>327</v>
      </c>
      <c r="G21" s="139" t="str">
        <f>IF(F21="да","1",IF(F21="нет","0"))</f>
        <v>1</v>
      </c>
      <c r="H21" s="157">
        <f>IF(F21="да",0.08,IF(F21="нет",0,""))</f>
        <v>0.08</v>
      </c>
    </row>
    <row r="22" spans="1:9" ht="148.5" x14ac:dyDescent="0.25">
      <c r="A22" s="158" t="s">
        <v>52</v>
      </c>
      <c r="B22" s="143" t="s">
        <v>344</v>
      </c>
      <c r="C22" s="143" t="s">
        <v>345</v>
      </c>
      <c r="D22" s="143" t="s">
        <v>378</v>
      </c>
      <c r="E22" s="152">
        <v>0.4</v>
      </c>
      <c r="F22" s="159" t="s">
        <v>327</v>
      </c>
      <c r="G22" s="139" t="str">
        <f>IF(F22="да","1",IF(F22="нет","0"))</f>
        <v>1</v>
      </c>
      <c r="H22" s="140">
        <f>IF(F22="да",0.08,IF(F22="нет",0,""))</f>
        <v>0.08</v>
      </c>
    </row>
    <row r="23" spans="1:9" ht="363" x14ac:dyDescent="0.25">
      <c r="A23" s="141" t="s">
        <v>53</v>
      </c>
      <c r="B23" s="142" t="s">
        <v>346</v>
      </c>
      <c r="C23" s="142" t="s">
        <v>347</v>
      </c>
      <c r="D23" s="136" t="s">
        <v>377</v>
      </c>
      <c r="E23" s="152">
        <v>0.2</v>
      </c>
      <c r="F23" s="145" t="s">
        <v>327</v>
      </c>
      <c r="G23" s="139" t="str">
        <f>IF(F23="да","1",IF(F23="нет","0"))</f>
        <v>1</v>
      </c>
      <c r="H23" s="140">
        <f>IF(F23="да",0.04,IF(F23="нет",0,""))</f>
        <v>0.04</v>
      </c>
    </row>
    <row r="24" spans="1:9" ht="34.5" x14ac:dyDescent="0.25">
      <c r="A24" s="160"/>
      <c r="B24" s="161" t="s">
        <v>58</v>
      </c>
      <c r="C24" s="162" t="s">
        <v>348</v>
      </c>
      <c r="D24" s="162"/>
      <c r="E24" s="162"/>
      <c r="F24" s="132" t="s">
        <v>322</v>
      </c>
      <c r="G24" s="163">
        <f>G25+G26+G27</f>
        <v>2.5663</v>
      </c>
      <c r="H24" s="134">
        <f>H25+H26+H27</f>
        <v>0.42771666666666663</v>
      </c>
    </row>
    <row r="25" spans="1:9" ht="115.5" x14ac:dyDescent="0.25">
      <c r="A25" s="141" t="s">
        <v>59</v>
      </c>
      <c r="B25" s="142" t="s">
        <v>349</v>
      </c>
      <c r="C25" s="142" t="s">
        <v>350</v>
      </c>
      <c r="D25" s="136" t="s">
        <v>377</v>
      </c>
      <c r="E25" s="152">
        <v>0.3</v>
      </c>
      <c r="F25" s="164">
        <v>100</v>
      </c>
      <c r="G25" s="165">
        <f>F25/100</f>
        <v>1</v>
      </c>
      <c r="H25" s="166">
        <f>50%/3*G25</f>
        <v>0.16666666666666666</v>
      </c>
      <c r="I25" s="153"/>
    </row>
    <row r="26" spans="1:9" ht="115.5" x14ac:dyDescent="0.25">
      <c r="A26" s="141" t="s">
        <v>62</v>
      </c>
      <c r="B26" s="142" t="s">
        <v>351</v>
      </c>
      <c r="C26" s="167" t="s">
        <v>352</v>
      </c>
      <c r="D26" s="136" t="s">
        <v>377</v>
      </c>
      <c r="E26" s="168">
        <v>0.4</v>
      </c>
      <c r="F26" s="164">
        <v>71.430000000000007</v>
      </c>
      <c r="G26" s="165">
        <f>F26/100</f>
        <v>0.71430000000000005</v>
      </c>
      <c r="H26" s="166">
        <f>50%/3*G26</f>
        <v>0.11905</v>
      </c>
      <c r="I26" s="153"/>
    </row>
    <row r="27" spans="1:9" ht="198" x14ac:dyDescent="0.25">
      <c r="A27" s="222" t="s">
        <v>65</v>
      </c>
      <c r="B27" s="225" t="s">
        <v>353</v>
      </c>
      <c r="C27" s="142" t="s">
        <v>354</v>
      </c>
      <c r="D27" s="142"/>
      <c r="E27" s="152">
        <v>0.3</v>
      </c>
      <c r="F27" s="164">
        <f>(F28+F29+F30)/2</f>
        <v>85.2</v>
      </c>
      <c r="G27" s="165">
        <f>F27/100</f>
        <v>0.85199999999999998</v>
      </c>
      <c r="H27" s="166">
        <f>50%/3*G27</f>
        <v>0.14199999999999999</v>
      </c>
    </row>
    <row r="28" spans="1:9" ht="115.5" x14ac:dyDescent="0.25">
      <c r="A28" s="223"/>
      <c r="B28" s="226"/>
      <c r="C28" s="142" t="s">
        <v>355</v>
      </c>
      <c r="D28" s="136" t="s">
        <v>377</v>
      </c>
      <c r="E28" s="142"/>
      <c r="F28" s="164">
        <v>71.430000000000007</v>
      </c>
      <c r="G28" s="165" t="s">
        <v>32</v>
      </c>
      <c r="H28" s="166" t="s">
        <v>32</v>
      </c>
    </row>
    <row r="29" spans="1:9" ht="66" x14ac:dyDescent="0.25">
      <c r="A29" s="223"/>
      <c r="B29" s="226"/>
      <c r="C29" s="142" t="s">
        <v>356</v>
      </c>
      <c r="D29" s="143" t="s">
        <v>378</v>
      </c>
      <c r="E29" s="142"/>
      <c r="F29" s="164">
        <v>98.97</v>
      </c>
      <c r="G29" s="165" t="s">
        <v>32</v>
      </c>
      <c r="H29" s="166" t="s">
        <v>32</v>
      </c>
    </row>
    <row r="30" spans="1:9" ht="66" x14ac:dyDescent="0.25">
      <c r="A30" s="224"/>
      <c r="B30" s="227"/>
      <c r="C30" s="142" t="s">
        <v>357</v>
      </c>
      <c r="D30" s="143" t="s">
        <v>378</v>
      </c>
      <c r="E30" s="142"/>
      <c r="F30" s="169"/>
      <c r="G30" s="165" t="s">
        <v>322</v>
      </c>
      <c r="H30" s="166" t="s">
        <v>322</v>
      </c>
    </row>
    <row r="31" spans="1:9" ht="17.25" x14ac:dyDescent="0.25">
      <c r="A31" s="170"/>
      <c r="B31" s="170"/>
      <c r="C31" s="171" t="s">
        <v>67</v>
      </c>
      <c r="D31" s="171"/>
      <c r="E31" s="171"/>
      <c r="F31" s="172" t="s">
        <v>322</v>
      </c>
      <c r="G31" s="173">
        <f>G24+G20+G14+G9</f>
        <v>11.0663</v>
      </c>
      <c r="H31" s="174">
        <f>H24+H20+H14+H9</f>
        <v>0.82771666666666677</v>
      </c>
    </row>
    <row r="32" spans="1:9" x14ac:dyDescent="0.25">
      <c r="A32" s="175"/>
      <c r="B32" s="175"/>
      <c r="C32" s="176"/>
      <c r="D32" s="176"/>
      <c r="E32" s="176"/>
      <c r="F32" s="177"/>
      <c r="G32" s="178"/>
      <c r="H32" s="179"/>
    </row>
    <row r="33" spans="1:8" x14ac:dyDescent="0.25">
      <c r="A33" s="175"/>
      <c r="B33" s="175" t="s">
        <v>358</v>
      </c>
      <c r="C33" s="176"/>
      <c r="D33" s="176"/>
      <c r="E33" s="176"/>
      <c r="F33" s="177"/>
      <c r="G33" s="178"/>
      <c r="H33" s="179"/>
    </row>
    <row r="34" spans="1:8" x14ac:dyDescent="0.25">
      <c r="A34" s="175"/>
      <c r="B34" s="228" t="s">
        <v>359</v>
      </c>
      <c r="C34" s="228"/>
      <c r="D34" s="228"/>
      <c r="E34" s="228"/>
      <c r="F34" s="228"/>
      <c r="G34" s="228"/>
      <c r="H34" s="228"/>
    </row>
    <row r="35" spans="1:8" x14ac:dyDescent="0.25">
      <c r="A35" s="175"/>
      <c r="B35" s="229" t="s">
        <v>360</v>
      </c>
      <c r="C35" s="229"/>
      <c r="D35" s="229"/>
      <c r="E35" s="229"/>
      <c r="F35" s="229"/>
      <c r="G35" s="229"/>
      <c r="H35" s="229"/>
    </row>
    <row r="36" spans="1:8" x14ac:dyDescent="0.25">
      <c r="A36" s="215" t="s">
        <v>361</v>
      </c>
      <c r="B36" s="216"/>
      <c r="C36" s="217"/>
      <c r="D36" s="180"/>
      <c r="E36" s="180"/>
      <c r="F36" s="218" t="str">
        <f>IF(0.85&lt;=H31,'[1]Соответствие баллов'!B7,IF(0.7&lt;=H31,'[1]Соответствие баллов'!B8,IF(0.5&lt;=H31,'[1]Соответствие баллов'!B9,IF(H31&lt;0.5,'[1]Соответствие баллов'!B10))))</f>
        <v>Умеренно эффективна</v>
      </c>
      <c r="G36" s="218"/>
      <c r="H36" s="219"/>
    </row>
  </sheetData>
  <mergeCells count="8">
    <mergeCell ref="A36:C36"/>
    <mergeCell ref="F36:H36"/>
    <mergeCell ref="F2:H2"/>
    <mergeCell ref="A4:H4"/>
    <mergeCell ref="A27:A30"/>
    <mergeCell ref="B27:B30"/>
    <mergeCell ref="B34:H34"/>
    <mergeCell ref="B35:H35"/>
  </mergeCells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J9" sqref="J9"/>
    </sheetView>
  </sheetViews>
  <sheetFormatPr defaultRowHeight="15" x14ac:dyDescent="0.25"/>
  <cols>
    <col min="1" max="1" width="14" style="112" customWidth="1"/>
    <col min="2" max="2" width="27.85546875" style="112" customWidth="1"/>
    <col min="3" max="3" width="16.85546875" style="112" customWidth="1"/>
    <col min="4" max="4" width="14.7109375" style="112" customWidth="1"/>
    <col min="5" max="5" width="9.85546875" style="112" customWidth="1"/>
    <col min="6" max="6" width="19.140625" style="112" customWidth="1"/>
    <col min="7" max="7" width="11.7109375" style="112" customWidth="1"/>
    <col min="8" max="8" width="11.42578125" style="112" customWidth="1"/>
    <col min="9" max="256" width="9.140625" style="112"/>
    <col min="257" max="257" width="14" style="112" customWidth="1"/>
    <col min="258" max="258" width="27.85546875" style="112" customWidth="1"/>
    <col min="259" max="259" width="16.85546875" style="112" customWidth="1"/>
    <col min="260" max="260" width="14.7109375" style="112" customWidth="1"/>
    <col min="261" max="261" width="9.85546875" style="112" customWidth="1"/>
    <col min="262" max="262" width="19.140625" style="112" customWidth="1"/>
    <col min="263" max="263" width="11.7109375" style="112" customWidth="1"/>
    <col min="264" max="264" width="11.42578125" style="112" customWidth="1"/>
    <col min="265" max="512" width="9.140625" style="112"/>
    <col min="513" max="513" width="14" style="112" customWidth="1"/>
    <col min="514" max="514" width="27.85546875" style="112" customWidth="1"/>
    <col min="515" max="515" width="16.85546875" style="112" customWidth="1"/>
    <col min="516" max="516" width="14.7109375" style="112" customWidth="1"/>
    <col min="517" max="517" width="9.85546875" style="112" customWidth="1"/>
    <col min="518" max="518" width="19.140625" style="112" customWidth="1"/>
    <col min="519" max="519" width="11.7109375" style="112" customWidth="1"/>
    <col min="520" max="520" width="11.42578125" style="112" customWidth="1"/>
    <col min="521" max="768" width="9.140625" style="112"/>
    <col min="769" max="769" width="14" style="112" customWidth="1"/>
    <col min="770" max="770" width="27.85546875" style="112" customWidth="1"/>
    <col min="771" max="771" width="16.85546875" style="112" customWidth="1"/>
    <col min="772" max="772" width="14.7109375" style="112" customWidth="1"/>
    <col min="773" max="773" width="9.85546875" style="112" customWidth="1"/>
    <col min="774" max="774" width="19.140625" style="112" customWidth="1"/>
    <col min="775" max="775" width="11.7109375" style="112" customWidth="1"/>
    <col min="776" max="776" width="11.42578125" style="112" customWidth="1"/>
    <col min="777" max="1024" width="9.140625" style="112"/>
    <col min="1025" max="1025" width="14" style="112" customWidth="1"/>
    <col min="1026" max="1026" width="27.85546875" style="112" customWidth="1"/>
    <col min="1027" max="1027" width="16.85546875" style="112" customWidth="1"/>
    <col min="1028" max="1028" width="14.7109375" style="112" customWidth="1"/>
    <col min="1029" max="1029" width="9.85546875" style="112" customWidth="1"/>
    <col min="1030" max="1030" width="19.140625" style="112" customWidth="1"/>
    <col min="1031" max="1031" width="11.7109375" style="112" customWidth="1"/>
    <col min="1032" max="1032" width="11.42578125" style="112" customWidth="1"/>
    <col min="1033" max="1280" width="9.140625" style="112"/>
    <col min="1281" max="1281" width="14" style="112" customWidth="1"/>
    <col min="1282" max="1282" width="27.85546875" style="112" customWidth="1"/>
    <col min="1283" max="1283" width="16.85546875" style="112" customWidth="1"/>
    <col min="1284" max="1284" width="14.7109375" style="112" customWidth="1"/>
    <col min="1285" max="1285" width="9.85546875" style="112" customWidth="1"/>
    <col min="1286" max="1286" width="19.140625" style="112" customWidth="1"/>
    <col min="1287" max="1287" width="11.7109375" style="112" customWidth="1"/>
    <col min="1288" max="1288" width="11.42578125" style="112" customWidth="1"/>
    <col min="1289" max="1536" width="9.140625" style="112"/>
    <col min="1537" max="1537" width="14" style="112" customWidth="1"/>
    <col min="1538" max="1538" width="27.85546875" style="112" customWidth="1"/>
    <col min="1539" max="1539" width="16.85546875" style="112" customWidth="1"/>
    <col min="1540" max="1540" width="14.7109375" style="112" customWidth="1"/>
    <col min="1541" max="1541" width="9.85546875" style="112" customWidth="1"/>
    <col min="1542" max="1542" width="19.140625" style="112" customWidth="1"/>
    <col min="1543" max="1543" width="11.7109375" style="112" customWidth="1"/>
    <col min="1544" max="1544" width="11.42578125" style="112" customWidth="1"/>
    <col min="1545" max="1792" width="9.140625" style="112"/>
    <col min="1793" max="1793" width="14" style="112" customWidth="1"/>
    <col min="1794" max="1794" width="27.85546875" style="112" customWidth="1"/>
    <col min="1795" max="1795" width="16.85546875" style="112" customWidth="1"/>
    <col min="1796" max="1796" width="14.7109375" style="112" customWidth="1"/>
    <col min="1797" max="1797" width="9.85546875" style="112" customWidth="1"/>
    <col min="1798" max="1798" width="19.140625" style="112" customWidth="1"/>
    <col min="1799" max="1799" width="11.7109375" style="112" customWidth="1"/>
    <col min="1800" max="1800" width="11.42578125" style="112" customWidth="1"/>
    <col min="1801" max="2048" width="9.140625" style="112"/>
    <col min="2049" max="2049" width="14" style="112" customWidth="1"/>
    <col min="2050" max="2050" width="27.85546875" style="112" customWidth="1"/>
    <col min="2051" max="2051" width="16.85546875" style="112" customWidth="1"/>
    <col min="2052" max="2052" width="14.7109375" style="112" customWidth="1"/>
    <col min="2053" max="2053" width="9.85546875" style="112" customWidth="1"/>
    <col min="2054" max="2054" width="19.140625" style="112" customWidth="1"/>
    <col min="2055" max="2055" width="11.7109375" style="112" customWidth="1"/>
    <col min="2056" max="2056" width="11.42578125" style="112" customWidth="1"/>
    <col min="2057" max="2304" width="9.140625" style="112"/>
    <col min="2305" max="2305" width="14" style="112" customWidth="1"/>
    <col min="2306" max="2306" width="27.85546875" style="112" customWidth="1"/>
    <col min="2307" max="2307" width="16.85546875" style="112" customWidth="1"/>
    <col min="2308" max="2308" width="14.7109375" style="112" customWidth="1"/>
    <col min="2309" max="2309" width="9.85546875" style="112" customWidth="1"/>
    <col min="2310" max="2310" width="19.140625" style="112" customWidth="1"/>
    <col min="2311" max="2311" width="11.7109375" style="112" customWidth="1"/>
    <col min="2312" max="2312" width="11.42578125" style="112" customWidth="1"/>
    <col min="2313" max="2560" width="9.140625" style="112"/>
    <col min="2561" max="2561" width="14" style="112" customWidth="1"/>
    <col min="2562" max="2562" width="27.85546875" style="112" customWidth="1"/>
    <col min="2563" max="2563" width="16.85546875" style="112" customWidth="1"/>
    <col min="2564" max="2564" width="14.7109375" style="112" customWidth="1"/>
    <col min="2565" max="2565" width="9.85546875" style="112" customWidth="1"/>
    <col min="2566" max="2566" width="19.140625" style="112" customWidth="1"/>
    <col min="2567" max="2567" width="11.7109375" style="112" customWidth="1"/>
    <col min="2568" max="2568" width="11.42578125" style="112" customWidth="1"/>
    <col min="2569" max="2816" width="9.140625" style="112"/>
    <col min="2817" max="2817" width="14" style="112" customWidth="1"/>
    <col min="2818" max="2818" width="27.85546875" style="112" customWidth="1"/>
    <col min="2819" max="2819" width="16.85546875" style="112" customWidth="1"/>
    <col min="2820" max="2820" width="14.7109375" style="112" customWidth="1"/>
    <col min="2821" max="2821" width="9.85546875" style="112" customWidth="1"/>
    <col min="2822" max="2822" width="19.140625" style="112" customWidth="1"/>
    <col min="2823" max="2823" width="11.7109375" style="112" customWidth="1"/>
    <col min="2824" max="2824" width="11.42578125" style="112" customWidth="1"/>
    <col min="2825" max="3072" width="9.140625" style="112"/>
    <col min="3073" max="3073" width="14" style="112" customWidth="1"/>
    <col min="3074" max="3074" width="27.85546875" style="112" customWidth="1"/>
    <col min="3075" max="3075" width="16.85546875" style="112" customWidth="1"/>
    <col min="3076" max="3076" width="14.7109375" style="112" customWidth="1"/>
    <col min="3077" max="3077" width="9.85546875" style="112" customWidth="1"/>
    <col min="3078" max="3078" width="19.140625" style="112" customWidth="1"/>
    <col min="3079" max="3079" width="11.7109375" style="112" customWidth="1"/>
    <col min="3080" max="3080" width="11.42578125" style="112" customWidth="1"/>
    <col min="3081" max="3328" width="9.140625" style="112"/>
    <col min="3329" max="3329" width="14" style="112" customWidth="1"/>
    <col min="3330" max="3330" width="27.85546875" style="112" customWidth="1"/>
    <col min="3331" max="3331" width="16.85546875" style="112" customWidth="1"/>
    <col min="3332" max="3332" width="14.7109375" style="112" customWidth="1"/>
    <col min="3333" max="3333" width="9.85546875" style="112" customWidth="1"/>
    <col min="3334" max="3334" width="19.140625" style="112" customWidth="1"/>
    <col min="3335" max="3335" width="11.7109375" style="112" customWidth="1"/>
    <col min="3336" max="3336" width="11.42578125" style="112" customWidth="1"/>
    <col min="3337" max="3584" width="9.140625" style="112"/>
    <col min="3585" max="3585" width="14" style="112" customWidth="1"/>
    <col min="3586" max="3586" width="27.85546875" style="112" customWidth="1"/>
    <col min="3587" max="3587" width="16.85546875" style="112" customWidth="1"/>
    <col min="3588" max="3588" width="14.7109375" style="112" customWidth="1"/>
    <col min="3589" max="3589" width="9.85546875" style="112" customWidth="1"/>
    <col min="3590" max="3590" width="19.140625" style="112" customWidth="1"/>
    <col min="3591" max="3591" width="11.7109375" style="112" customWidth="1"/>
    <col min="3592" max="3592" width="11.42578125" style="112" customWidth="1"/>
    <col min="3593" max="3840" width="9.140625" style="112"/>
    <col min="3841" max="3841" width="14" style="112" customWidth="1"/>
    <col min="3842" max="3842" width="27.85546875" style="112" customWidth="1"/>
    <col min="3843" max="3843" width="16.85546875" style="112" customWidth="1"/>
    <col min="3844" max="3844" width="14.7109375" style="112" customWidth="1"/>
    <col min="3845" max="3845" width="9.85546875" style="112" customWidth="1"/>
    <col min="3846" max="3846" width="19.140625" style="112" customWidth="1"/>
    <col min="3847" max="3847" width="11.7109375" style="112" customWidth="1"/>
    <col min="3848" max="3848" width="11.42578125" style="112" customWidth="1"/>
    <col min="3849" max="4096" width="9.140625" style="112"/>
    <col min="4097" max="4097" width="14" style="112" customWidth="1"/>
    <col min="4098" max="4098" width="27.85546875" style="112" customWidth="1"/>
    <col min="4099" max="4099" width="16.85546875" style="112" customWidth="1"/>
    <col min="4100" max="4100" width="14.7109375" style="112" customWidth="1"/>
    <col min="4101" max="4101" width="9.85546875" style="112" customWidth="1"/>
    <col min="4102" max="4102" width="19.140625" style="112" customWidth="1"/>
    <col min="4103" max="4103" width="11.7109375" style="112" customWidth="1"/>
    <col min="4104" max="4104" width="11.42578125" style="112" customWidth="1"/>
    <col min="4105" max="4352" width="9.140625" style="112"/>
    <col min="4353" max="4353" width="14" style="112" customWidth="1"/>
    <col min="4354" max="4354" width="27.85546875" style="112" customWidth="1"/>
    <col min="4355" max="4355" width="16.85546875" style="112" customWidth="1"/>
    <col min="4356" max="4356" width="14.7109375" style="112" customWidth="1"/>
    <col min="4357" max="4357" width="9.85546875" style="112" customWidth="1"/>
    <col min="4358" max="4358" width="19.140625" style="112" customWidth="1"/>
    <col min="4359" max="4359" width="11.7109375" style="112" customWidth="1"/>
    <col min="4360" max="4360" width="11.42578125" style="112" customWidth="1"/>
    <col min="4361" max="4608" width="9.140625" style="112"/>
    <col min="4609" max="4609" width="14" style="112" customWidth="1"/>
    <col min="4610" max="4610" width="27.85546875" style="112" customWidth="1"/>
    <col min="4611" max="4611" width="16.85546875" style="112" customWidth="1"/>
    <col min="4612" max="4612" width="14.7109375" style="112" customWidth="1"/>
    <col min="4613" max="4613" width="9.85546875" style="112" customWidth="1"/>
    <col min="4614" max="4614" width="19.140625" style="112" customWidth="1"/>
    <col min="4615" max="4615" width="11.7109375" style="112" customWidth="1"/>
    <col min="4616" max="4616" width="11.42578125" style="112" customWidth="1"/>
    <col min="4617" max="4864" width="9.140625" style="112"/>
    <col min="4865" max="4865" width="14" style="112" customWidth="1"/>
    <col min="4866" max="4866" width="27.85546875" style="112" customWidth="1"/>
    <col min="4867" max="4867" width="16.85546875" style="112" customWidth="1"/>
    <col min="4868" max="4868" width="14.7109375" style="112" customWidth="1"/>
    <col min="4869" max="4869" width="9.85546875" style="112" customWidth="1"/>
    <col min="4870" max="4870" width="19.140625" style="112" customWidth="1"/>
    <col min="4871" max="4871" width="11.7109375" style="112" customWidth="1"/>
    <col min="4872" max="4872" width="11.42578125" style="112" customWidth="1"/>
    <col min="4873" max="5120" width="9.140625" style="112"/>
    <col min="5121" max="5121" width="14" style="112" customWidth="1"/>
    <col min="5122" max="5122" width="27.85546875" style="112" customWidth="1"/>
    <col min="5123" max="5123" width="16.85546875" style="112" customWidth="1"/>
    <col min="5124" max="5124" width="14.7109375" style="112" customWidth="1"/>
    <col min="5125" max="5125" width="9.85546875" style="112" customWidth="1"/>
    <col min="5126" max="5126" width="19.140625" style="112" customWidth="1"/>
    <col min="5127" max="5127" width="11.7109375" style="112" customWidth="1"/>
    <col min="5128" max="5128" width="11.42578125" style="112" customWidth="1"/>
    <col min="5129" max="5376" width="9.140625" style="112"/>
    <col min="5377" max="5377" width="14" style="112" customWidth="1"/>
    <col min="5378" max="5378" width="27.85546875" style="112" customWidth="1"/>
    <col min="5379" max="5379" width="16.85546875" style="112" customWidth="1"/>
    <col min="5380" max="5380" width="14.7109375" style="112" customWidth="1"/>
    <col min="5381" max="5381" width="9.85546875" style="112" customWidth="1"/>
    <col min="5382" max="5382" width="19.140625" style="112" customWidth="1"/>
    <col min="5383" max="5383" width="11.7109375" style="112" customWidth="1"/>
    <col min="5384" max="5384" width="11.42578125" style="112" customWidth="1"/>
    <col min="5385" max="5632" width="9.140625" style="112"/>
    <col min="5633" max="5633" width="14" style="112" customWidth="1"/>
    <col min="5634" max="5634" width="27.85546875" style="112" customWidth="1"/>
    <col min="5635" max="5635" width="16.85546875" style="112" customWidth="1"/>
    <col min="5636" max="5636" width="14.7109375" style="112" customWidth="1"/>
    <col min="5637" max="5637" width="9.85546875" style="112" customWidth="1"/>
    <col min="5638" max="5638" width="19.140625" style="112" customWidth="1"/>
    <col min="5639" max="5639" width="11.7109375" style="112" customWidth="1"/>
    <col min="5640" max="5640" width="11.42578125" style="112" customWidth="1"/>
    <col min="5641" max="5888" width="9.140625" style="112"/>
    <col min="5889" max="5889" width="14" style="112" customWidth="1"/>
    <col min="5890" max="5890" width="27.85546875" style="112" customWidth="1"/>
    <col min="5891" max="5891" width="16.85546875" style="112" customWidth="1"/>
    <col min="5892" max="5892" width="14.7109375" style="112" customWidth="1"/>
    <col min="5893" max="5893" width="9.85546875" style="112" customWidth="1"/>
    <col min="5894" max="5894" width="19.140625" style="112" customWidth="1"/>
    <col min="5895" max="5895" width="11.7109375" style="112" customWidth="1"/>
    <col min="5896" max="5896" width="11.42578125" style="112" customWidth="1"/>
    <col min="5897" max="6144" width="9.140625" style="112"/>
    <col min="6145" max="6145" width="14" style="112" customWidth="1"/>
    <col min="6146" max="6146" width="27.85546875" style="112" customWidth="1"/>
    <col min="6147" max="6147" width="16.85546875" style="112" customWidth="1"/>
    <col min="6148" max="6148" width="14.7109375" style="112" customWidth="1"/>
    <col min="6149" max="6149" width="9.85546875" style="112" customWidth="1"/>
    <col min="6150" max="6150" width="19.140625" style="112" customWidth="1"/>
    <col min="6151" max="6151" width="11.7109375" style="112" customWidth="1"/>
    <col min="6152" max="6152" width="11.42578125" style="112" customWidth="1"/>
    <col min="6153" max="6400" width="9.140625" style="112"/>
    <col min="6401" max="6401" width="14" style="112" customWidth="1"/>
    <col min="6402" max="6402" width="27.85546875" style="112" customWidth="1"/>
    <col min="6403" max="6403" width="16.85546875" style="112" customWidth="1"/>
    <col min="6404" max="6404" width="14.7109375" style="112" customWidth="1"/>
    <col min="6405" max="6405" width="9.85546875" style="112" customWidth="1"/>
    <col min="6406" max="6406" width="19.140625" style="112" customWidth="1"/>
    <col min="6407" max="6407" width="11.7109375" style="112" customWidth="1"/>
    <col min="6408" max="6408" width="11.42578125" style="112" customWidth="1"/>
    <col min="6409" max="6656" width="9.140625" style="112"/>
    <col min="6657" max="6657" width="14" style="112" customWidth="1"/>
    <col min="6658" max="6658" width="27.85546875" style="112" customWidth="1"/>
    <col min="6659" max="6659" width="16.85546875" style="112" customWidth="1"/>
    <col min="6660" max="6660" width="14.7109375" style="112" customWidth="1"/>
    <col min="6661" max="6661" width="9.85546875" style="112" customWidth="1"/>
    <col min="6662" max="6662" width="19.140625" style="112" customWidth="1"/>
    <col min="6663" max="6663" width="11.7109375" style="112" customWidth="1"/>
    <col min="6664" max="6664" width="11.42578125" style="112" customWidth="1"/>
    <col min="6665" max="6912" width="9.140625" style="112"/>
    <col min="6913" max="6913" width="14" style="112" customWidth="1"/>
    <col min="6914" max="6914" width="27.85546875" style="112" customWidth="1"/>
    <col min="6915" max="6915" width="16.85546875" style="112" customWidth="1"/>
    <col min="6916" max="6916" width="14.7109375" style="112" customWidth="1"/>
    <col min="6917" max="6917" width="9.85546875" style="112" customWidth="1"/>
    <col min="6918" max="6918" width="19.140625" style="112" customWidth="1"/>
    <col min="6919" max="6919" width="11.7109375" style="112" customWidth="1"/>
    <col min="6920" max="6920" width="11.42578125" style="112" customWidth="1"/>
    <col min="6921" max="7168" width="9.140625" style="112"/>
    <col min="7169" max="7169" width="14" style="112" customWidth="1"/>
    <col min="7170" max="7170" width="27.85546875" style="112" customWidth="1"/>
    <col min="7171" max="7171" width="16.85546875" style="112" customWidth="1"/>
    <col min="7172" max="7172" width="14.7109375" style="112" customWidth="1"/>
    <col min="7173" max="7173" width="9.85546875" style="112" customWidth="1"/>
    <col min="7174" max="7174" width="19.140625" style="112" customWidth="1"/>
    <col min="7175" max="7175" width="11.7109375" style="112" customWidth="1"/>
    <col min="7176" max="7176" width="11.42578125" style="112" customWidth="1"/>
    <col min="7177" max="7424" width="9.140625" style="112"/>
    <col min="7425" max="7425" width="14" style="112" customWidth="1"/>
    <col min="7426" max="7426" width="27.85546875" style="112" customWidth="1"/>
    <col min="7427" max="7427" width="16.85546875" style="112" customWidth="1"/>
    <col min="7428" max="7428" width="14.7109375" style="112" customWidth="1"/>
    <col min="7429" max="7429" width="9.85546875" style="112" customWidth="1"/>
    <col min="7430" max="7430" width="19.140625" style="112" customWidth="1"/>
    <col min="7431" max="7431" width="11.7109375" style="112" customWidth="1"/>
    <col min="7432" max="7432" width="11.42578125" style="112" customWidth="1"/>
    <col min="7433" max="7680" width="9.140625" style="112"/>
    <col min="7681" max="7681" width="14" style="112" customWidth="1"/>
    <col min="7682" max="7682" width="27.85546875" style="112" customWidth="1"/>
    <col min="7683" max="7683" width="16.85546875" style="112" customWidth="1"/>
    <col min="7684" max="7684" width="14.7109375" style="112" customWidth="1"/>
    <col min="7685" max="7685" width="9.85546875" style="112" customWidth="1"/>
    <col min="7686" max="7686" width="19.140625" style="112" customWidth="1"/>
    <col min="7687" max="7687" width="11.7109375" style="112" customWidth="1"/>
    <col min="7688" max="7688" width="11.42578125" style="112" customWidth="1"/>
    <col min="7689" max="7936" width="9.140625" style="112"/>
    <col min="7937" max="7937" width="14" style="112" customWidth="1"/>
    <col min="7938" max="7938" width="27.85546875" style="112" customWidth="1"/>
    <col min="7939" max="7939" width="16.85546875" style="112" customWidth="1"/>
    <col min="7940" max="7940" width="14.7109375" style="112" customWidth="1"/>
    <col min="7941" max="7941" width="9.85546875" style="112" customWidth="1"/>
    <col min="7942" max="7942" width="19.140625" style="112" customWidth="1"/>
    <col min="7943" max="7943" width="11.7109375" style="112" customWidth="1"/>
    <col min="7944" max="7944" width="11.42578125" style="112" customWidth="1"/>
    <col min="7945" max="8192" width="9.140625" style="112"/>
    <col min="8193" max="8193" width="14" style="112" customWidth="1"/>
    <col min="8194" max="8194" width="27.85546875" style="112" customWidth="1"/>
    <col min="8195" max="8195" width="16.85546875" style="112" customWidth="1"/>
    <col min="8196" max="8196" width="14.7109375" style="112" customWidth="1"/>
    <col min="8197" max="8197" width="9.85546875" style="112" customWidth="1"/>
    <col min="8198" max="8198" width="19.140625" style="112" customWidth="1"/>
    <col min="8199" max="8199" width="11.7109375" style="112" customWidth="1"/>
    <col min="8200" max="8200" width="11.42578125" style="112" customWidth="1"/>
    <col min="8201" max="8448" width="9.140625" style="112"/>
    <col min="8449" max="8449" width="14" style="112" customWidth="1"/>
    <col min="8450" max="8450" width="27.85546875" style="112" customWidth="1"/>
    <col min="8451" max="8451" width="16.85546875" style="112" customWidth="1"/>
    <col min="8452" max="8452" width="14.7109375" style="112" customWidth="1"/>
    <col min="8453" max="8453" width="9.85546875" style="112" customWidth="1"/>
    <col min="8454" max="8454" width="19.140625" style="112" customWidth="1"/>
    <col min="8455" max="8455" width="11.7109375" style="112" customWidth="1"/>
    <col min="8456" max="8456" width="11.42578125" style="112" customWidth="1"/>
    <col min="8457" max="8704" width="9.140625" style="112"/>
    <col min="8705" max="8705" width="14" style="112" customWidth="1"/>
    <col min="8706" max="8706" width="27.85546875" style="112" customWidth="1"/>
    <col min="8707" max="8707" width="16.85546875" style="112" customWidth="1"/>
    <col min="8708" max="8708" width="14.7109375" style="112" customWidth="1"/>
    <col min="8709" max="8709" width="9.85546875" style="112" customWidth="1"/>
    <col min="8710" max="8710" width="19.140625" style="112" customWidth="1"/>
    <col min="8711" max="8711" width="11.7109375" style="112" customWidth="1"/>
    <col min="8712" max="8712" width="11.42578125" style="112" customWidth="1"/>
    <col min="8713" max="8960" width="9.140625" style="112"/>
    <col min="8961" max="8961" width="14" style="112" customWidth="1"/>
    <col min="8962" max="8962" width="27.85546875" style="112" customWidth="1"/>
    <col min="8963" max="8963" width="16.85546875" style="112" customWidth="1"/>
    <col min="8964" max="8964" width="14.7109375" style="112" customWidth="1"/>
    <col min="8965" max="8965" width="9.85546875" style="112" customWidth="1"/>
    <col min="8966" max="8966" width="19.140625" style="112" customWidth="1"/>
    <col min="8967" max="8967" width="11.7109375" style="112" customWidth="1"/>
    <col min="8968" max="8968" width="11.42578125" style="112" customWidth="1"/>
    <col min="8969" max="9216" width="9.140625" style="112"/>
    <col min="9217" max="9217" width="14" style="112" customWidth="1"/>
    <col min="9218" max="9218" width="27.85546875" style="112" customWidth="1"/>
    <col min="9219" max="9219" width="16.85546875" style="112" customWidth="1"/>
    <col min="9220" max="9220" width="14.7109375" style="112" customWidth="1"/>
    <col min="9221" max="9221" width="9.85546875" style="112" customWidth="1"/>
    <col min="9222" max="9222" width="19.140625" style="112" customWidth="1"/>
    <col min="9223" max="9223" width="11.7109375" style="112" customWidth="1"/>
    <col min="9224" max="9224" width="11.42578125" style="112" customWidth="1"/>
    <col min="9225" max="9472" width="9.140625" style="112"/>
    <col min="9473" max="9473" width="14" style="112" customWidth="1"/>
    <col min="9474" max="9474" width="27.85546875" style="112" customWidth="1"/>
    <col min="9475" max="9475" width="16.85546875" style="112" customWidth="1"/>
    <col min="9476" max="9476" width="14.7109375" style="112" customWidth="1"/>
    <col min="9477" max="9477" width="9.85546875" style="112" customWidth="1"/>
    <col min="9478" max="9478" width="19.140625" style="112" customWidth="1"/>
    <col min="9479" max="9479" width="11.7109375" style="112" customWidth="1"/>
    <col min="9480" max="9480" width="11.42578125" style="112" customWidth="1"/>
    <col min="9481" max="9728" width="9.140625" style="112"/>
    <col min="9729" max="9729" width="14" style="112" customWidth="1"/>
    <col min="9730" max="9730" width="27.85546875" style="112" customWidth="1"/>
    <col min="9731" max="9731" width="16.85546875" style="112" customWidth="1"/>
    <col min="9732" max="9732" width="14.7109375" style="112" customWidth="1"/>
    <col min="9733" max="9733" width="9.85546875" style="112" customWidth="1"/>
    <col min="9734" max="9734" width="19.140625" style="112" customWidth="1"/>
    <col min="9735" max="9735" width="11.7109375" style="112" customWidth="1"/>
    <col min="9736" max="9736" width="11.42578125" style="112" customWidth="1"/>
    <col min="9737" max="9984" width="9.140625" style="112"/>
    <col min="9985" max="9985" width="14" style="112" customWidth="1"/>
    <col min="9986" max="9986" width="27.85546875" style="112" customWidth="1"/>
    <col min="9987" max="9987" width="16.85546875" style="112" customWidth="1"/>
    <col min="9988" max="9988" width="14.7109375" style="112" customWidth="1"/>
    <col min="9989" max="9989" width="9.85546875" style="112" customWidth="1"/>
    <col min="9990" max="9990" width="19.140625" style="112" customWidth="1"/>
    <col min="9991" max="9991" width="11.7109375" style="112" customWidth="1"/>
    <col min="9992" max="9992" width="11.42578125" style="112" customWidth="1"/>
    <col min="9993" max="10240" width="9.140625" style="112"/>
    <col min="10241" max="10241" width="14" style="112" customWidth="1"/>
    <col min="10242" max="10242" width="27.85546875" style="112" customWidth="1"/>
    <col min="10243" max="10243" width="16.85546875" style="112" customWidth="1"/>
    <col min="10244" max="10244" width="14.7109375" style="112" customWidth="1"/>
    <col min="10245" max="10245" width="9.85546875" style="112" customWidth="1"/>
    <col min="10246" max="10246" width="19.140625" style="112" customWidth="1"/>
    <col min="10247" max="10247" width="11.7109375" style="112" customWidth="1"/>
    <col min="10248" max="10248" width="11.42578125" style="112" customWidth="1"/>
    <col min="10249" max="10496" width="9.140625" style="112"/>
    <col min="10497" max="10497" width="14" style="112" customWidth="1"/>
    <col min="10498" max="10498" width="27.85546875" style="112" customWidth="1"/>
    <col min="10499" max="10499" width="16.85546875" style="112" customWidth="1"/>
    <col min="10500" max="10500" width="14.7109375" style="112" customWidth="1"/>
    <col min="10501" max="10501" width="9.85546875" style="112" customWidth="1"/>
    <col min="10502" max="10502" width="19.140625" style="112" customWidth="1"/>
    <col min="10503" max="10503" width="11.7109375" style="112" customWidth="1"/>
    <col min="10504" max="10504" width="11.42578125" style="112" customWidth="1"/>
    <col min="10505" max="10752" width="9.140625" style="112"/>
    <col min="10753" max="10753" width="14" style="112" customWidth="1"/>
    <col min="10754" max="10754" width="27.85546875" style="112" customWidth="1"/>
    <col min="10755" max="10755" width="16.85546875" style="112" customWidth="1"/>
    <col min="10756" max="10756" width="14.7109375" style="112" customWidth="1"/>
    <col min="10757" max="10757" width="9.85546875" style="112" customWidth="1"/>
    <col min="10758" max="10758" width="19.140625" style="112" customWidth="1"/>
    <col min="10759" max="10759" width="11.7109375" style="112" customWidth="1"/>
    <col min="10760" max="10760" width="11.42578125" style="112" customWidth="1"/>
    <col min="10761" max="11008" width="9.140625" style="112"/>
    <col min="11009" max="11009" width="14" style="112" customWidth="1"/>
    <col min="11010" max="11010" width="27.85546875" style="112" customWidth="1"/>
    <col min="11011" max="11011" width="16.85546875" style="112" customWidth="1"/>
    <col min="11012" max="11012" width="14.7109375" style="112" customWidth="1"/>
    <col min="11013" max="11013" width="9.85546875" style="112" customWidth="1"/>
    <col min="11014" max="11014" width="19.140625" style="112" customWidth="1"/>
    <col min="11015" max="11015" width="11.7109375" style="112" customWidth="1"/>
    <col min="11016" max="11016" width="11.42578125" style="112" customWidth="1"/>
    <col min="11017" max="11264" width="9.140625" style="112"/>
    <col min="11265" max="11265" width="14" style="112" customWidth="1"/>
    <col min="11266" max="11266" width="27.85546875" style="112" customWidth="1"/>
    <col min="11267" max="11267" width="16.85546875" style="112" customWidth="1"/>
    <col min="11268" max="11268" width="14.7109375" style="112" customWidth="1"/>
    <col min="11269" max="11269" width="9.85546875" style="112" customWidth="1"/>
    <col min="11270" max="11270" width="19.140625" style="112" customWidth="1"/>
    <col min="11271" max="11271" width="11.7109375" style="112" customWidth="1"/>
    <col min="11272" max="11272" width="11.42578125" style="112" customWidth="1"/>
    <col min="11273" max="11520" width="9.140625" style="112"/>
    <col min="11521" max="11521" width="14" style="112" customWidth="1"/>
    <col min="11522" max="11522" width="27.85546875" style="112" customWidth="1"/>
    <col min="11523" max="11523" width="16.85546875" style="112" customWidth="1"/>
    <col min="11524" max="11524" width="14.7109375" style="112" customWidth="1"/>
    <col min="11525" max="11525" width="9.85546875" style="112" customWidth="1"/>
    <col min="11526" max="11526" width="19.140625" style="112" customWidth="1"/>
    <col min="11527" max="11527" width="11.7109375" style="112" customWidth="1"/>
    <col min="11528" max="11528" width="11.42578125" style="112" customWidth="1"/>
    <col min="11529" max="11776" width="9.140625" style="112"/>
    <col min="11777" max="11777" width="14" style="112" customWidth="1"/>
    <col min="11778" max="11778" width="27.85546875" style="112" customWidth="1"/>
    <col min="11779" max="11779" width="16.85546875" style="112" customWidth="1"/>
    <col min="11780" max="11780" width="14.7109375" style="112" customWidth="1"/>
    <col min="11781" max="11781" width="9.85546875" style="112" customWidth="1"/>
    <col min="11782" max="11782" width="19.140625" style="112" customWidth="1"/>
    <col min="11783" max="11783" width="11.7109375" style="112" customWidth="1"/>
    <col min="11784" max="11784" width="11.42578125" style="112" customWidth="1"/>
    <col min="11785" max="12032" width="9.140625" style="112"/>
    <col min="12033" max="12033" width="14" style="112" customWidth="1"/>
    <col min="12034" max="12034" width="27.85546875" style="112" customWidth="1"/>
    <col min="12035" max="12035" width="16.85546875" style="112" customWidth="1"/>
    <col min="12036" max="12036" width="14.7109375" style="112" customWidth="1"/>
    <col min="12037" max="12037" width="9.85546875" style="112" customWidth="1"/>
    <col min="12038" max="12038" width="19.140625" style="112" customWidth="1"/>
    <col min="12039" max="12039" width="11.7109375" style="112" customWidth="1"/>
    <col min="12040" max="12040" width="11.42578125" style="112" customWidth="1"/>
    <col min="12041" max="12288" width="9.140625" style="112"/>
    <col min="12289" max="12289" width="14" style="112" customWidth="1"/>
    <col min="12290" max="12290" width="27.85546875" style="112" customWidth="1"/>
    <col min="12291" max="12291" width="16.85546875" style="112" customWidth="1"/>
    <col min="12292" max="12292" width="14.7109375" style="112" customWidth="1"/>
    <col min="12293" max="12293" width="9.85546875" style="112" customWidth="1"/>
    <col min="12294" max="12294" width="19.140625" style="112" customWidth="1"/>
    <col min="12295" max="12295" width="11.7109375" style="112" customWidth="1"/>
    <col min="12296" max="12296" width="11.42578125" style="112" customWidth="1"/>
    <col min="12297" max="12544" width="9.140625" style="112"/>
    <col min="12545" max="12545" width="14" style="112" customWidth="1"/>
    <col min="12546" max="12546" width="27.85546875" style="112" customWidth="1"/>
    <col min="12547" max="12547" width="16.85546875" style="112" customWidth="1"/>
    <col min="12548" max="12548" width="14.7109375" style="112" customWidth="1"/>
    <col min="12549" max="12549" width="9.85546875" style="112" customWidth="1"/>
    <col min="12550" max="12550" width="19.140625" style="112" customWidth="1"/>
    <col min="12551" max="12551" width="11.7109375" style="112" customWidth="1"/>
    <col min="12552" max="12552" width="11.42578125" style="112" customWidth="1"/>
    <col min="12553" max="12800" width="9.140625" style="112"/>
    <col min="12801" max="12801" width="14" style="112" customWidth="1"/>
    <col min="12802" max="12802" width="27.85546875" style="112" customWidth="1"/>
    <col min="12803" max="12803" width="16.85546875" style="112" customWidth="1"/>
    <col min="12804" max="12804" width="14.7109375" style="112" customWidth="1"/>
    <col min="12805" max="12805" width="9.85546875" style="112" customWidth="1"/>
    <col min="12806" max="12806" width="19.140625" style="112" customWidth="1"/>
    <col min="12807" max="12807" width="11.7109375" style="112" customWidth="1"/>
    <col min="12808" max="12808" width="11.42578125" style="112" customWidth="1"/>
    <col min="12809" max="13056" width="9.140625" style="112"/>
    <col min="13057" max="13057" width="14" style="112" customWidth="1"/>
    <col min="13058" max="13058" width="27.85546875" style="112" customWidth="1"/>
    <col min="13059" max="13059" width="16.85546875" style="112" customWidth="1"/>
    <col min="13060" max="13060" width="14.7109375" style="112" customWidth="1"/>
    <col min="13061" max="13061" width="9.85546875" style="112" customWidth="1"/>
    <col min="13062" max="13062" width="19.140625" style="112" customWidth="1"/>
    <col min="13063" max="13063" width="11.7109375" style="112" customWidth="1"/>
    <col min="13064" max="13064" width="11.42578125" style="112" customWidth="1"/>
    <col min="13065" max="13312" width="9.140625" style="112"/>
    <col min="13313" max="13313" width="14" style="112" customWidth="1"/>
    <col min="13314" max="13314" width="27.85546875" style="112" customWidth="1"/>
    <col min="13315" max="13315" width="16.85546875" style="112" customWidth="1"/>
    <col min="13316" max="13316" width="14.7109375" style="112" customWidth="1"/>
    <col min="13317" max="13317" width="9.85546875" style="112" customWidth="1"/>
    <col min="13318" max="13318" width="19.140625" style="112" customWidth="1"/>
    <col min="13319" max="13319" width="11.7109375" style="112" customWidth="1"/>
    <col min="13320" max="13320" width="11.42578125" style="112" customWidth="1"/>
    <col min="13321" max="13568" width="9.140625" style="112"/>
    <col min="13569" max="13569" width="14" style="112" customWidth="1"/>
    <col min="13570" max="13570" width="27.85546875" style="112" customWidth="1"/>
    <col min="13571" max="13571" width="16.85546875" style="112" customWidth="1"/>
    <col min="13572" max="13572" width="14.7109375" style="112" customWidth="1"/>
    <col min="13573" max="13573" width="9.85546875" style="112" customWidth="1"/>
    <col min="13574" max="13574" width="19.140625" style="112" customWidth="1"/>
    <col min="13575" max="13575" width="11.7109375" style="112" customWidth="1"/>
    <col min="13576" max="13576" width="11.42578125" style="112" customWidth="1"/>
    <col min="13577" max="13824" width="9.140625" style="112"/>
    <col min="13825" max="13825" width="14" style="112" customWidth="1"/>
    <col min="13826" max="13826" width="27.85546875" style="112" customWidth="1"/>
    <col min="13827" max="13827" width="16.85546875" style="112" customWidth="1"/>
    <col min="13828" max="13828" width="14.7109375" style="112" customWidth="1"/>
    <col min="13829" max="13829" width="9.85546875" style="112" customWidth="1"/>
    <col min="13830" max="13830" width="19.140625" style="112" customWidth="1"/>
    <col min="13831" max="13831" width="11.7109375" style="112" customWidth="1"/>
    <col min="13832" max="13832" width="11.42578125" style="112" customWidth="1"/>
    <col min="13833" max="14080" width="9.140625" style="112"/>
    <col min="14081" max="14081" width="14" style="112" customWidth="1"/>
    <col min="14082" max="14082" width="27.85546875" style="112" customWidth="1"/>
    <col min="14083" max="14083" width="16.85546875" style="112" customWidth="1"/>
    <col min="14084" max="14084" width="14.7109375" style="112" customWidth="1"/>
    <col min="14085" max="14085" width="9.85546875" style="112" customWidth="1"/>
    <col min="14086" max="14086" width="19.140625" style="112" customWidth="1"/>
    <col min="14087" max="14087" width="11.7109375" style="112" customWidth="1"/>
    <col min="14088" max="14088" width="11.42578125" style="112" customWidth="1"/>
    <col min="14089" max="14336" width="9.140625" style="112"/>
    <col min="14337" max="14337" width="14" style="112" customWidth="1"/>
    <col min="14338" max="14338" width="27.85546875" style="112" customWidth="1"/>
    <col min="14339" max="14339" width="16.85546875" style="112" customWidth="1"/>
    <col min="14340" max="14340" width="14.7109375" style="112" customWidth="1"/>
    <col min="14341" max="14341" width="9.85546875" style="112" customWidth="1"/>
    <col min="14342" max="14342" width="19.140625" style="112" customWidth="1"/>
    <col min="14343" max="14343" width="11.7109375" style="112" customWidth="1"/>
    <col min="14344" max="14344" width="11.42578125" style="112" customWidth="1"/>
    <col min="14345" max="14592" width="9.140625" style="112"/>
    <col min="14593" max="14593" width="14" style="112" customWidth="1"/>
    <col min="14594" max="14594" width="27.85546875" style="112" customWidth="1"/>
    <col min="14595" max="14595" width="16.85546875" style="112" customWidth="1"/>
    <col min="14596" max="14596" width="14.7109375" style="112" customWidth="1"/>
    <col min="14597" max="14597" width="9.85546875" style="112" customWidth="1"/>
    <col min="14598" max="14598" width="19.140625" style="112" customWidth="1"/>
    <col min="14599" max="14599" width="11.7109375" style="112" customWidth="1"/>
    <col min="14600" max="14600" width="11.42578125" style="112" customWidth="1"/>
    <col min="14601" max="14848" width="9.140625" style="112"/>
    <col min="14849" max="14849" width="14" style="112" customWidth="1"/>
    <col min="14850" max="14850" width="27.85546875" style="112" customWidth="1"/>
    <col min="14851" max="14851" width="16.85546875" style="112" customWidth="1"/>
    <col min="14852" max="14852" width="14.7109375" style="112" customWidth="1"/>
    <col min="14853" max="14853" width="9.85546875" style="112" customWidth="1"/>
    <col min="14854" max="14854" width="19.140625" style="112" customWidth="1"/>
    <col min="14855" max="14855" width="11.7109375" style="112" customWidth="1"/>
    <col min="14856" max="14856" width="11.42578125" style="112" customWidth="1"/>
    <col min="14857" max="15104" width="9.140625" style="112"/>
    <col min="15105" max="15105" width="14" style="112" customWidth="1"/>
    <col min="15106" max="15106" width="27.85546875" style="112" customWidth="1"/>
    <col min="15107" max="15107" width="16.85546875" style="112" customWidth="1"/>
    <col min="15108" max="15108" width="14.7109375" style="112" customWidth="1"/>
    <col min="15109" max="15109" width="9.85546875" style="112" customWidth="1"/>
    <col min="15110" max="15110" width="19.140625" style="112" customWidth="1"/>
    <col min="15111" max="15111" width="11.7109375" style="112" customWidth="1"/>
    <col min="15112" max="15112" width="11.42578125" style="112" customWidth="1"/>
    <col min="15113" max="15360" width="9.140625" style="112"/>
    <col min="15361" max="15361" width="14" style="112" customWidth="1"/>
    <col min="15362" max="15362" width="27.85546875" style="112" customWidth="1"/>
    <col min="15363" max="15363" width="16.85546875" style="112" customWidth="1"/>
    <col min="15364" max="15364" width="14.7109375" style="112" customWidth="1"/>
    <col min="15365" max="15365" width="9.85546875" style="112" customWidth="1"/>
    <col min="15366" max="15366" width="19.140625" style="112" customWidth="1"/>
    <col min="15367" max="15367" width="11.7109375" style="112" customWidth="1"/>
    <col min="15368" max="15368" width="11.42578125" style="112" customWidth="1"/>
    <col min="15369" max="15616" width="9.140625" style="112"/>
    <col min="15617" max="15617" width="14" style="112" customWidth="1"/>
    <col min="15618" max="15618" width="27.85546875" style="112" customWidth="1"/>
    <col min="15619" max="15619" width="16.85546875" style="112" customWidth="1"/>
    <col min="15620" max="15620" width="14.7109375" style="112" customWidth="1"/>
    <col min="15621" max="15621" width="9.85546875" style="112" customWidth="1"/>
    <col min="15622" max="15622" width="19.140625" style="112" customWidth="1"/>
    <col min="15623" max="15623" width="11.7109375" style="112" customWidth="1"/>
    <col min="15624" max="15624" width="11.42578125" style="112" customWidth="1"/>
    <col min="15625" max="15872" width="9.140625" style="112"/>
    <col min="15873" max="15873" width="14" style="112" customWidth="1"/>
    <col min="15874" max="15874" width="27.85546875" style="112" customWidth="1"/>
    <col min="15875" max="15875" width="16.85546875" style="112" customWidth="1"/>
    <col min="15876" max="15876" width="14.7109375" style="112" customWidth="1"/>
    <col min="15877" max="15877" width="9.85546875" style="112" customWidth="1"/>
    <col min="15878" max="15878" width="19.140625" style="112" customWidth="1"/>
    <col min="15879" max="15879" width="11.7109375" style="112" customWidth="1"/>
    <col min="15880" max="15880" width="11.42578125" style="112" customWidth="1"/>
    <col min="15881" max="16128" width="9.140625" style="112"/>
    <col min="16129" max="16129" width="14" style="112" customWidth="1"/>
    <col min="16130" max="16130" width="27.85546875" style="112" customWidth="1"/>
    <col min="16131" max="16131" width="16.85546875" style="112" customWidth="1"/>
    <col min="16132" max="16132" width="14.7109375" style="112" customWidth="1"/>
    <col min="16133" max="16133" width="9.85546875" style="112" customWidth="1"/>
    <col min="16134" max="16134" width="19.140625" style="112" customWidth="1"/>
    <col min="16135" max="16135" width="11.7109375" style="112" customWidth="1"/>
    <col min="16136" max="16136" width="11.42578125" style="112" customWidth="1"/>
    <col min="16137" max="16384" width="9.140625" style="112"/>
  </cols>
  <sheetData>
    <row r="2" spans="1:6" ht="15" customHeight="1" x14ac:dyDescent="0.3">
      <c r="D2" s="231" t="s">
        <v>362</v>
      </c>
      <c r="E2" s="231"/>
      <c r="F2" s="231"/>
    </row>
    <row r="3" spans="1:6" ht="15" customHeight="1" x14ac:dyDescent="0.3">
      <c r="D3" s="113"/>
      <c r="E3" s="113"/>
      <c r="F3" s="113"/>
    </row>
    <row r="4" spans="1:6" ht="27" x14ac:dyDescent="0.25">
      <c r="A4" s="232" t="s">
        <v>363</v>
      </c>
      <c r="B4" s="232"/>
      <c r="C4" s="232"/>
      <c r="D4" s="232"/>
      <c r="E4" s="232"/>
      <c r="F4" s="232"/>
    </row>
    <row r="5" spans="1:6" ht="8.25" customHeight="1" x14ac:dyDescent="0.25"/>
    <row r="6" spans="1:6" ht="50.25" customHeight="1" x14ac:dyDescent="0.25">
      <c r="A6" s="117" t="s">
        <v>69</v>
      </c>
      <c r="B6" s="117" t="s">
        <v>70</v>
      </c>
      <c r="C6" s="233" t="s">
        <v>364</v>
      </c>
      <c r="D6" s="234"/>
      <c r="E6" s="234"/>
      <c r="F6" s="235"/>
    </row>
    <row r="7" spans="1:6" ht="52.5" customHeight="1" x14ac:dyDescent="0.25">
      <c r="A7" s="117" t="s">
        <v>365</v>
      </c>
      <c r="B7" s="118" t="s">
        <v>73</v>
      </c>
      <c r="C7" s="230" t="s">
        <v>366</v>
      </c>
      <c r="D7" s="230"/>
      <c r="E7" s="230"/>
      <c r="F7" s="230"/>
    </row>
    <row r="8" spans="1:6" ht="125.25" customHeight="1" x14ac:dyDescent="0.25">
      <c r="A8" s="117" t="s">
        <v>367</v>
      </c>
      <c r="B8" s="118" t="s">
        <v>76</v>
      </c>
      <c r="C8" s="230" t="s">
        <v>368</v>
      </c>
      <c r="D8" s="230"/>
      <c r="E8" s="230"/>
      <c r="F8" s="230"/>
    </row>
    <row r="9" spans="1:6" ht="137.25" customHeight="1" x14ac:dyDescent="0.25">
      <c r="A9" s="117" t="s">
        <v>369</v>
      </c>
      <c r="B9" s="118" t="s">
        <v>78</v>
      </c>
      <c r="C9" s="230" t="s">
        <v>370</v>
      </c>
      <c r="D9" s="230"/>
      <c r="E9" s="230"/>
      <c r="F9" s="230"/>
    </row>
    <row r="10" spans="1:6" ht="108" customHeight="1" x14ac:dyDescent="0.25">
      <c r="A10" s="117" t="s">
        <v>371</v>
      </c>
      <c r="B10" s="118" t="s">
        <v>80</v>
      </c>
      <c r="C10" s="230" t="s">
        <v>372</v>
      </c>
      <c r="D10" s="230"/>
      <c r="E10" s="230"/>
      <c r="F10" s="230"/>
    </row>
    <row r="11" spans="1:6" ht="109.5" customHeight="1" x14ac:dyDescent="0.25">
      <c r="A11" s="117" t="s">
        <v>81</v>
      </c>
      <c r="B11" s="118" t="s">
        <v>82</v>
      </c>
      <c r="C11" s="230" t="s">
        <v>373</v>
      </c>
      <c r="D11" s="230"/>
      <c r="E11" s="230"/>
      <c r="F11" s="230"/>
    </row>
    <row r="12" spans="1:6" ht="14.25" customHeight="1" x14ac:dyDescent="0.25">
      <c r="A12" s="119"/>
      <c r="B12" s="120"/>
      <c r="C12" s="121"/>
      <c r="D12" s="121"/>
      <c r="E12" s="121"/>
      <c r="F12" s="121"/>
    </row>
    <row r="13" spans="1:6" ht="18.75" x14ac:dyDescent="0.3">
      <c r="F13" s="122"/>
    </row>
  </sheetData>
  <mergeCells count="8">
    <mergeCell ref="C10:F10"/>
    <mergeCell ref="C11:F11"/>
    <mergeCell ref="D2:F2"/>
    <mergeCell ref="A4:F4"/>
    <mergeCell ref="C6:F6"/>
    <mergeCell ref="C7:F7"/>
    <mergeCell ref="C8:F8"/>
    <mergeCell ref="C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/>
  </sheetViews>
  <sheetFormatPr defaultColWidth="44.28515625" defaultRowHeight="15" x14ac:dyDescent="0.25"/>
  <cols>
    <col min="1" max="1" width="5.7109375" style="1" bestFit="1" customWidth="1"/>
    <col min="2" max="2" width="49" style="1" bestFit="1" customWidth="1"/>
    <col min="3" max="3" width="49.140625" style="1" bestFit="1" customWidth="1"/>
    <col min="4" max="4" width="24.7109375" style="1" customWidth="1"/>
    <col min="5" max="5" width="28" style="1" customWidth="1"/>
    <col min="6" max="6" width="37.42578125" style="1" customWidth="1"/>
    <col min="7" max="7" width="13.5703125" style="1" customWidth="1"/>
    <col min="8" max="8" width="13.140625" style="1" bestFit="1" customWidth="1"/>
    <col min="9" max="16384" width="44.28515625" style="1"/>
  </cols>
  <sheetData>
    <row r="1" spans="1:8" ht="42.75" customHeight="1" x14ac:dyDescent="0.25">
      <c r="C1" s="255" t="s">
        <v>282</v>
      </c>
      <c r="D1" s="183"/>
      <c r="E1" s="183"/>
      <c r="H1" s="86" t="s">
        <v>232</v>
      </c>
    </row>
    <row r="2" spans="1:8" ht="15.75" thickBot="1" x14ac:dyDescent="0.3"/>
    <row r="3" spans="1:8" ht="15.75" thickBot="1" x14ac:dyDescent="0.3">
      <c r="A3" s="67" t="s">
        <v>243</v>
      </c>
      <c r="B3" s="68" t="s">
        <v>27</v>
      </c>
      <c r="C3" s="68" t="s">
        <v>28</v>
      </c>
      <c r="D3" s="68" t="s">
        <v>240</v>
      </c>
      <c r="E3" s="68" t="s">
        <v>241</v>
      </c>
      <c r="F3" s="68" t="s">
        <v>244</v>
      </c>
      <c r="G3" s="68" t="s">
        <v>29</v>
      </c>
      <c r="H3" s="68" t="s">
        <v>30</v>
      </c>
    </row>
    <row r="4" spans="1:8" ht="15.75" thickBot="1" x14ac:dyDescent="0.3">
      <c r="A4" s="69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>
        <v>8</v>
      </c>
    </row>
    <row r="5" spans="1:8" ht="30" customHeight="1" thickBot="1" x14ac:dyDescent="0.3">
      <c r="A5" s="76"/>
      <c r="B5" s="73" t="s">
        <v>31</v>
      </c>
      <c r="C5" s="73"/>
      <c r="D5" s="73"/>
      <c r="E5" s="73"/>
      <c r="F5" s="73"/>
      <c r="G5" s="73"/>
      <c r="H5" s="73"/>
    </row>
    <row r="6" spans="1:8" ht="26.25" thickBot="1" x14ac:dyDescent="0.3">
      <c r="A6" s="76"/>
      <c r="B6" s="73" t="s">
        <v>245</v>
      </c>
      <c r="C6" s="73" t="s">
        <v>246</v>
      </c>
      <c r="D6" s="73"/>
      <c r="E6" s="70"/>
      <c r="F6" s="70" t="s">
        <v>32</v>
      </c>
      <c r="G6" s="70"/>
      <c r="H6" s="73"/>
    </row>
    <row r="7" spans="1:8" ht="38.25" customHeight="1" x14ac:dyDescent="0.25">
      <c r="A7" s="236" t="s">
        <v>33</v>
      </c>
      <c r="B7" s="236" t="s">
        <v>242</v>
      </c>
      <c r="C7" s="74" t="s">
        <v>34</v>
      </c>
      <c r="D7" s="242" t="s">
        <v>281</v>
      </c>
      <c r="E7" s="239">
        <v>0.25</v>
      </c>
      <c r="F7" s="236"/>
      <c r="G7" s="242"/>
      <c r="H7" s="236"/>
    </row>
    <row r="8" spans="1:8" ht="26.25" thickBot="1" x14ac:dyDescent="0.3">
      <c r="A8" s="238"/>
      <c r="B8" s="238"/>
      <c r="C8" s="73" t="s">
        <v>247</v>
      </c>
      <c r="D8" s="243"/>
      <c r="E8" s="241"/>
      <c r="F8" s="238"/>
      <c r="G8" s="243"/>
      <c r="H8" s="238"/>
    </row>
    <row r="9" spans="1:8" ht="76.5" x14ac:dyDescent="0.25">
      <c r="A9" s="236" t="s">
        <v>35</v>
      </c>
      <c r="B9" s="236" t="s">
        <v>36</v>
      </c>
      <c r="C9" s="74" t="s">
        <v>248</v>
      </c>
      <c r="D9" s="242" t="s">
        <v>281</v>
      </c>
      <c r="E9" s="239">
        <v>0.25</v>
      </c>
      <c r="F9" s="236"/>
      <c r="G9" s="242"/>
      <c r="H9" s="236"/>
    </row>
    <row r="10" spans="1:8" ht="63.75" customHeight="1" x14ac:dyDescent="0.25">
      <c r="A10" s="237"/>
      <c r="B10" s="237"/>
      <c r="C10" s="245" t="s">
        <v>249</v>
      </c>
      <c r="D10" s="244"/>
      <c r="E10" s="240"/>
      <c r="F10" s="237"/>
      <c r="G10" s="244"/>
      <c r="H10" s="237"/>
    </row>
    <row r="11" spans="1:8" ht="15.75" thickBot="1" x14ac:dyDescent="0.3">
      <c r="A11" s="238"/>
      <c r="B11" s="238"/>
      <c r="C11" s="246"/>
      <c r="D11" s="243"/>
      <c r="E11" s="241"/>
      <c r="F11" s="238"/>
      <c r="G11" s="243"/>
      <c r="H11" s="238"/>
    </row>
    <row r="12" spans="1:8" ht="69" customHeight="1" x14ac:dyDescent="0.25">
      <c r="A12" s="236" t="s">
        <v>37</v>
      </c>
      <c r="B12" s="236" t="s">
        <v>38</v>
      </c>
      <c r="C12" s="74" t="s">
        <v>250</v>
      </c>
      <c r="D12" s="242" t="s">
        <v>281</v>
      </c>
      <c r="E12" s="239">
        <v>0.25</v>
      </c>
      <c r="F12" s="236"/>
      <c r="G12" s="242"/>
      <c r="H12" s="236"/>
    </row>
    <row r="13" spans="1:8" ht="38.25" customHeight="1" thickBot="1" x14ac:dyDescent="0.3">
      <c r="A13" s="238"/>
      <c r="B13" s="238"/>
      <c r="C13" s="73" t="s">
        <v>251</v>
      </c>
      <c r="D13" s="243"/>
      <c r="E13" s="241"/>
      <c r="F13" s="238"/>
      <c r="G13" s="243"/>
      <c r="H13" s="238"/>
    </row>
    <row r="14" spans="1:8" ht="51" x14ac:dyDescent="0.25">
      <c r="A14" s="236" t="s">
        <v>39</v>
      </c>
      <c r="B14" s="236" t="s">
        <v>40</v>
      </c>
      <c r="C14" s="74" t="s">
        <v>252</v>
      </c>
      <c r="D14" s="242" t="s">
        <v>281</v>
      </c>
      <c r="E14" s="239">
        <v>0.25</v>
      </c>
      <c r="F14" s="236"/>
      <c r="G14" s="242"/>
      <c r="H14" s="236"/>
    </row>
    <row r="15" spans="1:8" ht="48.75" customHeight="1" thickBot="1" x14ac:dyDescent="0.3">
      <c r="A15" s="238"/>
      <c r="B15" s="238"/>
      <c r="C15" s="73" t="s">
        <v>253</v>
      </c>
      <c r="D15" s="243"/>
      <c r="E15" s="241"/>
      <c r="F15" s="238"/>
      <c r="G15" s="243"/>
      <c r="H15" s="238"/>
    </row>
    <row r="16" spans="1:8" ht="18" customHeight="1" thickBot="1" x14ac:dyDescent="0.3">
      <c r="A16" s="76"/>
      <c r="B16" s="73" t="s">
        <v>41</v>
      </c>
      <c r="C16" s="73" t="s">
        <v>254</v>
      </c>
      <c r="D16" s="73"/>
      <c r="E16" s="70"/>
      <c r="F16" s="70" t="s">
        <v>32</v>
      </c>
      <c r="G16" s="70"/>
      <c r="H16" s="73"/>
    </row>
    <row r="17" spans="1:8" ht="38.25" x14ac:dyDescent="0.25">
      <c r="A17" s="236" t="s">
        <v>42</v>
      </c>
      <c r="B17" s="236" t="s">
        <v>43</v>
      </c>
      <c r="C17" s="74" t="s">
        <v>255</v>
      </c>
      <c r="D17" s="242" t="s">
        <v>281</v>
      </c>
      <c r="E17" s="239">
        <v>0.4</v>
      </c>
      <c r="F17" s="236"/>
      <c r="G17" s="242"/>
      <c r="H17" s="236"/>
    </row>
    <row r="18" spans="1:8" ht="79.5" customHeight="1" x14ac:dyDescent="0.25">
      <c r="A18" s="237"/>
      <c r="B18" s="237"/>
      <c r="C18" s="245" t="s">
        <v>256</v>
      </c>
      <c r="D18" s="244"/>
      <c r="E18" s="240"/>
      <c r="F18" s="237"/>
      <c r="G18" s="244"/>
      <c r="H18" s="237"/>
    </row>
    <row r="19" spans="1:8" ht="24.75" customHeight="1" thickBot="1" x14ac:dyDescent="0.3">
      <c r="A19" s="238"/>
      <c r="B19" s="238"/>
      <c r="C19" s="246"/>
      <c r="D19" s="243"/>
      <c r="E19" s="241"/>
      <c r="F19" s="238"/>
      <c r="G19" s="243"/>
      <c r="H19" s="238"/>
    </row>
    <row r="20" spans="1:8" ht="38.25" customHeight="1" x14ac:dyDescent="0.25">
      <c r="A20" s="236" t="s">
        <v>44</v>
      </c>
      <c r="B20" s="236" t="s">
        <v>45</v>
      </c>
      <c r="C20" s="74" t="s">
        <v>257</v>
      </c>
      <c r="D20" s="242" t="s">
        <v>281</v>
      </c>
      <c r="E20" s="239">
        <v>0.4</v>
      </c>
      <c r="F20" s="236"/>
      <c r="G20" s="242"/>
      <c r="H20" s="236"/>
    </row>
    <row r="21" spans="1:8" ht="120.75" customHeight="1" thickBot="1" x14ac:dyDescent="0.3">
      <c r="A21" s="238"/>
      <c r="B21" s="238"/>
      <c r="C21" s="73" t="s">
        <v>258</v>
      </c>
      <c r="D21" s="243"/>
      <c r="E21" s="241"/>
      <c r="F21" s="238"/>
      <c r="G21" s="243"/>
      <c r="H21" s="238"/>
    </row>
    <row r="22" spans="1:8" ht="38.25" x14ac:dyDescent="0.25">
      <c r="A22" s="236" t="s">
        <v>46</v>
      </c>
      <c r="B22" s="236" t="s">
        <v>47</v>
      </c>
      <c r="C22" s="74" t="s">
        <v>255</v>
      </c>
      <c r="D22" s="242" t="s">
        <v>281</v>
      </c>
      <c r="E22" s="239">
        <v>0.1</v>
      </c>
      <c r="F22" s="236"/>
      <c r="G22" s="242"/>
      <c r="H22" s="236"/>
    </row>
    <row r="23" spans="1:8" ht="51" customHeight="1" x14ac:dyDescent="0.25">
      <c r="A23" s="237"/>
      <c r="B23" s="237"/>
      <c r="C23" s="74" t="s">
        <v>259</v>
      </c>
      <c r="D23" s="244"/>
      <c r="E23" s="240"/>
      <c r="F23" s="237"/>
      <c r="G23" s="244"/>
      <c r="H23" s="237"/>
    </row>
    <row r="24" spans="1:8" ht="15.75" thickBot="1" x14ac:dyDescent="0.3">
      <c r="A24" s="238"/>
      <c r="B24" s="238"/>
      <c r="C24" s="85"/>
      <c r="D24" s="243"/>
      <c r="E24" s="241"/>
      <c r="F24" s="238"/>
      <c r="G24" s="243"/>
      <c r="H24" s="238"/>
    </row>
    <row r="25" spans="1:8" ht="38.25" customHeight="1" x14ac:dyDescent="0.25">
      <c r="A25" s="236" t="s">
        <v>48</v>
      </c>
      <c r="B25" s="236" t="s">
        <v>260</v>
      </c>
      <c r="C25" s="74" t="s">
        <v>261</v>
      </c>
      <c r="D25" s="242" t="s">
        <v>281</v>
      </c>
      <c r="E25" s="239">
        <v>0.1</v>
      </c>
      <c r="F25" s="236"/>
      <c r="G25" s="242"/>
      <c r="H25" s="236"/>
    </row>
    <row r="26" spans="1:8" ht="51.75" thickBot="1" x14ac:dyDescent="0.3">
      <c r="A26" s="238"/>
      <c r="B26" s="238"/>
      <c r="C26" s="73" t="s">
        <v>262</v>
      </c>
      <c r="D26" s="243"/>
      <c r="E26" s="241"/>
      <c r="F26" s="238"/>
      <c r="G26" s="243"/>
      <c r="H26" s="238"/>
    </row>
    <row r="27" spans="1:8" ht="38.25" customHeight="1" thickBot="1" x14ac:dyDescent="0.3">
      <c r="A27" s="76"/>
      <c r="B27" s="73" t="s">
        <v>49</v>
      </c>
      <c r="C27" s="73"/>
      <c r="D27" s="73"/>
      <c r="E27" s="73"/>
      <c r="F27" s="73"/>
      <c r="G27" s="73"/>
      <c r="H27" s="73"/>
    </row>
    <row r="28" spans="1:8" ht="15.75" thickBot="1" x14ac:dyDescent="0.3">
      <c r="A28" s="76"/>
      <c r="B28" s="73" t="s">
        <v>50</v>
      </c>
      <c r="C28" s="73" t="s">
        <v>263</v>
      </c>
      <c r="D28" s="73"/>
      <c r="E28" s="70"/>
      <c r="F28" s="70" t="s">
        <v>32</v>
      </c>
      <c r="G28" s="70"/>
      <c r="H28" s="73"/>
    </row>
    <row r="29" spans="1:8" ht="38.25" x14ac:dyDescent="0.25">
      <c r="A29" s="236" t="s">
        <v>51</v>
      </c>
      <c r="B29" s="236" t="s">
        <v>264</v>
      </c>
      <c r="C29" s="74" t="s">
        <v>255</v>
      </c>
      <c r="D29" s="242" t="s">
        <v>281</v>
      </c>
      <c r="E29" s="239">
        <v>0.4</v>
      </c>
      <c r="F29" s="236"/>
      <c r="G29" s="242"/>
      <c r="H29" s="236"/>
    </row>
    <row r="30" spans="1:8" ht="38.25" customHeight="1" x14ac:dyDescent="0.25">
      <c r="A30" s="237"/>
      <c r="B30" s="237"/>
      <c r="C30" s="245" t="s">
        <v>265</v>
      </c>
      <c r="D30" s="244"/>
      <c r="E30" s="240"/>
      <c r="F30" s="237"/>
      <c r="G30" s="244"/>
      <c r="H30" s="237"/>
    </row>
    <row r="31" spans="1:8" ht="7.5" customHeight="1" thickBot="1" x14ac:dyDescent="0.3">
      <c r="A31" s="238"/>
      <c r="B31" s="238"/>
      <c r="C31" s="246"/>
      <c r="D31" s="243"/>
      <c r="E31" s="241"/>
      <c r="F31" s="238"/>
      <c r="G31" s="243"/>
      <c r="H31" s="238"/>
    </row>
    <row r="32" spans="1:8" ht="75" customHeight="1" x14ac:dyDescent="0.25">
      <c r="A32" s="236" t="s">
        <v>52</v>
      </c>
      <c r="B32" s="236" t="s">
        <v>54</v>
      </c>
      <c r="C32" s="74" t="s">
        <v>55</v>
      </c>
      <c r="D32" s="242" t="s">
        <v>267</v>
      </c>
      <c r="E32" s="239">
        <v>0.4</v>
      </c>
      <c r="F32" s="236"/>
      <c r="G32" s="242"/>
      <c r="H32" s="236"/>
    </row>
    <row r="33" spans="1:8" ht="87" customHeight="1" thickBot="1" x14ac:dyDescent="0.3">
      <c r="A33" s="238"/>
      <c r="B33" s="238"/>
      <c r="C33" s="73" t="s">
        <v>266</v>
      </c>
      <c r="D33" s="243"/>
      <c r="E33" s="241"/>
      <c r="F33" s="238"/>
      <c r="G33" s="243"/>
      <c r="H33" s="238"/>
    </row>
    <row r="34" spans="1:8" ht="38.25" x14ac:dyDescent="0.25">
      <c r="A34" s="236" t="s">
        <v>53</v>
      </c>
      <c r="B34" s="236" t="s">
        <v>56</v>
      </c>
      <c r="C34" s="74" t="s">
        <v>268</v>
      </c>
      <c r="D34" s="242" t="s">
        <v>281</v>
      </c>
      <c r="E34" s="239">
        <v>0.2</v>
      </c>
      <c r="F34" s="236"/>
      <c r="G34" s="242"/>
      <c r="H34" s="236"/>
    </row>
    <row r="35" spans="1:8" ht="76.5" x14ac:dyDescent="0.25">
      <c r="A35" s="237"/>
      <c r="B35" s="237"/>
      <c r="C35" s="74" t="s">
        <v>269</v>
      </c>
      <c r="D35" s="244"/>
      <c r="E35" s="240"/>
      <c r="F35" s="237"/>
      <c r="G35" s="244"/>
      <c r="H35" s="237"/>
    </row>
    <row r="36" spans="1:8" ht="38.25" x14ac:dyDescent="0.25">
      <c r="A36" s="237"/>
      <c r="B36" s="237"/>
      <c r="C36" s="74" t="s">
        <v>270</v>
      </c>
      <c r="D36" s="244"/>
      <c r="E36" s="240"/>
      <c r="F36" s="237"/>
      <c r="G36" s="244"/>
      <c r="H36" s="237"/>
    </row>
    <row r="37" spans="1:8" ht="38.25" x14ac:dyDescent="0.25">
      <c r="A37" s="237"/>
      <c r="B37" s="237"/>
      <c r="C37" s="74" t="s">
        <v>57</v>
      </c>
      <c r="D37" s="244"/>
      <c r="E37" s="240"/>
      <c r="F37" s="237"/>
      <c r="G37" s="244"/>
      <c r="H37" s="237"/>
    </row>
    <row r="38" spans="1:8" ht="76.5" x14ac:dyDescent="0.25">
      <c r="A38" s="237"/>
      <c r="B38" s="237"/>
      <c r="C38" s="74" t="s">
        <v>271</v>
      </c>
      <c r="D38" s="244"/>
      <c r="E38" s="240"/>
      <c r="F38" s="237"/>
      <c r="G38" s="244"/>
      <c r="H38" s="237"/>
    </row>
    <row r="39" spans="1:8" ht="26.25" thickBot="1" x14ac:dyDescent="0.3">
      <c r="A39" s="238"/>
      <c r="B39" s="238"/>
      <c r="C39" s="73" t="s">
        <v>272</v>
      </c>
      <c r="D39" s="243"/>
      <c r="E39" s="241"/>
      <c r="F39" s="238"/>
      <c r="G39" s="243"/>
      <c r="H39" s="238"/>
    </row>
    <row r="40" spans="1:8" ht="15.75" thickBot="1" x14ac:dyDescent="0.3">
      <c r="A40" s="76"/>
      <c r="B40" s="73" t="s">
        <v>58</v>
      </c>
      <c r="C40" s="73" t="s">
        <v>273</v>
      </c>
      <c r="D40" s="73"/>
      <c r="E40" s="70"/>
      <c r="F40" s="70" t="s">
        <v>32</v>
      </c>
      <c r="G40" s="73"/>
      <c r="H40" s="73"/>
    </row>
    <row r="41" spans="1:8" ht="38.25" x14ac:dyDescent="0.25">
      <c r="A41" s="236" t="s">
        <v>59</v>
      </c>
      <c r="B41" s="236" t="s">
        <v>60</v>
      </c>
      <c r="C41" s="74" t="s">
        <v>255</v>
      </c>
      <c r="D41" s="242" t="s">
        <v>281</v>
      </c>
      <c r="E41" s="239">
        <v>0.3</v>
      </c>
      <c r="F41" s="236"/>
      <c r="G41" s="242"/>
      <c r="H41" s="242"/>
    </row>
    <row r="42" spans="1:8" ht="64.5" thickBot="1" x14ac:dyDescent="0.3">
      <c r="A42" s="238"/>
      <c r="B42" s="238"/>
      <c r="C42" s="73" t="s">
        <v>61</v>
      </c>
      <c r="D42" s="243"/>
      <c r="E42" s="241"/>
      <c r="F42" s="238"/>
      <c r="G42" s="243"/>
      <c r="H42" s="243"/>
    </row>
    <row r="43" spans="1:8" ht="35.25" customHeight="1" x14ac:dyDescent="0.25">
      <c r="A43" s="236" t="s">
        <v>62</v>
      </c>
      <c r="B43" s="236" t="s">
        <v>63</v>
      </c>
      <c r="C43" s="74" t="s">
        <v>274</v>
      </c>
      <c r="D43" s="242" t="s">
        <v>281</v>
      </c>
      <c r="E43" s="239">
        <v>0.4</v>
      </c>
      <c r="F43" s="236"/>
      <c r="G43" s="242"/>
      <c r="H43" s="242"/>
    </row>
    <row r="44" spans="1:8" ht="55.5" customHeight="1" x14ac:dyDescent="0.25">
      <c r="A44" s="237"/>
      <c r="B44" s="237"/>
      <c r="C44" s="245" t="s">
        <v>64</v>
      </c>
      <c r="D44" s="244"/>
      <c r="E44" s="240"/>
      <c r="F44" s="237"/>
      <c r="G44" s="244"/>
      <c r="H44" s="244"/>
    </row>
    <row r="45" spans="1:8" ht="18" customHeight="1" thickBot="1" x14ac:dyDescent="0.3">
      <c r="A45" s="238"/>
      <c r="B45" s="238"/>
      <c r="C45" s="246"/>
      <c r="D45" s="243"/>
      <c r="E45" s="241"/>
      <c r="F45" s="238"/>
      <c r="G45" s="243"/>
      <c r="H45" s="243"/>
    </row>
    <row r="46" spans="1:8" s="87" customFormat="1" ht="54.75" customHeight="1" x14ac:dyDescent="0.25">
      <c r="A46" s="256" t="s">
        <v>65</v>
      </c>
      <c r="B46" s="236" t="s">
        <v>66</v>
      </c>
      <c r="C46" s="247" t="s">
        <v>275</v>
      </c>
      <c r="D46" s="242" t="s">
        <v>276</v>
      </c>
      <c r="E46" s="239">
        <v>0.3</v>
      </c>
      <c r="F46" s="236"/>
      <c r="G46" s="236"/>
      <c r="H46" s="236"/>
    </row>
    <row r="47" spans="1:8" ht="15" hidden="1" customHeight="1" x14ac:dyDescent="0.25">
      <c r="A47" s="257"/>
      <c r="B47" s="237"/>
      <c r="C47" s="245"/>
      <c r="D47" s="244"/>
      <c r="E47" s="240"/>
      <c r="F47" s="237"/>
      <c r="G47" s="237"/>
      <c r="H47" s="237"/>
    </row>
    <row r="48" spans="1:8" ht="7.5" hidden="1" customHeight="1" x14ac:dyDescent="0.25">
      <c r="A48" s="257"/>
      <c r="B48" s="237"/>
      <c r="C48" s="245"/>
      <c r="D48" s="244"/>
      <c r="E48" s="240"/>
      <c r="F48" s="237"/>
      <c r="G48" s="237"/>
      <c r="H48" s="237"/>
    </row>
    <row r="49" spans="1:8" ht="15" hidden="1" customHeight="1" x14ac:dyDescent="0.25">
      <c r="A49" s="257"/>
      <c r="B49" s="237"/>
      <c r="C49" s="245"/>
      <c r="D49" s="244"/>
      <c r="E49" s="240"/>
      <c r="F49" s="237"/>
      <c r="G49" s="237"/>
      <c r="H49" s="237"/>
    </row>
    <row r="50" spans="1:8" ht="15" hidden="1" customHeight="1" x14ac:dyDescent="0.25">
      <c r="A50" s="257"/>
      <c r="B50" s="237"/>
      <c r="C50" s="245"/>
      <c r="D50" s="244"/>
      <c r="E50" s="240"/>
      <c r="F50" s="237"/>
      <c r="G50" s="237"/>
      <c r="H50" s="237"/>
    </row>
    <row r="51" spans="1:8" ht="15" hidden="1" customHeight="1" x14ac:dyDescent="0.25">
      <c r="A51" s="257"/>
      <c r="B51" s="237"/>
      <c r="C51" s="245"/>
      <c r="D51" s="244"/>
      <c r="E51" s="240"/>
      <c r="F51" s="237"/>
      <c r="G51" s="237"/>
      <c r="H51" s="237"/>
    </row>
    <row r="52" spans="1:8" ht="15" hidden="1" customHeight="1" x14ac:dyDescent="0.25">
      <c r="A52" s="257"/>
      <c r="B52" s="237"/>
      <c r="C52" s="245"/>
      <c r="D52" s="244"/>
      <c r="E52" s="240"/>
      <c r="F52" s="237"/>
      <c r="G52" s="237"/>
      <c r="H52" s="237"/>
    </row>
    <row r="53" spans="1:8" ht="15" hidden="1" customHeight="1" x14ac:dyDescent="0.25">
      <c r="A53" s="257"/>
      <c r="B53" s="237"/>
      <c r="C53" s="245"/>
      <c r="D53" s="244"/>
      <c r="E53" s="240"/>
      <c r="F53" s="237"/>
      <c r="G53" s="237"/>
      <c r="H53" s="237"/>
    </row>
    <row r="54" spans="1:8" ht="15" hidden="1" customHeight="1" x14ac:dyDescent="0.25">
      <c r="A54" s="257"/>
      <c r="B54" s="237"/>
      <c r="C54" s="245"/>
      <c r="D54" s="244"/>
      <c r="E54" s="240"/>
      <c r="F54" s="237"/>
      <c r="G54" s="237"/>
      <c r="H54" s="237"/>
    </row>
    <row r="55" spans="1:8" ht="38.25" hidden="1" customHeight="1" x14ac:dyDescent="0.25">
      <c r="A55" s="257"/>
      <c r="B55" s="237"/>
      <c r="C55" s="245"/>
      <c r="D55" s="244"/>
      <c r="E55" s="240"/>
      <c r="F55" s="237"/>
      <c r="G55" s="237"/>
      <c r="H55" s="237"/>
    </row>
    <row r="56" spans="1:8" ht="15" hidden="1" customHeight="1" x14ac:dyDescent="0.25">
      <c r="A56" s="257"/>
      <c r="B56" s="237"/>
      <c r="C56" s="245"/>
      <c r="D56" s="244"/>
      <c r="E56" s="240"/>
      <c r="F56" s="237"/>
      <c r="G56" s="237"/>
      <c r="H56" s="237"/>
    </row>
    <row r="57" spans="1:8" ht="15" hidden="1" customHeight="1" x14ac:dyDescent="0.25">
      <c r="A57" s="257"/>
      <c r="B57" s="237"/>
      <c r="C57" s="245"/>
      <c r="D57" s="244"/>
      <c r="E57" s="240"/>
      <c r="F57" s="237"/>
      <c r="G57" s="237"/>
      <c r="H57" s="237"/>
    </row>
    <row r="58" spans="1:8" ht="15" hidden="1" customHeight="1" x14ac:dyDescent="0.25">
      <c r="A58" s="257"/>
      <c r="B58" s="237"/>
      <c r="C58" s="245"/>
      <c r="D58" s="244"/>
      <c r="E58" s="240"/>
      <c r="F58" s="237"/>
      <c r="G58" s="237"/>
      <c r="H58" s="237"/>
    </row>
    <row r="59" spans="1:8" ht="15" hidden="1" customHeight="1" x14ac:dyDescent="0.25">
      <c r="A59" s="257"/>
      <c r="B59" s="237"/>
      <c r="C59" s="245"/>
      <c r="D59" s="244"/>
      <c r="E59" s="240"/>
      <c r="F59" s="237"/>
      <c r="G59" s="237"/>
      <c r="H59" s="237"/>
    </row>
    <row r="60" spans="1:8" ht="15" hidden="1" customHeight="1" x14ac:dyDescent="0.25">
      <c r="A60" s="257"/>
      <c r="B60" s="237"/>
      <c r="C60" s="245"/>
      <c r="D60" s="244"/>
      <c r="E60" s="240"/>
      <c r="F60" s="237"/>
      <c r="G60" s="237"/>
      <c r="H60" s="237"/>
    </row>
    <row r="61" spans="1:8" ht="15" hidden="1" customHeight="1" x14ac:dyDescent="0.25">
      <c r="A61" s="257"/>
      <c r="B61" s="237"/>
      <c r="C61" s="245"/>
      <c r="D61" s="244"/>
      <c r="E61" s="240"/>
      <c r="F61" s="237"/>
      <c r="G61" s="237"/>
      <c r="H61" s="237"/>
    </row>
    <row r="62" spans="1:8" ht="15" hidden="1" customHeight="1" x14ac:dyDescent="0.25">
      <c r="A62" s="257"/>
      <c r="B62" s="237"/>
      <c r="C62" s="245"/>
      <c r="D62" s="244"/>
      <c r="E62" s="240"/>
      <c r="F62" s="237"/>
      <c r="G62" s="237"/>
      <c r="H62" s="237"/>
    </row>
    <row r="63" spans="1:8" ht="15" hidden="1" customHeight="1" x14ac:dyDescent="0.25">
      <c r="A63" s="257"/>
      <c r="B63" s="237"/>
      <c r="C63" s="245"/>
      <c r="D63" s="244"/>
      <c r="E63" s="240"/>
      <c r="F63" s="237"/>
      <c r="G63" s="237"/>
      <c r="H63" s="237"/>
    </row>
    <row r="64" spans="1:8" ht="15" hidden="1" customHeight="1" x14ac:dyDescent="0.25">
      <c r="A64" s="257"/>
      <c r="B64" s="237"/>
      <c r="C64" s="245"/>
      <c r="D64" s="244"/>
      <c r="E64" s="240"/>
      <c r="F64" s="237"/>
      <c r="G64" s="237"/>
      <c r="H64" s="237"/>
    </row>
    <row r="65" spans="1:8" ht="15" hidden="1" customHeight="1" x14ac:dyDescent="0.25">
      <c r="A65" s="257"/>
      <c r="B65" s="237"/>
      <c r="C65" s="245"/>
      <c r="D65" s="244"/>
      <c r="E65" s="240"/>
      <c r="F65" s="237"/>
      <c r="G65" s="237"/>
      <c r="H65" s="237"/>
    </row>
    <row r="66" spans="1:8" ht="15" hidden="1" customHeight="1" x14ac:dyDescent="0.25">
      <c r="A66" s="257"/>
      <c r="B66" s="237"/>
      <c r="C66" s="245"/>
      <c r="D66" s="244"/>
      <c r="E66" s="240"/>
      <c r="F66" s="237"/>
      <c r="G66" s="237"/>
      <c r="H66" s="237"/>
    </row>
    <row r="67" spans="1:8" ht="15" hidden="1" customHeight="1" x14ac:dyDescent="0.25">
      <c r="A67" s="257"/>
      <c r="B67" s="237"/>
      <c r="C67" s="245"/>
      <c r="D67" s="244"/>
      <c r="E67" s="240"/>
      <c r="F67" s="237"/>
      <c r="G67" s="237"/>
      <c r="H67" s="237"/>
    </row>
    <row r="68" spans="1:8" ht="15" hidden="1" customHeight="1" x14ac:dyDescent="0.25">
      <c r="A68" s="257"/>
      <c r="B68" s="237"/>
      <c r="C68" s="245"/>
      <c r="D68" s="244"/>
      <c r="E68" s="240"/>
      <c r="F68" s="237"/>
      <c r="G68" s="237"/>
      <c r="H68" s="237"/>
    </row>
    <row r="69" spans="1:8" ht="15" hidden="1" customHeight="1" x14ac:dyDescent="0.25">
      <c r="A69" s="257"/>
      <c r="B69" s="237"/>
      <c r="C69" s="245"/>
      <c r="D69" s="244"/>
      <c r="E69" s="240"/>
      <c r="F69" s="237"/>
      <c r="G69" s="237"/>
      <c r="H69" s="237"/>
    </row>
    <row r="70" spans="1:8" x14ac:dyDescent="0.25">
      <c r="A70" s="257"/>
      <c r="B70" s="237"/>
      <c r="C70" s="245"/>
      <c r="D70" s="244"/>
      <c r="E70" s="240"/>
      <c r="F70" s="237"/>
      <c r="G70" s="237"/>
      <c r="H70" s="237"/>
    </row>
    <row r="71" spans="1:8" ht="2.25" customHeight="1" x14ac:dyDescent="0.25">
      <c r="A71" s="257"/>
      <c r="B71" s="237"/>
      <c r="C71" s="245"/>
      <c r="D71" s="244"/>
      <c r="E71" s="240"/>
      <c r="F71" s="237"/>
      <c r="G71" s="237"/>
      <c r="H71" s="237"/>
    </row>
    <row r="72" spans="1:8" ht="15" hidden="1" customHeight="1" x14ac:dyDescent="0.25">
      <c r="A72" s="257"/>
      <c r="B72" s="237"/>
      <c r="C72" s="245"/>
      <c r="D72" s="244"/>
      <c r="E72" s="240"/>
      <c r="F72" s="237"/>
      <c r="G72" s="237"/>
      <c r="H72" s="237"/>
    </row>
    <row r="73" spans="1:8" ht="15" hidden="1" customHeight="1" x14ac:dyDescent="0.25">
      <c r="A73" s="257"/>
      <c r="B73" s="237"/>
      <c r="C73" s="245"/>
      <c r="D73" s="244"/>
      <c r="E73" s="240"/>
      <c r="F73" s="237"/>
      <c r="G73" s="237"/>
      <c r="H73" s="237"/>
    </row>
    <row r="74" spans="1:8" ht="15" hidden="1" customHeight="1" x14ac:dyDescent="0.25">
      <c r="A74" s="257"/>
      <c r="B74" s="237"/>
      <c r="C74" s="245"/>
      <c r="D74" s="244"/>
      <c r="E74" s="240"/>
      <c r="F74" s="237"/>
      <c r="G74" s="237"/>
      <c r="H74" s="237"/>
    </row>
    <row r="75" spans="1:8" ht="15" hidden="1" customHeight="1" x14ac:dyDescent="0.25">
      <c r="A75" s="257"/>
      <c r="B75" s="237"/>
      <c r="C75" s="245"/>
      <c r="D75" s="244"/>
      <c r="E75" s="240"/>
      <c r="F75" s="237"/>
      <c r="G75" s="237"/>
      <c r="H75" s="237"/>
    </row>
    <row r="76" spans="1:8" ht="15" hidden="1" customHeight="1" x14ac:dyDescent="0.25">
      <c r="A76" s="257"/>
      <c r="B76" s="237"/>
      <c r="C76" s="245"/>
      <c r="D76" s="244"/>
      <c r="E76" s="240"/>
      <c r="F76" s="237"/>
      <c r="G76" s="237"/>
      <c r="H76" s="237"/>
    </row>
    <row r="77" spans="1:8" ht="15" hidden="1" customHeight="1" x14ac:dyDescent="0.25">
      <c r="A77" s="257"/>
      <c r="B77" s="237"/>
      <c r="C77" s="245"/>
      <c r="D77" s="244"/>
      <c r="E77" s="240"/>
      <c r="F77" s="237"/>
      <c r="G77" s="237"/>
      <c r="H77" s="237"/>
    </row>
    <row r="78" spans="1:8" ht="15" hidden="1" customHeight="1" x14ac:dyDescent="0.25">
      <c r="A78" s="257"/>
      <c r="B78" s="237"/>
      <c r="C78" s="245"/>
      <c r="D78" s="244"/>
      <c r="E78" s="240"/>
      <c r="F78" s="237"/>
      <c r="G78" s="237"/>
      <c r="H78" s="237"/>
    </row>
    <row r="79" spans="1:8" ht="15" hidden="1" customHeight="1" x14ac:dyDescent="0.25">
      <c r="A79" s="257"/>
      <c r="B79" s="237"/>
      <c r="C79" s="245"/>
      <c r="D79" s="244"/>
      <c r="E79" s="240"/>
      <c r="F79" s="237"/>
      <c r="G79" s="237"/>
      <c r="H79" s="237"/>
    </row>
    <row r="80" spans="1:8" ht="15" hidden="1" customHeight="1" x14ac:dyDescent="0.25">
      <c r="A80" s="257"/>
      <c r="B80" s="237"/>
      <c r="C80" s="245"/>
      <c r="D80" s="244"/>
      <c r="E80" s="240"/>
      <c r="F80" s="237"/>
      <c r="G80" s="237"/>
      <c r="H80" s="237"/>
    </row>
    <row r="81" spans="1:8" ht="15" hidden="1" customHeight="1" x14ac:dyDescent="0.25">
      <c r="A81" s="257"/>
      <c r="B81" s="237"/>
      <c r="C81" s="245"/>
      <c r="D81" s="244"/>
      <c r="E81" s="240"/>
      <c r="F81" s="237"/>
      <c r="G81" s="237"/>
      <c r="H81" s="237"/>
    </row>
    <row r="82" spans="1:8" ht="15" hidden="1" customHeight="1" x14ac:dyDescent="0.25">
      <c r="A82" s="257"/>
      <c r="B82" s="237"/>
      <c r="C82" s="245"/>
      <c r="D82" s="244"/>
      <c r="E82" s="240"/>
      <c r="F82" s="237"/>
      <c r="G82" s="237"/>
      <c r="H82" s="237"/>
    </row>
    <row r="83" spans="1:8" ht="12" hidden="1" customHeight="1" x14ac:dyDescent="0.25">
      <c r="A83" s="257"/>
      <c r="B83" s="237"/>
      <c r="C83" s="245"/>
      <c r="D83" s="244"/>
      <c r="E83" s="240"/>
      <c r="F83" s="237"/>
      <c r="G83" s="237"/>
      <c r="H83" s="237"/>
    </row>
    <row r="84" spans="1:8" ht="15" hidden="1" customHeight="1" x14ac:dyDescent="0.25">
      <c r="A84" s="257"/>
      <c r="B84" s="237"/>
      <c r="C84" s="245"/>
      <c r="D84" s="244"/>
      <c r="E84" s="240"/>
      <c r="F84" s="237"/>
      <c r="G84" s="237"/>
      <c r="H84" s="237"/>
    </row>
    <row r="85" spans="1:8" ht="15" hidden="1" customHeight="1" x14ac:dyDescent="0.25">
      <c r="A85" s="257"/>
      <c r="B85" s="237"/>
      <c r="C85" s="245"/>
      <c r="D85" s="244"/>
      <c r="E85" s="240"/>
      <c r="F85" s="237"/>
      <c r="G85" s="237"/>
      <c r="H85" s="237"/>
    </row>
    <row r="86" spans="1:8" ht="15" hidden="1" customHeight="1" x14ac:dyDescent="0.25">
      <c r="A86" s="257"/>
      <c r="B86" s="237"/>
      <c r="C86" s="245"/>
      <c r="D86" s="244"/>
      <c r="E86" s="240"/>
      <c r="F86" s="237"/>
      <c r="G86" s="237"/>
      <c r="H86" s="237"/>
    </row>
    <row r="87" spans="1:8" ht="15" hidden="1" customHeight="1" x14ac:dyDescent="0.25">
      <c r="A87" s="257"/>
      <c r="B87" s="237"/>
      <c r="C87" s="245"/>
      <c r="D87" s="244"/>
      <c r="E87" s="240"/>
      <c r="F87" s="237"/>
      <c r="G87" s="237"/>
      <c r="H87" s="237"/>
    </row>
    <row r="88" spans="1:8" ht="15" hidden="1" customHeight="1" x14ac:dyDescent="0.25">
      <c r="A88" s="257"/>
      <c r="B88" s="237"/>
      <c r="C88" s="245"/>
      <c r="D88" s="244"/>
      <c r="E88" s="240"/>
      <c r="F88" s="237"/>
      <c r="G88" s="237"/>
      <c r="H88" s="237"/>
    </row>
    <row r="89" spans="1:8" ht="15" hidden="1" customHeight="1" x14ac:dyDescent="0.25">
      <c r="A89" s="257"/>
      <c r="B89" s="237"/>
      <c r="C89" s="245"/>
      <c r="D89" s="244"/>
      <c r="E89" s="240"/>
      <c r="F89" s="237"/>
      <c r="G89" s="237"/>
      <c r="H89" s="237"/>
    </row>
    <row r="90" spans="1:8" ht="15" hidden="1" customHeight="1" x14ac:dyDescent="0.25">
      <c r="A90" s="257"/>
      <c r="B90" s="237"/>
      <c r="C90" s="245"/>
      <c r="D90" s="244"/>
      <c r="E90" s="240"/>
      <c r="F90" s="237"/>
      <c r="G90" s="237"/>
      <c r="H90" s="237"/>
    </row>
    <row r="91" spans="1:8" ht="15" hidden="1" customHeight="1" x14ac:dyDescent="0.25">
      <c r="A91" s="257"/>
      <c r="B91" s="237"/>
      <c r="C91" s="245"/>
      <c r="D91" s="244"/>
      <c r="E91" s="240"/>
      <c r="F91" s="237"/>
      <c r="G91" s="237"/>
      <c r="H91" s="237"/>
    </row>
    <row r="92" spans="1:8" ht="15" hidden="1" customHeight="1" x14ac:dyDescent="0.25">
      <c r="A92" s="257"/>
      <c r="B92" s="237"/>
      <c r="C92" s="245"/>
      <c r="D92" s="244"/>
      <c r="E92" s="240"/>
      <c r="F92" s="237"/>
      <c r="G92" s="237"/>
      <c r="H92" s="237"/>
    </row>
    <row r="93" spans="1:8" ht="15" hidden="1" customHeight="1" x14ac:dyDescent="0.25">
      <c r="A93" s="257"/>
      <c r="B93" s="237"/>
      <c r="C93" s="245"/>
      <c r="D93" s="244"/>
      <c r="E93" s="240"/>
      <c r="F93" s="237"/>
      <c r="G93" s="237"/>
      <c r="H93" s="237"/>
    </row>
    <row r="94" spans="1:8" ht="15" hidden="1" customHeight="1" x14ac:dyDescent="0.25">
      <c r="A94" s="257"/>
      <c r="B94" s="237"/>
      <c r="C94" s="245"/>
      <c r="D94" s="244"/>
      <c r="E94" s="240"/>
      <c r="F94" s="237"/>
      <c r="G94" s="237"/>
      <c r="H94" s="237"/>
    </row>
    <row r="95" spans="1:8" ht="15" hidden="1" customHeight="1" x14ac:dyDescent="0.25">
      <c r="A95" s="257"/>
      <c r="B95" s="237"/>
      <c r="C95" s="245"/>
      <c r="D95" s="244"/>
      <c r="E95" s="240"/>
      <c r="F95" s="237"/>
      <c r="G95" s="237"/>
      <c r="H95" s="237"/>
    </row>
    <row r="96" spans="1:8" ht="15" hidden="1" customHeight="1" x14ac:dyDescent="0.25">
      <c r="A96" s="257"/>
      <c r="B96" s="237"/>
      <c r="C96" s="245"/>
      <c r="D96" s="244"/>
      <c r="E96" s="240"/>
      <c r="F96" s="237"/>
      <c r="G96" s="237"/>
      <c r="H96" s="237"/>
    </row>
    <row r="97" spans="1:8" ht="15" hidden="1" customHeight="1" x14ac:dyDescent="0.25">
      <c r="A97" s="257"/>
      <c r="B97" s="237"/>
      <c r="C97" s="245"/>
      <c r="D97" s="244"/>
      <c r="E97" s="240"/>
      <c r="F97" s="237"/>
      <c r="G97" s="237"/>
      <c r="H97" s="237"/>
    </row>
    <row r="98" spans="1:8" ht="15" hidden="1" customHeight="1" x14ac:dyDescent="0.25">
      <c r="A98" s="257"/>
      <c r="B98" s="237"/>
      <c r="C98" s="245"/>
      <c r="D98" s="244"/>
      <c r="E98" s="240"/>
      <c r="F98" s="237"/>
      <c r="G98" s="237"/>
      <c r="H98" s="237"/>
    </row>
    <row r="99" spans="1:8" ht="15" hidden="1" customHeight="1" x14ac:dyDescent="0.25">
      <c r="A99" s="257"/>
      <c r="B99" s="237"/>
      <c r="C99" s="245"/>
      <c r="D99" s="244"/>
      <c r="E99" s="240"/>
      <c r="F99" s="237"/>
      <c r="G99" s="237"/>
      <c r="H99" s="237"/>
    </row>
    <row r="100" spans="1:8" ht="15" hidden="1" customHeight="1" x14ac:dyDescent="0.25">
      <c r="A100" s="257"/>
      <c r="B100" s="237"/>
      <c r="C100" s="245"/>
      <c r="D100" s="244"/>
      <c r="E100" s="240"/>
      <c r="F100" s="237"/>
      <c r="G100" s="237"/>
      <c r="H100" s="237"/>
    </row>
    <row r="101" spans="1:8" ht="15" hidden="1" customHeight="1" x14ac:dyDescent="0.25">
      <c r="A101" s="257"/>
      <c r="B101" s="237"/>
      <c r="C101" s="245"/>
      <c r="D101" s="244"/>
      <c r="E101" s="240"/>
      <c r="F101" s="237"/>
      <c r="G101" s="237"/>
      <c r="H101" s="237"/>
    </row>
    <row r="102" spans="1:8" ht="15" hidden="1" customHeight="1" x14ac:dyDescent="0.25">
      <c r="A102" s="257"/>
      <c r="B102" s="237"/>
      <c r="C102" s="245"/>
      <c r="D102" s="244"/>
      <c r="E102" s="240"/>
      <c r="F102" s="237"/>
      <c r="G102" s="237"/>
      <c r="H102" s="237"/>
    </row>
    <row r="103" spans="1:8" ht="15" hidden="1" customHeight="1" x14ac:dyDescent="0.25">
      <c r="A103" s="257"/>
      <c r="B103" s="237"/>
      <c r="C103" s="245"/>
      <c r="D103" s="244"/>
      <c r="E103" s="240"/>
      <c r="F103" s="237"/>
      <c r="G103" s="237"/>
      <c r="H103" s="237"/>
    </row>
    <row r="104" spans="1:8" ht="15" hidden="1" customHeight="1" x14ac:dyDescent="0.25">
      <c r="A104" s="257"/>
      <c r="B104" s="237"/>
      <c r="C104" s="245"/>
      <c r="D104" s="244"/>
      <c r="E104" s="240"/>
      <c r="F104" s="237"/>
      <c r="G104" s="237"/>
      <c r="H104" s="237"/>
    </row>
    <row r="105" spans="1:8" ht="15" hidden="1" customHeight="1" x14ac:dyDescent="0.25">
      <c r="A105" s="257"/>
      <c r="B105" s="237"/>
      <c r="C105" s="245"/>
      <c r="D105" s="244"/>
      <c r="E105" s="240"/>
      <c r="F105" s="237"/>
      <c r="G105" s="237"/>
      <c r="H105" s="237"/>
    </row>
    <row r="106" spans="1:8" ht="38.25" hidden="1" customHeight="1" x14ac:dyDescent="0.25">
      <c r="A106" s="257"/>
      <c r="B106" s="237"/>
      <c r="C106" s="245"/>
      <c r="D106" s="244"/>
      <c r="E106" s="240"/>
      <c r="F106" s="237"/>
      <c r="G106" s="237"/>
      <c r="H106" s="237"/>
    </row>
    <row r="107" spans="1:8" ht="3" hidden="1" customHeight="1" x14ac:dyDescent="0.25">
      <c r="A107" s="257"/>
      <c r="B107" s="237"/>
      <c r="C107" s="245"/>
      <c r="D107" s="244"/>
      <c r="E107" s="240"/>
      <c r="F107" s="237"/>
      <c r="G107" s="237"/>
      <c r="H107" s="237"/>
    </row>
    <row r="108" spans="1:8" ht="15" hidden="1" customHeight="1" x14ac:dyDescent="0.25">
      <c r="A108" s="257"/>
      <c r="B108" s="237"/>
      <c r="C108" s="245"/>
      <c r="D108" s="244"/>
      <c r="E108" s="240"/>
      <c r="F108" s="237"/>
      <c r="G108" s="237"/>
      <c r="H108" s="237"/>
    </row>
    <row r="109" spans="1:8" ht="15" hidden="1" customHeight="1" x14ac:dyDescent="0.25">
      <c r="A109" s="257"/>
      <c r="B109" s="237"/>
      <c r="C109" s="245"/>
      <c r="D109" s="244"/>
      <c r="E109" s="240"/>
      <c r="F109" s="237"/>
      <c r="G109" s="237"/>
      <c r="H109" s="237"/>
    </row>
    <row r="110" spans="1:8" ht="15" hidden="1" customHeight="1" x14ac:dyDescent="0.25">
      <c r="A110" s="257"/>
      <c r="B110" s="237"/>
      <c r="C110" s="245"/>
      <c r="D110" s="244"/>
      <c r="E110" s="240"/>
      <c r="F110" s="237"/>
      <c r="G110" s="237"/>
      <c r="H110" s="237"/>
    </row>
    <row r="111" spans="1:8" ht="15" hidden="1" customHeight="1" x14ac:dyDescent="0.25">
      <c r="A111" s="257"/>
      <c r="B111" s="237"/>
      <c r="C111" s="245"/>
      <c r="D111" s="244"/>
      <c r="E111" s="240"/>
      <c r="F111" s="237"/>
      <c r="G111" s="237"/>
      <c r="H111" s="237"/>
    </row>
    <row r="112" spans="1:8" ht="15" hidden="1" customHeight="1" x14ac:dyDescent="0.25">
      <c r="A112" s="257"/>
      <c r="B112" s="237"/>
      <c r="C112" s="245"/>
      <c r="D112" s="244"/>
      <c r="E112" s="240"/>
      <c r="F112" s="237"/>
      <c r="G112" s="237"/>
      <c r="H112" s="237"/>
    </row>
    <row r="113" spans="1:8" ht="15" hidden="1" customHeight="1" x14ac:dyDescent="0.25">
      <c r="A113" s="257"/>
      <c r="B113" s="237"/>
      <c r="C113" s="245"/>
      <c r="D113" s="244"/>
      <c r="E113" s="240"/>
      <c r="F113" s="237"/>
      <c r="G113" s="237"/>
      <c r="H113" s="237"/>
    </row>
    <row r="114" spans="1:8" ht="15.75" hidden="1" customHeight="1" thickBot="1" x14ac:dyDescent="0.3">
      <c r="A114" s="257"/>
      <c r="B114" s="237"/>
      <c r="C114" s="248"/>
      <c r="D114" s="244"/>
      <c r="E114" s="241"/>
      <c r="F114" s="238"/>
      <c r="G114" s="238"/>
      <c r="H114" s="238"/>
    </row>
    <row r="115" spans="1:8" ht="77.25" thickBot="1" x14ac:dyDescent="0.3">
      <c r="A115" s="257"/>
      <c r="B115" s="237"/>
      <c r="C115" s="73" t="s">
        <v>278</v>
      </c>
      <c r="D115" s="244"/>
      <c r="E115" s="73"/>
      <c r="F115" s="73"/>
      <c r="G115" s="70" t="s">
        <v>32</v>
      </c>
      <c r="H115" s="70" t="s">
        <v>32</v>
      </c>
    </row>
    <row r="116" spans="1:8" ht="51.75" thickBot="1" x14ac:dyDescent="0.3">
      <c r="A116" s="257"/>
      <c r="B116" s="237"/>
      <c r="C116" s="73" t="s">
        <v>279</v>
      </c>
      <c r="D116" s="73" t="s">
        <v>277</v>
      </c>
      <c r="E116" s="70"/>
      <c r="F116" s="70" t="s">
        <v>32</v>
      </c>
      <c r="G116" s="70" t="s">
        <v>32</v>
      </c>
      <c r="H116" s="73"/>
    </row>
    <row r="117" spans="1:8" ht="51.75" thickBot="1" x14ac:dyDescent="0.3">
      <c r="A117" s="258"/>
      <c r="B117" s="238"/>
      <c r="C117" s="73" t="s">
        <v>280</v>
      </c>
      <c r="D117" s="73" t="s">
        <v>277</v>
      </c>
      <c r="E117" s="73"/>
      <c r="F117" s="73"/>
      <c r="G117" s="70" t="s">
        <v>32</v>
      </c>
      <c r="H117" s="70" t="s">
        <v>32</v>
      </c>
    </row>
    <row r="118" spans="1:8" ht="15.75" thickBot="1" x14ac:dyDescent="0.3">
      <c r="A118" s="76"/>
      <c r="B118" s="73"/>
      <c r="C118" s="73" t="s">
        <v>67</v>
      </c>
      <c r="D118" s="73" t="s">
        <v>32</v>
      </c>
      <c r="E118" s="70"/>
      <c r="F118" s="70" t="s">
        <v>32</v>
      </c>
      <c r="G118" s="73"/>
      <c r="H118" s="73"/>
    </row>
    <row r="119" spans="1:8" ht="15.75" thickBot="1" x14ac:dyDescent="0.3"/>
    <row r="120" spans="1:8" ht="15" customHeight="1" x14ac:dyDescent="0.25">
      <c r="A120" s="249" t="s">
        <v>283</v>
      </c>
      <c r="B120" s="250"/>
      <c r="C120" s="253"/>
    </row>
    <row r="121" spans="1:8" ht="15.75" thickBot="1" x14ac:dyDescent="0.3">
      <c r="A121" s="251"/>
      <c r="B121" s="252"/>
      <c r="C121" s="254"/>
    </row>
    <row r="122" spans="1:8" x14ac:dyDescent="0.25">
      <c r="A122" s="88"/>
      <c r="B122" s="88"/>
      <c r="C122" s="88"/>
    </row>
  </sheetData>
  <mergeCells count="106">
    <mergeCell ref="A120:B121"/>
    <mergeCell ref="C120:C121"/>
    <mergeCell ref="C1:E1"/>
    <mergeCell ref="D20:D21"/>
    <mergeCell ref="D22:D24"/>
    <mergeCell ref="D29:D31"/>
    <mergeCell ref="D34:D39"/>
    <mergeCell ref="C30:C31"/>
    <mergeCell ref="A14:A15"/>
    <mergeCell ref="B14:B15"/>
    <mergeCell ref="A12:A13"/>
    <mergeCell ref="B12:B13"/>
    <mergeCell ref="A17:A19"/>
    <mergeCell ref="B17:B19"/>
    <mergeCell ref="D25:D26"/>
    <mergeCell ref="A25:A26"/>
    <mergeCell ref="B25:B26"/>
    <mergeCell ref="A34:A39"/>
    <mergeCell ref="B34:B39"/>
    <mergeCell ref="E34:E39"/>
    <mergeCell ref="A41:A42"/>
    <mergeCell ref="B41:B42"/>
    <mergeCell ref="E41:E42"/>
    <mergeCell ref="A46:A117"/>
    <mergeCell ref="F14:F15"/>
    <mergeCell ref="G14:G15"/>
    <mergeCell ref="H14:H15"/>
    <mergeCell ref="D14:D15"/>
    <mergeCell ref="E14:E15"/>
    <mergeCell ref="F12:F13"/>
    <mergeCell ref="G12:G13"/>
    <mergeCell ref="H12:H13"/>
    <mergeCell ref="D12:D13"/>
    <mergeCell ref="E12:E13"/>
    <mergeCell ref="H7:H8"/>
    <mergeCell ref="A9:A11"/>
    <mergeCell ref="B9:B11"/>
    <mergeCell ref="E9:E11"/>
    <mergeCell ref="F9:F11"/>
    <mergeCell ref="G9:G11"/>
    <mergeCell ref="H9:H11"/>
    <mergeCell ref="D7:D8"/>
    <mergeCell ref="A7:A8"/>
    <mergeCell ref="B7:B8"/>
    <mergeCell ref="E7:E8"/>
    <mergeCell ref="F7:F8"/>
    <mergeCell ref="G7:G8"/>
    <mergeCell ref="C10:C11"/>
    <mergeCell ref="D9:D11"/>
    <mergeCell ref="H17:H19"/>
    <mergeCell ref="A22:A24"/>
    <mergeCell ref="B22:B24"/>
    <mergeCell ref="E22:E24"/>
    <mergeCell ref="F22:F24"/>
    <mergeCell ref="G22:G24"/>
    <mergeCell ref="H22:H24"/>
    <mergeCell ref="A20:A21"/>
    <mergeCell ref="B20:B21"/>
    <mergeCell ref="E20:E21"/>
    <mergeCell ref="F20:F21"/>
    <mergeCell ref="G20:G21"/>
    <mergeCell ref="H20:H21"/>
    <mergeCell ref="C18:C19"/>
    <mergeCell ref="D17:D19"/>
    <mergeCell ref="E17:E19"/>
    <mergeCell ref="F17:F19"/>
    <mergeCell ref="G17:G19"/>
    <mergeCell ref="F25:F26"/>
    <mergeCell ref="G25:G26"/>
    <mergeCell ref="H25:H26"/>
    <mergeCell ref="E25:E26"/>
    <mergeCell ref="A32:A33"/>
    <mergeCell ref="B32:B33"/>
    <mergeCell ref="D32:D33"/>
    <mergeCell ref="E32:E33"/>
    <mergeCell ref="F32:F33"/>
    <mergeCell ref="G32:G33"/>
    <mergeCell ref="H32:H33"/>
    <mergeCell ref="F34:F39"/>
    <mergeCell ref="A29:A31"/>
    <mergeCell ref="B29:B31"/>
    <mergeCell ref="E29:E31"/>
    <mergeCell ref="F29:F31"/>
    <mergeCell ref="G29:G31"/>
    <mergeCell ref="H29:H31"/>
    <mergeCell ref="G34:G39"/>
    <mergeCell ref="H34:H39"/>
    <mergeCell ref="B46:B117"/>
    <mergeCell ref="E46:E114"/>
    <mergeCell ref="F41:F42"/>
    <mergeCell ref="G41:G42"/>
    <mergeCell ref="H41:H42"/>
    <mergeCell ref="A43:A45"/>
    <mergeCell ref="B43:B45"/>
    <mergeCell ref="E43:E45"/>
    <mergeCell ref="F43:F45"/>
    <mergeCell ref="G43:G45"/>
    <mergeCell ref="H43:H45"/>
    <mergeCell ref="F46:F114"/>
    <mergeCell ref="G46:G114"/>
    <mergeCell ref="H46:H114"/>
    <mergeCell ref="D41:D42"/>
    <mergeCell ref="D43:D45"/>
    <mergeCell ref="C44:C45"/>
    <mergeCell ref="C46:C114"/>
    <mergeCell ref="D46:D11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18.42578125" style="1" customWidth="1"/>
    <col min="2" max="2" width="24.7109375" style="1" customWidth="1"/>
    <col min="3" max="3" width="49.7109375" style="1" customWidth="1"/>
    <col min="4" max="16384" width="9.140625" style="1"/>
  </cols>
  <sheetData>
    <row r="1" spans="1:3" x14ac:dyDescent="0.25">
      <c r="C1" s="65" t="s">
        <v>233</v>
      </c>
    </row>
    <row r="4" spans="1:3" ht="27.75" customHeight="1" x14ac:dyDescent="0.25">
      <c r="A4" s="182" t="s">
        <v>84</v>
      </c>
      <c r="B4" s="183"/>
      <c r="C4" s="183"/>
    </row>
    <row r="5" spans="1:3" ht="15.75" thickBot="1" x14ac:dyDescent="0.3"/>
    <row r="6" spans="1:3" ht="26.25" thickBot="1" x14ac:dyDescent="0.3">
      <c r="A6" s="67" t="s">
        <v>69</v>
      </c>
      <c r="B6" s="68" t="s">
        <v>70</v>
      </c>
      <c r="C6" s="68" t="s">
        <v>71</v>
      </c>
    </row>
    <row r="7" spans="1:3" ht="51.75" thickBot="1" x14ac:dyDescent="0.3">
      <c r="A7" s="71" t="s">
        <v>72</v>
      </c>
      <c r="B7" s="73" t="s">
        <v>73</v>
      </c>
      <c r="C7" s="72" t="s">
        <v>74</v>
      </c>
    </row>
    <row r="8" spans="1:3" ht="115.5" thickBot="1" x14ac:dyDescent="0.3">
      <c r="A8" s="71" t="s">
        <v>75</v>
      </c>
      <c r="B8" s="73" t="s">
        <v>76</v>
      </c>
      <c r="C8" s="72" t="s">
        <v>284</v>
      </c>
    </row>
    <row r="9" spans="1:3" ht="141" thickBot="1" x14ac:dyDescent="0.3">
      <c r="A9" s="71" t="s">
        <v>77</v>
      </c>
      <c r="B9" s="73" t="s">
        <v>78</v>
      </c>
      <c r="C9" s="72" t="s">
        <v>285</v>
      </c>
    </row>
    <row r="10" spans="1:3" ht="115.5" thickBot="1" x14ac:dyDescent="0.3">
      <c r="A10" s="71" t="s">
        <v>79</v>
      </c>
      <c r="B10" s="73" t="s">
        <v>80</v>
      </c>
      <c r="C10" s="72" t="s">
        <v>286</v>
      </c>
    </row>
    <row r="11" spans="1:3" ht="90" thickBot="1" x14ac:dyDescent="0.3">
      <c r="A11" s="71" t="s">
        <v>81</v>
      </c>
      <c r="B11" s="73" t="s">
        <v>82</v>
      </c>
      <c r="C11" s="72" t="s">
        <v>83</v>
      </c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6</vt:lpstr>
      <vt:lpstr>Таблица 7</vt:lpstr>
      <vt:lpstr>Таблица 8</vt:lpstr>
      <vt:lpstr>Пояснительная записка</vt:lpstr>
      <vt:lpstr>Анкета оценки эффективности</vt:lpstr>
      <vt:lpstr>Соответствие баллов</vt:lpstr>
      <vt:lpstr>Табл 8</vt:lpstr>
      <vt:lpstr>Табл  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2024-03-26T06:40:30Z</dcterms:modified>
</cp:coreProperties>
</file>