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610" tabRatio="911" activeTab="5"/>
  </bookViews>
  <sheets>
    <sheet name="Табл 6 Индикаторы" sheetId="1" r:id="rId1"/>
    <sheet name="Табл 7 Степень вып.мер-й " sheetId="2" r:id="rId2"/>
    <sheet name="Табл 8 Рес. обесп." sheetId="3" r:id="rId3"/>
    <sheet name="Табл 9" sheetId="4" r:id="rId4"/>
    <sheet name="Пояснительная записка" sheetId="5" r:id="rId5"/>
    <sheet name="Анкета оценки" sheetId="6" r:id="rId6"/>
    <sheet name="Анализ соответствия" sheetId="7" r:id="rId7"/>
  </sheets>
  <externalReferences>
    <externalReference r:id="rId10"/>
  </externalReferences>
  <definedNames>
    <definedName name="_xlnm.Print_Titles" localSheetId="1">'Табл 7 Степень вып.мер-й '!$6:$6</definedName>
    <definedName name="_xlnm.Print_Titles" localSheetId="2">'Табл 8 Рес. обесп.'!$4:$5</definedName>
    <definedName name="_xlnm.Print_Area" localSheetId="0">'Табл 6 Индикаторы'!$A$1:$I$31</definedName>
    <definedName name="_xlnm.Print_Area" localSheetId="1">'Табл 7 Степень вып.мер-й '!$A$1:$J$23</definedName>
    <definedName name="_xlnm.Print_Area" localSheetId="2">'Табл 8 Рес. обесп.'!$A$1:$H$142</definedName>
  </definedNames>
  <calcPr fullCalcOnLoad="1"/>
</workbook>
</file>

<file path=xl/comments3.xml><?xml version="1.0" encoding="utf-8"?>
<comments xmlns="http://schemas.openxmlformats.org/spreadsheetml/2006/main">
  <authors>
    <author>канева</author>
  </authors>
  <commentList>
    <comment ref="F29" authorId="0">
      <text>
        <r>
          <rPr>
            <sz val="8"/>
            <rFont val="Tahoma"/>
            <family val="2"/>
          </rPr>
          <t>Разработка проекта = 1200 т.р.
Экспертиза = 398 т.р. (10% от 2479,4+1500)</t>
        </r>
      </text>
    </comment>
    <comment ref="D41" authorId="0">
      <text>
        <r>
          <rPr>
            <sz val="8"/>
            <rFont val="Tahoma"/>
            <family val="2"/>
          </rPr>
          <t xml:space="preserve">Проведение изыскательских работ = 2479,4 т.р.
Новая сумма от Овсянниковой изыскания + проект 2370,983 т.р. + экспертиза 237,098 т.р.
</t>
        </r>
      </text>
    </comment>
    <comment ref="E41" authorId="0">
      <text>
        <r>
          <rPr>
            <sz val="8"/>
            <rFont val="Tahoma"/>
            <family val="2"/>
          </rPr>
          <t>Разработка проекта = 1200 т.р.
Экспертиза = 398 т.р. (10% от 2479,4+1500)</t>
        </r>
      </text>
    </comment>
  </commentList>
</comments>
</file>

<file path=xl/sharedStrings.xml><?xml version="1.0" encoding="utf-8"?>
<sst xmlns="http://schemas.openxmlformats.org/spreadsheetml/2006/main" count="492" uniqueCount="265">
  <si>
    <t>№ п/п</t>
  </si>
  <si>
    <t>%</t>
  </si>
  <si>
    <t>Ед. измерения</t>
  </si>
  <si>
    <t>статус</t>
  </si>
  <si>
    <t>Источник финансирования</t>
  </si>
  <si>
    <t>средства от приносящей доход деятельности</t>
  </si>
  <si>
    <t>Доля прибыльных сельскохозяйственных организаций в общем их числе</t>
  </si>
  <si>
    <t>Оказание взаимодействия по вопросам местного самоуправления</t>
  </si>
  <si>
    <t>Муниципальная программа</t>
  </si>
  <si>
    <t>«Социальное развитие села»</t>
  </si>
  <si>
    <t>Подпрограмма 2</t>
  </si>
  <si>
    <t>мероприятие 2.1.1</t>
  </si>
  <si>
    <t>Решение вопросов местного значения</t>
  </si>
  <si>
    <t>мероприятие 1.2.1</t>
  </si>
  <si>
    <t xml:space="preserve">2.1 Основное мероприятие: </t>
  </si>
  <si>
    <t>Предоставление субсидий сельхозтоваропроизводителям</t>
  </si>
  <si>
    <t>мероприятие 1.1.1</t>
  </si>
  <si>
    <t>Подпрограмма 1 «Социальное развитие села»</t>
  </si>
  <si>
    <t>Подпрограмма
 1</t>
  </si>
  <si>
    <t>мероприятие 1.3.1</t>
  </si>
  <si>
    <t xml:space="preserve">мероприятие 2.2.1 </t>
  </si>
  <si>
    <t xml:space="preserve">2.2 Основное мероприятие: </t>
  </si>
  <si>
    <t xml:space="preserve"> 2021 год</t>
  </si>
  <si>
    <t xml:space="preserve"> 2022 год</t>
  </si>
  <si>
    <t>1.2 Основное мероприятие: Решение вопросов местного значения</t>
  </si>
  <si>
    <t>Мероприятие 1.2.1 Оказание взаимодействия по вопросам местного самоуправления</t>
  </si>
  <si>
    <t>Местного бюджета</t>
  </si>
  <si>
    <t>Республиканский бюджет Республики Коми</t>
  </si>
  <si>
    <t xml:space="preserve">Всего: </t>
  </si>
  <si>
    <t xml:space="preserve"> Подпрограмма 2 «Развитие агропромышленного комплекса»</t>
  </si>
  <si>
    <t xml:space="preserve">Предоставление субсидий на содержание сельскохозяйственных животных и птицы </t>
  </si>
  <si>
    <t xml:space="preserve">1.1 Основное мероприятие: </t>
  </si>
  <si>
    <t xml:space="preserve">1.2 Основное мероприятие: </t>
  </si>
  <si>
    <t xml:space="preserve">1.3 Основное мероприятие: </t>
  </si>
  <si>
    <t>Строительство, реконструкция, капитальный ремонт (в т.ч. ПСД, ПИР, экспертиза)</t>
  </si>
  <si>
    <t>Организация семинаров-совещаний для старост деревень</t>
  </si>
  <si>
    <t>ед.</t>
  </si>
  <si>
    <t>среднегодовая численность сельского населения</t>
  </si>
  <si>
    <t>тыс.чел.</t>
  </si>
  <si>
    <t>численность сельского населения на 01 января</t>
  </si>
  <si>
    <t>Подпрограмма 2 Развитие агропромышленного комплекса на территории муниципального образования городского округа «Усинск»</t>
  </si>
  <si>
    <t>Количество проектов, реализованных с участием граждан</t>
  </si>
  <si>
    <t>2018 год</t>
  </si>
  <si>
    <t xml:space="preserve">Мероприятие 1.3.1 Обеспечение функционирования созданной инфраструктуры связи в труднодоступных и малоеаселенных пунктах </t>
  </si>
  <si>
    <t xml:space="preserve">1.3 Основное мероприятие: Обеспечение функционирования созданной инфраструктуры связи в труднодоступных и малонаселенных пунктах </t>
  </si>
  <si>
    <t xml:space="preserve">Обеспечение функционирования созданной инфраструктуры связи в труднодоступных и малонаселенных пунктах </t>
  </si>
  <si>
    <t>Программа «Устойчивое развитие сельских территорий»</t>
  </si>
  <si>
    <t>Бюджет МО ГО «Усинск» из них за счет средств:</t>
  </si>
  <si>
    <t>Муниципальная программа «Устойчивое развитие сельских территорий»</t>
  </si>
  <si>
    <t>Задача 2. «Повышение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t>
  </si>
  <si>
    <t>Подпрограмма  2 «Развитие агропромышленного комплекса»</t>
  </si>
  <si>
    <t>Задача 1 «Наращивание ресурсного потенциала по производству и переработке сельскохозяйственной продукции»</t>
  </si>
  <si>
    <t>Задача 2 «Реализация проекта «Народный бюджет»</t>
  </si>
  <si>
    <t>Задача 1. «Создание условий для  строительства благоустроенного жилья»</t>
  </si>
  <si>
    <t>«Развитие агропромышленного комплекса»</t>
  </si>
  <si>
    <t>Проектирование линий водоснабжения и теплоснабжения по ул. Рябиновая с. Колва МО ГО «Усинск» (в т.ч. ПСД, ПИР, экспертиза)</t>
  </si>
  <si>
    <t>Доля домохозяйств, имеющих доступ к сети «Интернет»</t>
  </si>
  <si>
    <t>Предоставление субсидий в рамках реализации проекта «Народный бюджет» на территории МО ГО «Усинск»"Приобретение технологического оборудования для цеха переработки молока в д. Денисовка"</t>
  </si>
  <si>
    <t>Предоставление субсидий в рамках реализации проекта «Народный бюджет» на территории МО ГО «Усинск» "Приобретение субъектом малого и среднего предпринимательства оборудования в цех по переработке рыбы и мяса"</t>
  </si>
  <si>
    <t>Предоставление субсидий в рамках реализации проекта «Народный бюджет» на территории МО ГО «Усинск» "Приобретение субъектом малого и среднего предпринимательства технологического оборудования для реализации и модернизации производства хлеба и хлебобулочных изделий"</t>
  </si>
  <si>
    <t xml:space="preserve">мероприятие 2.2.3 </t>
  </si>
  <si>
    <t xml:space="preserve">мероприятие 2.2.2 </t>
  </si>
  <si>
    <t>наименование целевого показателя (индикатора)</t>
  </si>
  <si>
    <t>Фактическое значение года, предшествующего отчетному</t>
  </si>
  <si>
    <t>Значения целевых показателей (индикаторов) муниципальной программы, подпрограммы муниципальной программы</t>
  </si>
  <si>
    <t>Отчетный год</t>
  </si>
  <si>
    <t>Обоснование отклонений значений целевого показателя (индикатора) на конец отчетного года (при наличии)</t>
  </si>
  <si>
    <t>2.2</t>
  </si>
  <si>
    <t>2.3</t>
  </si>
  <si>
    <t>2.4</t>
  </si>
  <si>
    <t>2.5</t>
  </si>
  <si>
    <t>2.6</t>
  </si>
  <si>
    <t>Наименование основного мероприятия подпрограммы</t>
  </si>
  <si>
    <t>Плановый срок</t>
  </si>
  <si>
    <t>Фактический срок</t>
  </si>
  <si>
    <t>Ответственный исполнитель</t>
  </si>
  <si>
    <t>начала реализации</t>
  </si>
  <si>
    <t>окончания реализации</t>
  </si>
  <si>
    <t>Результаты</t>
  </si>
  <si>
    <t>запланированные</t>
  </si>
  <si>
    <t>достигнутые</t>
  </si>
  <si>
    <t>Проблемы, возникшие в ходе реализации программы, основного мероприятия</t>
  </si>
  <si>
    <t>нет</t>
  </si>
  <si>
    <t>Федеральный бюджет</t>
  </si>
  <si>
    <t>юридические лица</t>
  </si>
  <si>
    <t xml:space="preserve">Кассовые расходы, тыс.руб.
</t>
  </si>
  <si>
    <t>Оказание содействия органам местного самоуправления при решении вопросов местного значения</t>
  </si>
  <si>
    <t>Обеспечение жителей деревень Васькино и Кушшор объектами связи</t>
  </si>
  <si>
    <t xml:space="preserve">Информация о ресурсном обеспечении реализации муниципальной программы «Устойчивое развитие сельских территорий» за счет всех источников финансирования </t>
  </si>
  <si>
    <t>Таблица 6</t>
  </si>
  <si>
    <t>Направленность</t>
  </si>
  <si>
    <t>план</t>
  </si>
  <si>
    <t>факт</t>
  </si>
  <si>
    <t>без динамики</t>
  </si>
  <si>
    <t>достигнуты</t>
  </si>
  <si>
    <r>
      <t xml:space="preserve">наименование муниципальной программы, подпрограммы  </t>
    </r>
    <r>
      <rPr>
        <sz val="20"/>
        <color indexed="8"/>
        <rFont val="Times New Roman"/>
        <family val="1"/>
      </rPr>
      <t>основного мероприятия</t>
    </r>
  </si>
  <si>
    <t>Утверждено в бюджете на 1 января отчетного года, тыс. руб.</t>
  </si>
  <si>
    <t>Сводная бюджетная роспись на отчетную дату, тыс. руб.</t>
  </si>
  <si>
    <t xml:space="preserve">Таблица 8
</t>
  </si>
  <si>
    <t>внебюджетные источники</t>
  </si>
  <si>
    <t>в том числе</t>
  </si>
  <si>
    <t>Таблица 9</t>
  </si>
  <si>
    <t>Сведения</t>
  </si>
  <si>
    <t>о достижении значений показателей результатов использования</t>
  </si>
  <si>
    <t>субсидий, предоставляемых из республиканского бюджета</t>
  </si>
  <si>
    <t>Республики Коми</t>
  </si>
  <si>
    <t>Наименование основного мероприятия муниципальной программы</t>
  </si>
  <si>
    <t>Наименование субсидии &lt;1&gt;</t>
  </si>
  <si>
    <t>Результат использования субсидии &lt;1&gt;</t>
  </si>
  <si>
    <t>Показатель результата использования субсидии &lt;2&gt;</t>
  </si>
  <si>
    <t>Наименование показателя ед. изм.</t>
  </si>
  <si>
    <t>План</t>
  </si>
  <si>
    <t>Факт</t>
  </si>
  <si>
    <t>Задача 1 «Создание условий для  строительства благоустроенного жилья»</t>
  </si>
  <si>
    <t>Протяженность линий водоснабжения и теплоснабжения</t>
  </si>
  <si>
    <t>км</t>
  </si>
  <si>
    <t>3</t>
  </si>
  <si>
    <t>4</t>
  </si>
  <si>
    <t>5</t>
  </si>
  <si>
    <t>6</t>
  </si>
  <si>
    <t>7</t>
  </si>
  <si>
    <t>1.1 Строительство, реконструкция, капитальный ремонт (в т.ч. ПСД, ПИР, экспертиза)</t>
  </si>
  <si>
    <t>Мероприятие 1.2.1 Проектирование линий водоснабжения и теплоснабжения по ул.Рябиновая с.Колва МО ГО «Усинск» (в т.ч. ПСД, ПИР, экспертиза)</t>
  </si>
  <si>
    <t>Овсянникова А.В. Руководитель администрации 
с. Колва</t>
  </si>
  <si>
    <t>2.1 Основное мероприятие: Предоставление субсидий сельхозтоваропроизводителям</t>
  </si>
  <si>
    <t xml:space="preserve">Территориальные органы АМО ГО «Усинск» </t>
  </si>
  <si>
    <t>финансирование не предусмотрено</t>
  </si>
  <si>
    <t>Субсидия на 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t>
  </si>
  <si>
    <t>субсидии на реализацию народных проектов в сфере агропромышленного комплекса, прошедших отбор в рамках проекта «Народный бюджет»</t>
  </si>
  <si>
    <t xml:space="preserve">Таблица 7
</t>
  </si>
  <si>
    <t xml:space="preserve">Сведения
о достижении значений целевых показателей (индикаторов) </t>
  </si>
  <si>
    <t>Сведения
 о степени выполнения основных мероприятий (мероприятий), входящих в состав 
подпрограмм муниципальной программы "Устойчивое развитие сельских територий"</t>
  </si>
  <si>
    <t xml:space="preserve">Доля населенных пунктов, в которых обеспечена работоспособ-ность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 </t>
  </si>
  <si>
    <t>Количество реализованных народных проектов в сфере агропромышленного комплекса</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</si>
  <si>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</si>
  <si>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</si>
  <si>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</si>
  <si>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</si>
  <si>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</si>
  <si>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</si>
  <si>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</si>
  <si>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Раздел 1. Цели и "конструкция" (структуры) муниципальной программы</t>
  </si>
  <si>
    <t>(20%/4*(нет - 0 или да - 1))</t>
  </si>
  <si>
    <t>Х</t>
  </si>
  <si>
    <t>1.1.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</si>
  <si>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</si>
  <si>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</si>
  <si>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1.2.</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</si>
  <si>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</si>
  <si>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</si>
  <si>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да</t>
  </si>
  <si>
    <t>1.3.</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</si>
  <si>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</si>
  <si>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</si>
  <si>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</si>
  <si>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</si>
  <si>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</si>
  <si>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Раздел 2. Качество планирования</t>
  </si>
  <si>
    <t>(10%/4*(нет - 0 или да - 1))</t>
  </si>
  <si>
    <t>2.1.</t>
  </si>
  <si>
    <t>Достаточно ли состава основных мероприятий, направленных на решение конкретной задачи подпрограммы.</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</si>
  <si>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</si>
  <si>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2.2.</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</si>
  <si>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</si>
  <si>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</si>
  <si>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</si>
  <si>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</si>
  <si>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</si>
  <si>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</si>
  <si>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</si>
  <si>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</si>
  <si>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</si>
  <si>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</si>
  <si>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</si>
  <si>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</si>
  <si>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</si>
  <si>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</si>
  <si>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3.2.</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</si>
  <si>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</si>
  <si>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</si>
  <si>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3.3.</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</si>
  <si>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</si>
  <si>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</si>
  <si>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Раздел 4. Достигнутые результаты</t>
  </si>
  <si>
    <t>(50%/3)</t>
  </si>
  <si>
    <t>4.1.</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</si>
  <si>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</si>
  <si>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</si>
  <si>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4.2.</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</si>
  <si>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</si>
  <si>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</si>
  <si>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</si>
  <si>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</si>
  <si>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</si>
  <si>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</si>
  <si>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X</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</si>
  <si>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</si>
  <si>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</si>
  <si>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</si>
  <si>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</si>
  <si>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</si>
  <si>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</si>
  <si>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Результат оценки эффективности муниципальной программы за отчетный год</t>
  </si>
  <si>
    <t>Таблица №9</t>
  </si>
  <si>
    <t>Соответствие баллов качественной оценке</t>
  </si>
  <si>
    <t>Диапазон баллов</t>
  </si>
  <si>
    <t>Итоговая оценка муниципальной программы</t>
  </si>
  <si>
    <t>Вывод&lt;*&gt;</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</si>
  <si>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</si>
  <si>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</si>
  <si>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</si>
  <si>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</si>
  <si>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</si>
  <si>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</si>
  <si>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50-69,99</t>
  </si>
  <si>
    <t>Адекватна</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</si>
  <si>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</si>
  <si>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0-49,99</t>
  </si>
  <si>
    <t>Неэффективна</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</si>
  <si>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</si>
  <si>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</si>
  <si>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</si>
  <si>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</si>
  <si>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t>
  </si>
  <si>
    <t>Не достигнуты.</t>
  </si>
  <si>
    <t>Не достигнуты. Расторгнуты контракты по облуживанию оборудования в д. Кушшор с февраля 2022 года, в д. Васькино с ноября 2022 года</t>
  </si>
  <si>
    <t xml:space="preserve">Фащенко Г.В. руководитель управления территориального развития, экологии и природопользования </t>
  </si>
  <si>
    <r>
      <t xml:space="preserve">Достигнуты. 
</t>
    </r>
    <r>
      <rPr>
        <sz val="14"/>
        <rFont val="Times New Roman"/>
        <family val="1"/>
      </rPr>
      <t xml:space="preserve">Организованы 4 семинара-совещания для руководителей территориальных органов и старост деревень </t>
    </r>
  </si>
  <si>
    <t>Игумнова А.Л.
руководитель отдела транспорта и связи  
Руководитель администрации села Мутный Материк
Руководитель  администрации села Щельябож</t>
  </si>
  <si>
    <t>неистправность оборудования</t>
  </si>
  <si>
    <t xml:space="preserve">1.4 Основное мероприятие: Реализация мероприятий по благоустройству сельских территорий </t>
  </si>
  <si>
    <t xml:space="preserve">  
Руководитель администрации села Колва</t>
  </si>
  <si>
    <t>Обустройство площадок накопления твердых коммунальных отходов</t>
  </si>
  <si>
    <t>Мероприятие 1.3.1
Обустройство площадок накопления твердых коммунальных отходов в селе Колва «Чистое село»</t>
  </si>
  <si>
    <r>
      <t xml:space="preserve">Достигнуты. 
</t>
    </r>
    <r>
      <rPr>
        <i/>
        <sz val="14"/>
        <rFont val="Times New Roman"/>
        <family val="1"/>
      </rPr>
      <t xml:space="preserve">Реализован 1 проект
Обустроены 3 площадки для сбора ТКО, Проведено освещение, установлены баннеры и информационные стенды </t>
    </r>
  </si>
  <si>
    <r>
      <t xml:space="preserve">Достигнуты. 
</t>
    </r>
    <r>
      <rPr>
        <sz val="14"/>
        <rFont val="Times New Roman"/>
        <family val="1"/>
      </rPr>
      <t xml:space="preserve">Реализован 1 проект
</t>
    </r>
  </si>
  <si>
    <r>
      <t xml:space="preserve">Достигнуты. 
</t>
    </r>
    <r>
      <rPr>
        <sz val="14"/>
        <rFont val="Times New Roman"/>
        <family val="1"/>
      </rPr>
      <t>Реализованы 2 народных проекта в сфере агропромышленного комплекса</t>
    </r>
  </si>
  <si>
    <t xml:space="preserve">Реализация народного проекта в сфере агропромышленного комплекса, прошедших отбор в рамках проекта "Народный бюджет". </t>
  </si>
  <si>
    <r>
      <t>Достигнут. 
ООО "Северный" п</t>
    </r>
    <r>
      <rPr>
        <sz val="14"/>
        <rFont val="Times New Roman"/>
        <family val="1"/>
      </rPr>
      <t>риобретен фургон для перевозки пищевых продуктов</t>
    </r>
  </si>
  <si>
    <r>
      <t>Достигнут. 
ИП Зименко А.Н. п</t>
    </r>
    <r>
      <rPr>
        <sz val="14"/>
        <rFont val="Times New Roman"/>
        <family val="1"/>
      </rPr>
      <t>риобретено оборудование для производства хлебо-булочных изделий</t>
    </r>
  </si>
  <si>
    <t>Мероприятие 2.2.5
Реализация народного проекта в сфере агропромышленного комплекса, прошедших отбор в рамках проекта «Народный бюджет» «Приобретение фургона для перевозки пищевых продуктов»</t>
  </si>
  <si>
    <t>Мероприятие 2.2.6
Реализация народного проекта сфере агропромышленного комплекса, прошедших отбор в рамках проекта «Народный бюджет» «Модернизация пекарни в пгт. Парма»</t>
  </si>
  <si>
    <t xml:space="preserve">мероприятие 2.2.5 </t>
  </si>
  <si>
    <t xml:space="preserve">мероприятие 2.2.6 </t>
  </si>
  <si>
    <t>Республиканской бюджет Республики Коми</t>
  </si>
  <si>
    <t>местный бюджет</t>
  </si>
  <si>
    <t>мероприятие 1.4.1</t>
  </si>
  <si>
    <t xml:space="preserve">1.4 Основное мероприятие: </t>
  </si>
  <si>
    <t>Реализация мероприятий по благоустройству сельских территорий</t>
  </si>
  <si>
    <r>
      <rPr>
        <sz val="14"/>
        <rFont val="Times New Roman"/>
        <family val="1"/>
      </rPr>
      <t xml:space="preserve">2.2 </t>
    </r>
    <r>
      <rPr>
        <sz val="14"/>
        <color indexed="8"/>
        <rFont val="Times New Roman"/>
        <family val="1"/>
      </rPr>
      <t>Реализация народного проекта в сфере агропромышленного комплекса, прошедших отбор в рамках проекта «Народный бюджет»</t>
    </r>
  </si>
  <si>
    <t>Реализация проекта Реализация народного проекта в сфере агропромышленного комплекса, прошедших отбор в рамках проекта «Народный бюджет»</t>
  </si>
  <si>
    <t>2.2 Основное мероприятие: Реализация народного проекта в сфере агропромышленного комплекса, прошедших отбор в рамках проекта «Народный бюджет»</t>
  </si>
  <si>
    <t xml:space="preserve">Пояснительная записка
Об основных результатах реализации муниципальной программы 
«Устойчивое развитие сельских территорий», достигнутых в 2023 году.
Муниципальная программа – «Устойчивое развитие сельских территорий» (далее - программа) утверждена постановлением администрации муниципального образования городского округа «Усинск» Республики Коми от 26 декабря 2019 года № 1877.
В состав программы включены 2 подпрограммы.
В разрезе подпрограмм итоги реализации за 2023 год сложились следующим образом:
На отчетную дату общий объем финансирования за счет бюджетов всех уровней, запланированный на реализацию программы, составил 3983,2 тыс. руб., из них средства местного бюджета в сумме 960,5 тыс. руб., что составляет 24,1%, средства республиканского бюджета Республики Коми в сумме 2037,1 тыс. руб., что составляет 51,1%, средства федерального бюджета в сумме 975,6 тыс. руб.,  что составляет 24,5%, и средства внебюджетных источников в сумме 10 тыс. руб., что составляет 0,3%.
Общая сумма расходов за счет всех источников финансирования составила 3983,2 тыс. руб., что составляет 100% от запланированного объема финансирования.
Ресурсное обеспечение реализации программы за счет средств местного бюджета, средств федерального и республиканского бюджетов и внебюджетных источников представлено в приложении к отчету (таблица 8).
В течение отчетного периода ответственными исполнителями было обеспечено планомерное выполнение программных мероприятий в соответствии с утвержденным планом мероприятий по реализации программы. Сведения о степени выполнения основных мероприятий, входящих в состав Программы представлено в приложении к отчету (таблица 7).
В целях реализации комплекса мер правового регулирования в течение 2023 года разработаны и утверждены все нормативные правовые акты, планируемые к разработке в рамках подпрограмм.
Основные изменения, вносимые в программу, были связаны с корректировкой объемов финансирования.
В соответствии с Комплексным планом действий по реализации программы на 2023 год определены 6 целевых показателей (индикаторов), из которых все 6 показателей - плановые значения достигнуты. Сведения о достижении значений целевых показателей (индикаторов) муниципальной программы, подпрограмм муниципальной программы и их значениях приведены в приложении к отчету (таблица 6). 
В целом реализация обеих подпрограмм проходит успешно и в соответствии с поставленными целями и задачами программы.
Краткая информация о реализации подпрограмм:
1. Подпрограмма «Социальное развитие села» направлена на улучшение качества жизни на селе, ее целью является создание комфортных условий жизнедеятельности сельского населения.
По основному мероприятию «Строительство, реконструкция, капитальный ремонт (в т.ч. ПСД, ПИР, экспертиза)» на 2023 год финансирование не предусмотрено.
Основное мероприятие «Решение вопросов местного значения» направлено на оказание взаимодействия по вопросам местного самоуправления. В 2023 году предусмотрено финансирование в размере 138,4 тыс. руб., кассовое исполнение составило 138,4 тыс. руб., процент исполнения – 100%. 
Контрольным событием исполнения мероприятия является «Организация семинаров-совещаний для руководителей территориальных органов и старост деревень». В 2023 года проведено 4 семинара-совещания с руководителями территориальных органов – руководителями администраций сел и пгт. Парма, со старостами малочисленных населенных пунктов в целях оказания взаимодействия по вопросам местного самоуправления. 
Основное мероприятие «Обеспечение функционирования созданной инфраструктуры связи в труднодоступных и малонаселенных пунктах» направлено на обеспечение жителей сел объектами связи через предоставление спутникового канала связи с гарантированной скоростью прямого/обратного канала 512/512 кбит/с, без ограничений по объему трафика, для целей доступа в сеть Интернет и получения услуг голосовой связи от оператора сотовой связи. На 2023 год в бюджете на 01.01.2023 года было предусмотрено 387,4 тыс. руб. 
В связи с расторжением контрактов из-за неисправности оборудования межбюджетные трансферты министерством финансов были отозваны. На отчетную дату объем финансирования за счет бюджетов всех уровней, запланированный на реализацию мероприятия составили 0,0 тыс. руб.
2. Подпрограмма «Развитие агропромышленного комплекса» охватывает деятельность, направленную на развитие сельского хозяйства, ее целью является обеспечение условий для развития сельского хозяйства и агропромышленного комплекса.
По основному мероприятию «Предоставление субсидий сельхозтоваропроизводителям» на 2023 год финансирование не предусмотрено.
По основному мероприятию «Реализация народных проектов в сфере агропромышленного комплекса, прошедших отбор в рамках проекта  «Народный бюджет»  на 2023 год предусмотрено финансирование в сумме 2377,8 тыс.руб. Кассовое исполнение составило 2377,8 тыс.руб., процент исполнения – 100%. За 2023 год реализованы два народных проекта:
1. Проект «Приобретение фургона для перевозки пищевых продуктов» реализован ООО «Северный».
В рамках данного проекта приобретен автомобиль ГАЗ-330232-723 (фургон Сэндвич 3100*2100*2000). 
Фактическая стоимость реализуемого народного проекта составила 2 625 тыс.руб., в том числе за счет средств:
- республиканского бюджета Республики Коми – 1 000,0 тыс.руб.;
- местного бюджета – 249,2 тыс.руб.;
- ООО «Северный» - 1 375,8 тыс.руб.
2. Проект «Модернизация пекарни в пгт. Парма» реализован индивидуальным предпринимателем Зимеко А.Н.
В рамках данного проекта приобретено и введено в эксплуатацию следующее оборудование:
- Печь хлебопекарная подовая;
- Шкаф отложенной расстойки;
- Шкаф шоковой заморозки;
- Миксер планетарный;
- Тестомес спиральный.
Фактическая стоимость реализуемого народного проекта составила 1 428,5 тыс.руб.;в том числе за счет средств:
- республиканского бюджета Республики Коми – 985,7 тыс.руб.;
- местного бюджета – 142,8 тыс.руб.;
- ИП Зименко А.Н. - 300,0 тыс.руб.
Руководитель УТРЭиП                                                                      Г.В. Фащенко
</t>
  </si>
  <si>
    <t>отклонений нет</t>
  </si>
  <si>
    <t>6.1.</t>
  </si>
  <si>
    <t>Количество населенных пунктов, в которых реализованы мероприятия по благоустройству сельских территорий</t>
  </si>
  <si>
    <t>Количество проектов в сфере торговли, реализованных с участием граждан</t>
  </si>
  <si>
    <t>8</t>
  </si>
  <si>
    <t>Обустройство 3-х площадок накопления твердых коммунальных отходов</t>
  </si>
  <si>
    <t>В 2023 году в 
д. Денисовка установлена базовая станция сотовой связи компании Теле2, которая обеспечивает жителей устойчивой сотовой связью и доступом к сети Интернет.</t>
  </si>
  <si>
    <t>Таблица №10</t>
  </si>
  <si>
    <t>Анкета для оценки эффективности муниципальной программы 
«Устойчивое развитие сельских территорий»
за 2023 год</t>
  </si>
  <si>
    <t>Эксперт**</t>
  </si>
  <si>
    <t>Управление экономического развития, прогнозирования и инвестиционной политики администрации муниципального округа «Усинск»</t>
  </si>
  <si>
    <t>Финансовое управление администрации муниципального округа «Усинск»</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</si>
</sst>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m;@"/>
    <numFmt numFmtId="175" formatCode="#,##0.000"/>
    <numFmt numFmtId="176" formatCode="#,##0.0000"/>
    <numFmt numFmtId="177" formatCode="[$-FC19]d\ mmmm\ yyyy\ &quot;г.&quot;"/>
    <numFmt numFmtId="178" formatCode="#,##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89">
    <font>
      <sz val="11"/>
      <color theme="1"/>
      <name val="Calibri"/>
      <family val="2"/>
    </font>
    <font>
      <sz val="11"/>
      <color indexed="8"/>
      <name val="Calibri"/>
      <family val="2"/>
    </font>
    <font>
      <sz val="12"/>
      <name val="Times New Roman"/>
      <family val="1"/>
    </font>
    <font>
      <b/>
      <sz val="12"/>
      <name val="Times New Roman"/>
      <family val="1"/>
    </font>
    <font>
      <sz val="8"/>
      <name val="Tahoma"/>
      <family val="2"/>
    </font>
    <font>
      <i/>
      <sz val="12"/>
      <name val="Times New Roman"/>
      <family val="1"/>
    </font>
    <font>
      <sz val="22"/>
      <color indexed="8"/>
      <name val="Times New Roman"/>
      <family val="1"/>
    </font>
    <font>
      <sz val="20"/>
      <color indexed="8"/>
      <name val="Times New Roman"/>
      <family val="1"/>
    </font>
    <font>
      <sz val="12"/>
      <color indexed="8"/>
      <name val="Times New Roman"/>
      <family val="1"/>
    </font>
    <font>
      <sz val="11"/>
      <name val="Times New Roman"/>
      <family val="1"/>
    </font>
    <font>
      <b/>
      <sz val="14"/>
      <name val="Times New Roman"/>
      <family val="1"/>
    </font>
    <font>
      <b/>
      <sz val="22"/>
      <name val="Times New Roman"/>
      <family val="1"/>
    </font>
    <font>
      <b/>
      <sz val="13"/>
      <name val="Times New Roman"/>
      <family val="1"/>
    </font>
    <font>
      <b/>
      <sz val="11"/>
      <name val="Times New Roman"/>
      <family val="1"/>
    </font>
    <font>
      <b/>
      <sz val="20"/>
      <name val="Times New Roman"/>
      <family val="1"/>
    </font>
    <font>
      <sz val="14"/>
      <name val="Times New Roman"/>
      <family val="1"/>
    </font>
    <font>
      <sz val="14"/>
      <color indexed="8"/>
      <name val="Times New Roman"/>
      <family val="1"/>
    </font>
    <font>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sz val="9"/>
      <color indexed="8"/>
      <name val="Times New Roman"/>
      <family val="1"/>
    </font>
    <font>
      <sz val="10"/>
      <color indexed="8"/>
      <name val="Times New Roman"/>
      <family val="1"/>
    </font>
    <font>
      <sz val="11"/>
      <color indexed="8"/>
      <name val="Times New Roman"/>
      <family val="1"/>
    </font>
    <font>
      <i/>
      <sz val="14"/>
      <color indexed="8"/>
      <name val="Times New Roman"/>
      <family val="1"/>
    </font>
    <font>
      <b/>
      <sz val="20"/>
      <color indexed="8"/>
      <name val="Times New Roman"/>
      <family val="1"/>
    </font>
    <font>
      <b/>
      <sz val="12"/>
      <color indexed="8"/>
      <name val="Times New Roman"/>
      <family val="1"/>
    </font>
    <font>
      <sz val="11"/>
      <name val="Calibri"/>
      <family val="2"/>
    </font>
    <font>
      <sz val="18"/>
      <color indexed="8"/>
      <name val="Times New Roman"/>
      <family val="1"/>
    </font>
    <font>
      <b/>
      <sz val="18"/>
      <color indexed="8"/>
      <name val="Times New Roman"/>
      <family val="1"/>
    </font>
    <font>
      <b/>
      <sz val="22"/>
      <color indexed="8"/>
      <name val="Times New Roman"/>
      <family val="1"/>
    </font>
    <font>
      <b/>
      <sz val="14"/>
      <color indexed="8"/>
      <name val="Times New Roman"/>
      <family val="1"/>
    </font>
    <font>
      <sz val="13"/>
      <color indexed="8"/>
      <name val="Times New Roman"/>
      <family val="1"/>
    </font>
    <font>
      <sz val="13"/>
      <name val="Times New Roman"/>
      <family val="1"/>
    </font>
    <font>
      <b/>
      <i/>
      <sz val="1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6"/>
      <color theme="1"/>
      <name val="Times New Roman"/>
      <family val="1"/>
    </font>
    <font>
      <sz val="14"/>
      <color theme="1"/>
      <name val="Times New Roman"/>
      <family val="1"/>
    </font>
    <font>
      <sz val="9"/>
      <color theme="1"/>
      <name val="Times New Roman"/>
      <family val="1"/>
    </font>
    <font>
      <sz val="22"/>
      <color theme="1"/>
      <name val="Times New Roman"/>
      <family val="1"/>
    </font>
    <font>
      <sz val="10"/>
      <color theme="1"/>
      <name val="Times New Roman"/>
      <family val="1"/>
    </font>
    <font>
      <sz val="11"/>
      <color theme="1"/>
      <name val="Times New Roman"/>
      <family val="1"/>
    </font>
    <font>
      <i/>
      <sz val="14"/>
      <color theme="1"/>
      <name val="Times New Roman"/>
      <family val="1"/>
    </font>
    <font>
      <b/>
      <sz val="20"/>
      <color theme="1"/>
      <name val="Times New Roman"/>
      <family val="1"/>
    </font>
    <font>
      <sz val="20"/>
      <color theme="1"/>
      <name val="Times New Roman"/>
      <family val="1"/>
    </font>
    <font>
      <b/>
      <sz val="12"/>
      <color theme="1"/>
      <name val="Times New Roman"/>
      <family val="1"/>
    </font>
    <font>
      <sz val="18"/>
      <color theme="1"/>
      <name val="Times New Roman"/>
      <family val="1"/>
    </font>
    <font>
      <b/>
      <sz val="18"/>
      <color theme="1"/>
      <name val="Times New Roman"/>
      <family val="1"/>
    </font>
    <font>
      <b/>
      <sz val="22"/>
      <color theme="1"/>
      <name val="Times New Roman"/>
      <family val="1"/>
    </font>
    <font>
      <b/>
      <sz val="14"/>
      <color theme="1"/>
      <name val="Times New Roman"/>
      <family val="1"/>
    </font>
    <font>
      <sz val="22"/>
      <color rgb="FF000000"/>
      <name val="Times New Roman"/>
      <family val="1"/>
    </font>
    <font>
      <sz val="12"/>
      <color rgb="FF000000"/>
      <name val="Times New Roman"/>
      <family val="1"/>
    </font>
    <font>
      <sz val="10"/>
      <color rgb="FF000000"/>
      <name val="Times New Roman"/>
      <family val="1"/>
    </font>
    <font>
      <sz val="13"/>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bottom style="thin"/>
    </border>
    <border>
      <left/>
      <right/>
      <top style="thin"/>
      <bottom style="thin"/>
    </border>
    <border>
      <left/>
      <right style="thin"/>
      <top style="thin"/>
      <bottom style="thin"/>
    </border>
    <border>
      <left/>
      <right/>
      <top style="thin"/>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271">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172" fontId="70" fillId="33" borderId="0" xfId="0" applyNumberFormat="1" applyFont="1" applyFill="1" applyAlignment="1">
      <alignment/>
    </xf>
    <xf numFmtId="0" fontId="69" fillId="0" borderId="10" xfId="0" applyFont="1" applyBorder="1" applyAlignment="1">
      <alignment horizontal="center" vertical="top"/>
    </xf>
    <xf numFmtId="0" fontId="2" fillId="33" borderId="11" xfId="0" applyFont="1" applyFill="1" applyBorder="1" applyAlignment="1">
      <alignment horizontal="justify" vertical="top" wrapText="1"/>
    </xf>
    <xf numFmtId="0" fontId="69" fillId="33" borderId="11" xfId="0" applyFont="1" applyFill="1" applyBorder="1" applyAlignment="1">
      <alignment horizontal="center" vertical="center"/>
    </xf>
    <xf numFmtId="0" fontId="71" fillId="0" borderId="10" xfId="0" applyFont="1" applyBorder="1" applyAlignment="1">
      <alignment horizontal="center" vertical="center" wrapText="1"/>
    </xf>
    <xf numFmtId="0" fontId="69" fillId="0" borderId="0" xfId="0" applyFont="1" applyFill="1" applyAlignment="1">
      <alignment horizontal="center" vertical="justify"/>
    </xf>
    <xf numFmtId="49" fontId="69" fillId="33" borderId="11" xfId="0" applyNumberFormat="1" applyFont="1" applyFill="1" applyBorder="1" applyAlignment="1">
      <alignment horizontal="center" vertical="top"/>
    </xf>
    <xf numFmtId="0" fontId="71" fillId="0" borderId="0" xfId="0" applyFont="1" applyAlignment="1">
      <alignment/>
    </xf>
    <xf numFmtId="0" fontId="71" fillId="0" borderId="10" xfId="0" applyFont="1" applyBorder="1" applyAlignment="1">
      <alignment horizontal="center" vertical="center"/>
    </xf>
    <xf numFmtId="0" fontId="71" fillId="0" borderId="0" xfId="0" applyFont="1" applyAlignment="1">
      <alignment horizontal="center" vertical="center"/>
    </xf>
    <xf numFmtId="0" fontId="71" fillId="0" borderId="0" xfId="0" applyFont="1" applyAlignment="1">
      <alignment vertical="top" wrapText="1"/>
    </xf>
    <xf numFmtId="0" fontId="71" fillId="0" borderId="0" xfId="0" applyFont="1" applyFill="1" applyAlignment="1">
      <alignment horizontal="center" vertical="justify"/>
    </xf>
    <xf numFmtId="0" fontId="71" fillId="0" borderId="0" xfId="0" applyFont="1" applyAlignment="1">
      <alignment wrapText="1"/>
    </xf>
    <xf numFmtId="0" fontId="71" fillId="0" borderId="0" xfId="0" applyFont="1" applyAlignment="1">
      <alignment horizontal="center"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top" wrapText="1"/>
    </xf>
    <xf numFmtId="0" fontId="71" fillId="0" borderId="10" xfId="0" applyFont="1" applyBorder="1" applyAlignment="1">
      <alignment horizontal="center" vertical="top" wrapText="1"/>
    </xf>
    <xf numFmtId="0" fontId="69" fillId="0" borderId="0" xfId="0" applyFont="1" applyAlignment="1">
      <alignment horizontal="center" vertical="center" wrapText="1"/>
    </xf>
    <xf numFmtId="49" fontId="69" fillId="33" borderId="10" xfId="0" applyNumberFormat="1" applyFont="1" applyFill="1" applyBorder="1" applyAlignment="1">
      <alignment horizontal="center" vertical="top"/>
    </xf>
    <xf numFmtId="0" fontId="69" fillId="33" borderId="10" xfId="0" applyFont="1" applyFill="1" applyBorder="1" applyAlignment="1">
      <alignment vertical="top" wrapText="1"/>
    </xf>
    <xf numFmtId="0" fontId="69" fillId="33" borderId="10" xfId="0" applyFont="1" applyFill="1" applyBorder="1" applyAlignment="1">
      <alignment horizontal="center" vertical="top" wrapText="1"/>
    </xf>
    <xf numFmtId="0" fontId="69" fillId="33" borderId="10" xfId="0" applyFont="1" applyFill="1" applyBorder="1" applyAlignment="1">
      <alignment horizontal="center" vertical="top"/>
    </xf>
    <xf numFmtId="0" fontId="69" fillId="33" borderId="10" xfId="0" applyFont="1" applyFill="1" applyBorder="1" applyAlignment="1">
      <alignment vertical="top"/>
    </xf>
    <xf numFmtId="0" fontId="5" fillId="33" borderId="10" xfId="0" applyFont="1" applyFill="1" applyBorder="1" applyAlignment="1">
      <alignment horizontal="justify" vertical="top" wrapText="1"/>
    </xf>
    <xf numFmtId="3" fontId="5" fillId="33" borderId="12" xfId="0" applyNumberFormat="1" applyFont="1" applyFill="1" applyBorder="1" applyAlignment="1">
      <alignment vertical="top"/>
    </xf>
    <xf numFmtId="3" fontId="5" fillId="33" borderId="10" xfId="0" applyNumberFormat="1" applyFont="1" applyFill="1" applyBorder="1" applyAlignment="1">
      <alignment vertical="top"/>
    </xf>
    <xf numFmtId="0" fontId="69" fillId="33" borderId="0" xfId="0" applyFont="1" applyFill="1" applyAlignment="1">
      <alignment vertical="top" wrapText="1"/>
    </xf>
    <xf numFmtId="0" fontId="69" fillId="33" borderId="10" xfId="0" applyFont="1" applyFill="1" applyBorder="1" applyAlignment="1">
      <alignment horizontal="center" vertical="center"/>
    </xf>
    <xf numFmtId="0" fontId="69" fillId="33" borderId="10" xfId="0" applyFont="1" applyFill="1" applyBorder="1" applyAlignment="1">
      <alignment horizontal="right" vertical="top"/>
    </xf>
    <xf numFmtId="0" fontId="69" fillId="33" borderId="10" xfId="0" applyFont="1" applyFill="1" applyBorder="1" applyAlignment="1">
      <alignment horizontal="justify" vertical="top" wrapText="1"/>
    </xf>
    <xf numFmtId="0" fontId="69" fillId="0" borderId="10" xfId="0" applyFont="1" applyFill="1" applyBorder="1" applyAlignment="1">
      <alignment horizontal="center" vertical="top"/>
    </xf>
    <xf numFmtId="0" fontId="69" fillId="0" borderId="10" xfId="0" applyFont="1" applyBorder="1" applyAlignment="1">
      <alignment horizontal="left" vertical="top" wrapText="1"/>
    </xf>
    <xf numFmtId="172" fontId="72" fillId="33" borderId="0" xfId="0" applyNumberFormat="1" applyFont="1" applyFill="1" applyAlignment="1">
      <alignment/>
    </xf>
    <xf numFmtId="172" fontId="72" fillId="33" borderId="0" xfId="0" applyNumberFormat="1" applyFont="1" applyFill="1" applyAlignment="1">
      <alignment horizontal="center" vertical="center" wrapText="1"/>
    </xf>
    <xf numFmtId="172" fontId="73" fillId="33" borderId="0" xfId="0" applyNumberFormat="1" applyFont="1" applyFill="1" applyAlignment="1">
      <alignment/>
    </xf>
    <xf numFmtId="172" fontId="72" fillId="0" borderId="0" xfId="0" applyNumberFormat="1" applyFont="1" applyFill="1" applyAlignment="1">
      <alignment/>
    </xf>
    <xf numFmtId="0" fontId="69" fillId="33" borderId="12" xfId="0" applyFont="1" applyFill="1" applyBorder="1" applyAlignment="1">
      <alignment horizontal="center" vertical="top"/>
    </xf>
    <xf numFmtId="0" fontId="69" fillId="0" borderId="0" xfId="0" applyFont="1" applyAlignment="1">
      <alignment horizontal="center" vertical="center" wrapText="1"/>
    </xf>
    <xf numFmtId="0" fontId="74" fillId="0" borderId="0" xfId="0" applyFont="1" applyAlignment="1">
      <alignment horizontal="right" vertical="justify" wrapText="1"/>
    </xf>
    <xf numFmtId="0" fontId="75" fillId="0" borderId="13" xfId="0" applyFont="1" applyBorder="1" applyAlignment="1">
      <alignment vertical="top" wrapText="1"/>
    </xf>
    <xf numFmtId="0" fontId="75" fillId="0" borderId="13" xfId="0" applyFont="1" applyBorder="1" applyAlignment="1">
      <alignment horizontal="center"/>
    </xf>
    <xf numFmtId="0" fontId="75" fillId="0" borderId="13" xfId="0" applyFont="1" applyBorder="1" applyAlignment="1">
      <alignment horizontal="center" vertical="center" wrapText="1"/>
    </xf>
    <xf numFmtId="0" fontId="75" fillId="0" borderId="10" xfId="0" applyFont="1" applyBorder="1" applyAlignment="1">
      <alignment horizontal="center" vertical="top" wrapText="1"/>
    </xf>
    <xf numFmtId="0" fontId="75" fillId="0" borderId="13" xfId="0" applyFont="1" applyBorder="1" applyAlignment="1">
      <alignment horizontal="center" vertical="top" wrapText="1"/>
    </xf>
    <xf numFmtId="0" fontId="71" fillId="0" borderId="14" xfId="0" applyFont="1" applyBorder="1" applyAlignment="1">
      <alignment horizontal="center" vertical="top" wrapText="1"/>
    </xf>
    <xf numFmtId="0" fontId="76" fillId="0" borderId="10" xfId="0" applyFont="1" applyBorder="1" applyAlignment="1">
      <alignment horizontal="center" vertical="center" wrapText="1"/>
    </xf>
    <xf numFmtId="0" fontId="71" fillId="33" borderId="10"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0" borderId="10" xfId="0" applyFont="1" applyBorder="1" applyAlignment="1">
      <alignment horizontal="center" vertical="top" wrapText="1"/>
    </xf>
    <xf numFmtId="0" fontId="69" fillId="0" borderId="0" xfId="0" applyFont="1" applyFill="1" applyAlignment="1">
      <alignment horizontal="center"/>
    </xf>
    <xf numFmtId="0" fontId="71" fillId="0" borderId="10" xfId="0" applyFont="1" applyBorder="1" applyAlignment="1">
      <alignment horizontal="center" vertical="center" wrapText="1"/>
    </xf>
    <xf numFmtId="172" fontId="77" fillId="7" borderId="10" xfId="0" applyNumberFormat="1" applyFont="1" applyFill="1" applyBorder="1" applyAlignment="1">
      <alignment vertical="top" wrapText="1"/>
    </xf>
    <xf numFmtId="172" fontId="78" fillId="7" borderId="10" xfId="0" applyNumberFormat="1" applyFont="1" applyFill="1" applyBorder="1" applyAlignment="1">
      <alignment vertical="top" wrapText="1"/>
    </xf>
    <xf numFmtId="172" fontId="77" fillId="5" borderId="10" xfId="0" applyNumberFormat="1" applyFont="1" applyFill="1" applyBorder="1" applyAlignment="1">
      <alignment vertical="top" wrapText="1"/>
    </xf>
    <xf numFmtId="172" fontId="78" fillId="5" borderId="10" xfId="0" applyNumberFormat="1" applyFont="1" applyFill="1" applyBorder="1" applyAlignment="1">
      <alignment vertical="top" wrapText="1"/>
    </xf>
    <xf numFmtId="172" fontId="77" fillId="33" borderId="10" xfId="0" applyNumberFormat="1" applyFont="1" applyFill="1" applyBorder="1" applyAlignment="1">
      <alignment vertical="top" wrapText="1"/>
    </xf>
    <xf numFmtId="172" fontId="78" fillId="33" borderId="10" xfId="0" applyNumberFormat="1" applyFont="1" applyFill="1" applyBorder="1" applyAlignment="1">
      <alignment vertical="top" wrapText="1"/>
    </xf>
    <xf numFmtId="172" fontId="73" fillId="33" borderId="0" xfId="0" applyNumberFormat="1" applyFont="1" applyFill="1" applyAlignment="1">
      <alignment horizontal="center"/>
    </xf>
    <xf numFmtId="172" fontId="73" fillId="33" borderId="13" xfId="0" applyNumberFormat="1" applyFont="1" applyFill="1" applyBorder="1" applyAlignment="1">
      <alignment vertical="center"/>
    </xf>
    <xf numFmtId="172" fontId="73" fillId="33" borderId="15" xfId="0" applyNumberFormat="1" applyFont="1" applyFill="1" applyBorder="1" applyAlignment="1">
      <alignment vertical="center"/>
    </xf>
    <xf numFmtId="172" fontId="73"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right" vertical="top" wrapText="1"/>
    </xf>
    <xf numFmtId="172" fontId="73" fillId="33" borderId="10" xfId="0" applyNumberFormat="1" applyFont="1" applyFill="1" applyBorder="1" applyAlignment="1">
      <alignment vertical="top" wrapText="1"/>
    </xf>
    <xf numFmtId="4" fontId="73" fillId="33" borderId="10" xfId="0" applyNumberFormat="1" applyFont="1" applyFill="1" applyBorder="1" applyAlignment="1">
      <alignment horizontal="right" vertical="top"/>
    </xf>
    <xf numFmtId="4" fontId="6" fillId="33" borderId="10" xfId="0" applyNumberFormat="1" applyFont="1" applyFill="1" applyBorder="1" applyAlignment="1">
      <alignment horizontal="right" vertical="top" wrapText="1"/>
    </xf>
    <xf numFmtId="4" fontId="6" fillId="33" borderId="10" xfId="0" applyNumberFormat="1" applyFont="1" applyFill="1" applyBorder="1" applyAlignment="1">
      <alignment horizontal="right" vertical="top"/>
    </xf>
    <xf numFmtId="0" fontId="75" fillId="0" borderId="10" xfId="0" applyFont="1" applyBorder="1" applyAlignment="1">
      <alignment horizontal="center" vertical="top" wrapText="1"/>
    </xf>
    <xf numFmtId="0" fontId="71" fillId="0" borderId="10" xfId="0" applyFont="1" applyBorder="1" applyAlignment="1">
      <alignment horizontal="center" vertical="center" wrapText="1"/>
    </xf>
    <xf numFmtId="172" fontId="73"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14" fontId="71" fillId="0" borderId="10" xfId="0" applyNumberFormat="1" applyFont="1" applyBorder="1" applyAlignment="1">
      <alignment horizontal="center" vertical="center"/>
    </xf>
    <xf numFmtId="172" fontId="73" fillId="33" borderId="13" xfId="0" applyNumberFormat="1" applyFont="1" applyFill="1" applyBorder="1" applyAlignment="1">
      <alignment horizontal="center" vertical="center" wrapText="1"/>
    </xf>
    <xf numFmtId="172" fontId="77" fillId="0" borderId="10" xfId="0" applyNumberFormat="1" applyFont="1" applyFill="1" applyBorder="1" applyAlignment="1">
      <alignment vertical="top" wrapText="1"/>
    </xf>
    <xf numFmtId="172" fontId="78" fillId="0" borderId="10" xfId="0" applyNumberFormat="1" applyFont="1" applyFill="1" applyBorder="1" applyAlignment="1">
      <alignment vertical="top" wrapText="1"/>
    </xf>
    <xf numFmtId="172" fontId="78" fillId="33" borderId="10" xfId="0" applyNumberFormat="1" applyFont="1" applyFill="1" applyBorder="1" applyAlignment="1">
      <alignment horizontal="right" vertical="top"/>
    </xf>
    <xf numFmtId="0" fontId="71" fillId="0" borderId="10" xfId="0" applyFont="1" applyBorder="1" applyAlignment="1">
      <alignment horizontal="center" vertical="center" wrapText="1"/>
    </xf>
    <xf numFmtId="0" fontId="79" fillId="0" borderId="15" xfId="0" applyFont="1" applyBorder="1" applyAlignment="1">
      <alignment horizontal="center"/>
    </xf>
    <xf numFmtId="0" fontId="69" fillId="33" borderId="13" xfId="0" applyFont="1" applyFill="1" applyBorder="1" applyAlignment="1">
      <alignment horizontal="center" vertical="top" wrapText="1"/>
    </xf>
    <xf numFmtId="1" fontId="8" fillId="33" borderId="10" xfId="0" applyNumberFormat="1" applyFont="1" applyFill="1" applyBorder="1" applyAlignment="1">
      <alignment horizontal="center" vertical="top" wrapText="1"/>
    </xf>
    <xf numFmtId="0" fontId="71"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0" applyFont="1" applyAlignment="1">
      <alignment/>
    </xf>
    <xf numFmtId="14" fontId="71" fillId="0" borderId="10" xfId="0" applyNumberFormat="1" applyFont="1" applyBorder="1" applyAlignment="1">
      <alignment horizontal="center" vertical="center" wrapText="1"/>
    </xf>
    <xf numFmtId="172" fontId="73" fillId="33" borderId="10" xfId="0" applyNumberFormat="1" applyFont="1" applyFill="1" applyBorder="1" applyAlignment="1">
      <alignment horizontal="right" vertical="top"/>
    </xf>
    <xf numFmtId="0" fontId="69" fillId="0" borderId="0" xfId="0" applyFont="1" applyBorder="1" applyAlignment="1">
      <alignment vertical="top" wrapText="1"/>
    </xf>
    <xf numFmtId="0" fontId="69" fillId="0" borderId="10" xfId="0" applyFont="1" applyBorder="1" applyAlignment="1">
      <alignment horizontal="center" vertical="top" wrapText="1"/>
    </xf>
    <xf numFmtId="0" fontId="69" fillId="0" borderId="10" xfId="0" applyFont="1" applyBorder="1" applyAlignment="1">
      <alignment vertical="top" wrapText="1"/>
    </xf>
    <xf numFmtId="0" fontId="69" fillId="33" borderId="11" xfId="0" applyFont="1" applyFill="1" applyBorder="1" applyAlignment="1">
      <alignment horizontal="center" vertical="top"/>
    </xf>
    <xf numFmtId="0" fontId="69" fillId="33" borderId="11" xfId="0" applyFont="1" applyFill="1" applyBorder="1" applyAlignment="1">
      <alignment horizontal="center" vertical="top" wrapText="1"/>
    </xf>
    <xf numFmtId="172" fontId="77" fillId="0" borderId="16" xfId="0" applyNumberFormat="1" applyFont="1" applyFill="1" applyBorder="1" applyAlignment="1">
      <alignment vertical="top" wrapText="1"/>
    </xf>
    <xf numFmtId="172" fontId="78" fillId="0" borderId="16" xfId="0" applyNumberFormat="1" applyFont="1" applyFill="1" applyBorder="1" applyAlignment="1">
      <alignment vertical="top" wrapText="1"/>
    </xf>
    <xf numFmtId="0" fontId="69" fillId="0" borderId="0" xfId="0" applyFont="1" applyAlignment="1">
      <alignment vertical="top" wrapText="1"/>
    </xf>
    <xf numFmtId="0" fontId="69" fillId="0" borderId="10" xfId="0" applyFont="1" applyBorder="1" applyAlignment="1">
      <alignment horizontal="justify" vertical="top"/>
    </xf>
    <xf numFmtId="0" fontId="43" fillId="0" borderId="0" xfId="54" applyFont="1">
      <alignment/>
      <protection/>
    </xf>
    <xf numFmtId="0" fontId="10" fillId="0" borderId="0" xfId="54" applyFont="1" applyAlignment="1">
      <alignment horizontal="right"/>
      <protection/>
    </xf>
    <xf numFmtId="0" fontId="12" fillId="34" borderId="10" xfId="54" applyFont="1" applyFill="1" applyBorder="1" applyAlignment="1">
      <alignment vertical="top" wrapText="1"/>
      <protection/>
    </xf>
    <xf numFmtId="0" fontId="12" fillId="34" borderId="10" xfId="54" applyFont="1" applyFill="1" applyBorder="1" applyAlignment="1">
      <alignment horizontal="center" vertical="top" wrapText="1"/>
      <protection/>
    </xf>
    <xf numFmtId="10" fontId="12" fillId="34" borderId="10" xfId="54" applyNumberFormat="1" applyFont="1" applyFill="1" applyBorder="1" applyAlignment="1">
      <alignment horizontal="center" vertical="top" wrapText="1"/>
      <protection/>
    </xf>
    <xf numFmtId="0" fontId="13" fillId="35" borderId="10" xfId="54" applyFont="1" applyFill="1" applyBorder="1" applyAlignment="1">
      <alignment horizontal="center" vertical="center" wrapText="1"/>
      <protection/>
    </xf>
    <xf numFmtId="49" fontId="9" fillId="35" borderId="10" xfId="54" applyNumberFormat="1" applyFont="1" applyFill="1" applyBorder="1" applyAlignment="1">
      <alignment horizontal="center" vertical="center" wrapText="1"/>
      <protection/>
    </xf>
    <xf numFmtId="0" fontId="13" fillId="35" borderId="17" xfId="54" applyFont="1" applyFill="1" applyBorder="1" applyAlignment="1">
      <alignment horizontal="center" vertical="top" wrapText="1"/>
      <protection/>
    </xf>
    <xf numFmtId="49" fontId="9" fillId="35" borderId="17" xfId="54" applyNumberFormat="1" applyFont="1" applyFill="1" applyBorder="1" applyAlignment="1">
      <alignment horizontal="center" vertical="center" wrapText="1"/>
      <protection/>
    </xf>
    <xf numFmtId="0" fontId="9" fillId="0" borderId="17" xfId="54" applyFont="1" applyBorder="1" applyAlignment="1">
      <alignment horizontal="justify" vertical="top" wrapText="1"/>
      <protection/>
    </xf>
    <xf numFmtId="0" fontId="15" fillId="0" borderId="0" xfId="54" applyFont="1" applyAlignment="1">
      <alignment horizontal="right"/>
      <protection/>
    </xf>
    <xf numFmtId="0" fontId="3" fillId="33" borderId="15" xfId="0" applyFont="1" applyFill="1" applyBorder="1" applyAlignment="1">
      <alignment horizontal="center" vertical="top" wrapText="1"/>
    </xf>
    <xf numFmtId="0" fontId="7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76" fillId="33" borderId="10" xfId="0" applyFont="1" applyFill="1" applyBorder="1" applyAlignment="1">
      <alignment horizontal="center" vertical="center" wrapText="1"/>
    </xf>
    <xf numFmtId="4" fontId="80" fillId="33" borderId="10" xfId="0" applyNumberFormat="1" applyFont="1" applyFill="1" applyBorder="1" applyAlignment="1">
      <alignment horizontal="right" vertical="top"/>
    </xf>
    <xf numFmtId="4" fontId="81" fillId="33" borderId="10" xfId="0" applyNumberFormat="1" applyFont="1" applyFill="1" applyBorder="1" applyAlignment="1">
      <alignment horizontal="right" vertical="top"/>
    </xf>
    <xf numFmtId="172" fontId="82" fillId="33" borderId="10" xfId="0" applyNumberFormat="1" applyFont="1" applyFill="1" applyBorder="1" applyAlignment="1">
      <alignment vertical="top" wrapText="1"/>
    </xf>
    <xf numFmtId="172" fontId="80" fillId="33" borderId="10" xfId="0" applyNumberFormat="1" applyFont="1" applyFill="1" applyBorder="1" applyAlignment="1">
      <alignment/>
    </xf>
    <xf numFmtId="172" fontId="80" fillId="0" borderId="10" xfId="0" applyNumberFormat="1" applyFont="1" applyFill="1" applyBorder="1" applyAlignment="1">
      <alignment/>
    </xf>
    <xf numFmtId="172" fontId="82" fillId="5" borderId="10" xfId="0" applyNumberFormat="1" applyFont="1" applyFill="1" applyBorder="1" applyAlignment="1">
      <alignment vertical="top" wrapText="1"/>
    </xf>
    <xf numFmtId="0" fontId="71" fillId="0" borderId="10" xfId="0" applyFont="1" applyBorder="1" applyAlignment="1">
      <alignment horizontal="center" vertical="center" wrapText="1"/>
    </xf>
    <xf numFmtId="0" fontId="69" fillId="0" borderId="10" xfId="0" applyFont="1" applyBorder="1" applyAlignment="1">
      <alignment horizontal="center" vertical="top" wrapText="1"/>
    </xf>
    <xf numFmtId="0" fontId="69" fillId="0" borderId="0" xfId="0" applyFont="1" applyFill="1" applyAlignment="1">
      <alignment horizontal="center" wrapText="1"/>
    </xf>
    <xf numFmtId="0" fontId="69" fillId="0" borderId="0" xfId="0" applyFont="1" applyFill="1" applyAlignment="1">
      <alignment horizontal="center" vertical="justify" wrapText="1"/>
    </xf>
    <xf numFmtId="0" fontId="75" fillId="0" borderId="10" xfId="0" applyFont="1" applyBorder="1" applyAlignment="1">
      <alignment horizontal="center" vertical="top" wrapText="1"/>
    </xf>
    <xf numFmtId="0" fontId="79" fillId="33" borderId="13" xfId="0" applyFont="1" applyFill="1" applyBorder="1" applyAlignment="1">
      <alignment horizontal="center" vertical="top" wrapText="1"/>
    </xf>
    <xf numFmtId="0" fontId="79" fillId="33" borderId="15" xfId="0" applyFont="1" applyFill="1" applyBorder="1" applyAlignment="1">
      <alignment horizontal="center" vertical="top" wrapText="1"/>
    </xf>
    <xf numFmtId="0" fontId="75" fillId="0" borderId="10" xfId="0" applyFont="1" applyBorder="1" applyAlignment="1">
      <alignment horizontal="center" vertical="center" wrapText="1"/>
    </xf>
    <xf numFmtId="0" fontId="79" fillId="0" borderId="10" xfId="0" applyFont="1" applyBorder="1" applyAlignment="1">
      <alignment horizontal="center"/>
    </xf>
    <xf numFmtId="0" fontId="75" fillId="0" borderId="12"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1" xfId="0" applyFont="1" applyBorder="1" applyAlignment="1">
      <alignment horizontal="center" vertical="center" wrapText="1"/>
    </xf>
    <xf numFmtId="0" fontId="3" fillId="33" borderId="13" xfId="0" applyFont="1" applyFill="1" applyBorder="1" applyAlignment="1">
      <alignment horizontal="center" vertical="top" wrapText="1"/>
    </xf>
    <xf numFmtId="0" fontId="3" fillId="33" borderId="15" xfId="0" applyFont="1" applyFill="1" applyBorder="1" applyAlignment="1">
      <alignment horizontal="center" vertical="top" wrapText="1"/>
    </xf>
    <xf numFmtId="0" fontId="69" fillId="0" borderId="0" xfId="0" applyFont="1" applyAlignment="1">
      <alignment horizontal="center" vertical="center" wrapText="1"/>
    </xf>
    <xf numFmtId="49" fontId="79" fillId="33" borderId="13" xfId="0" applyNumberFormat="1" applyFont="1" applyFill="1" applyBorder="1" applyAlignment="1">
      <alignment horizontal="left" vertical="top"/>
    </xf>
    <xf numFmtId="49" fontId="79" fillId="33" borderId="15" xfId="0" applyNumberFormat="1" applyFont="1" applyFill="1" applyBorder="1" applyAlignment="1">
      <alignment horizontal="left" vertical="top"/>
    </xf>
    <xf numFmtId="0" fontId="79" fillId="33" borderId="13" xfId="0" applyFont="1" applyFill="1" applyBorder="1" applyAlignment="1">
      <alignment horizontal="center" vertical="justify"/>
    </xf>
    <xf numFmtId="0" fontId="79" fillId="33" borderId="15" xfId="0" applyFont="1" applyFill="1" applyBorder="1" applyAlignment="1">
      <alignment horizontal="center" vertical="justify"/>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83" fillId="0" borderId="13" xfId="0" applyFont="1" applyBorder="1" applyAlignment="1">
      <alignment horizontal="center" vertical="top" wrapText="1"/>
    </xf>
    <xf numFmtId="0" fontId="83" fillId="0" borderId="15" xfId="0" applyFont="1" applyBorder="1" applyAlignment="1">
      <alignment horizontal="center" vertical="top" wrapText="1"/>
    </xf>
    <xf numFmtId="0" fontId="83" fillId="0" borderId="16" xfId="0" applyFont="1" applyBorder="1" applyAlignment="1">
      <alignment horizontal="center" vertical="top" wrapText="1"/>
    </xf>
    <xf numFmtId="0" fontId="71" fillId="0" borderId="0" xfId="0" applyFont="1" applyFill="1" applyAlignment="1">
      <alignment horizontal="right" vertical="justify"/>
    </xf>
    <xf numFmtId="0" fontId="83" fillId="0" borderId="13" xfId="0" applyFont="1" applyBorder="1" applyAlignment="1">
      <alignment horizontal="left" vertical="top" wrapText="1"/>
    </xf>
    <xf numFmtId="0" fontId="83" fillId="0" borderId="15" xfId="0" applyFont="1" applyBorder="1" applyAlignment="1">
      <alignment horizontal="left" vertical="top" wrapText="1"/>
    </xf>
    <xf numFmtId="0" fontId="83" fillId="0" borderId="16" xfId="0" applyFont="1" applyBorder="1" applyAlignment="1">
      <alignment horizontal="left" vertical="top" wrapText="1"/>
    </xf>
    <xf numFmtId="0" fontId="83" fillId="0" borderId="13"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6" xfId="0" applyFont="1" applyBorder="1" applyAlignment="1">
      <alignment horizontal="center" vertical="center" wrapText="1"/>
    </xf>
    <xf numFmtId="0" fontId="71" fillId="0" borderId="10" xfId="0" applyFont="1" applyBorder="1" applyAlignment="1">
      <alignment horizontal="center" vertical="top" wrapText="1"/>
    </xf>
    <xf numFmtId="0" fontId="71" fillId="0" borderId="10" xfId="0" applyFont="1" applyBorder="1" applyAlignment="1">
      <alignment horizontal="center" vertical="center" wrapText="1"/>
    </xf>
    <xf numFmtId="0" fontId="71" fillId="0" borderId="13" xfId="0" applyFont="1" applyBorder="1" applyAlignment="1">
      <alignment horizontal="center" vertical="top" wrapText="1"/>
    </xf>
    <xf numFmtId="0" fontId="71" fillId="0" borderId="16" xfId="0" applyFont="1" applyBorder="1" applyAlignment="1">
      <alignment horizontal="center" vertical="top" wrapText="1"/>
    </xf>
    <xf numFmtId="0" fontId="71" fillId="0" borderId="0" xfId="0" applyFont="1" applyAlignment="1">
      <alignment horizontal="center" vertical="justify" wrapText="1"/>
    </xf>
    <xf numFmtId="0" fontId="71" fillId="0" borderId="0" xfId="0" applyFont="1" applyBorder="1" applyAlignment="1">
      <alignment horizontal="center" vertical="top" wrapText="1"/>
    </xf>
    <xf numFmtId="0" fontId="84" fillId="0" borderId="12" xfId="0" applyFont="1" applyBorder="1" applyAlignment="1">
      <alignment horizontal="center" vertical="top" wrapText="1"/>
    </xf>
    <xf numFmtId="0" fontId="84" fillId="0" borderId="18" xfId="0" applyFont="1" applyBorder="1" applyAlignment="1">
      <alignment horizontal="center" vertical="top" wrapText="1"/>
    </xf>
    <xf numFmtId="0" fontId="84" fillId="0" borderId="11" xfId="0" applyFont="1" applyBorder="1" applyAlignment="1">
      <alignment horizontal="center" vertical="top" wrapText="1"/>
    </xf>
    <xf numFmtId="172" fontId="73" fillId="33" borderId="12" xfId="0" applyNumberFormat="1" applyFont="1" applyFill="1" applyBorder="1" applyAlignment="1">
      <alignment horizontal="center" vertical="top" wrapText="1"/>
    </xf>
    <xf numFmtId="172" fontId="73" fillId="33" borderId="18" xfId="0" applyNumberFormat="1" applyFont="1" applyFill="1" applyBorder="1" applyAlignment="1">
      <alignment horizontal="center" vertical="top" wrapText="1"/>
    </xf>
    <xf numFmtId="172" fontId="73" fillId="33" borderId="11" xfId="0" applyNumberFormat="1" applyFont="1" applyFill="1" applyBorder="1" applyAlignment="1">
      <alignment horizontal="center" vertical="top" wrapText="1"/>
    </xf>
    <xf numFmtId="0" fontId="84" fillId="0" borderId="17" xfId="0" applyFont="1" applyBorder="1" applyAlignment="1">
      <alignment horizontal="center" vertical="top" wrapText="1"/>
    </xf>
    <xf numFmtId="0" fontId="84" fillId="0" borderId="0" xfId="0" applyFont="1" applyBorder="1" applyAlignment="1">
      <alignment horizontal="center" vertical="top" wrapText="1"/>
    </xf>
    <xf numFmtId="172" fontId="73" fillId="33" borderId="17" xfId="0" applyNumberFormat="1" applyFont="1" applyFill="1" applyBorder="1" applyAlignment="1">
      <alignment horizontal="center" vertical="top" wrapText="1"/>
    </xf>
    <xf numFmtId="172" fontId="73" fillId="33" borderId="0" xfId="0" applyNumberFormat="1" applyFont="1" applyFill="1" applyBorder="1" applyAlignment="1">
      <alignment horizontal="center" vertical="top" wrapText="1"/>
    </xf>
    <xf numFmtId="172" fontId="73" fillId="33" borderId="10" xfId="0" applyNumberFormat="1" applyFont="1" applyFill="1" applyBorder="1" applyAlignment="1">
      <alignment horizontal="center" vertical="top" wrapText="1"/>
    </xf>
    <xf numFmtId="172" fontId="73" fillId="33" borderId="10" xfId="0" applyNumberFormat="1" applyFont="1" applyFill="1" applyBorder="1" applyAlignment="1">
      <alignment horizontal="left" vertical="top" wrapText="1"/>
    </xf>
    <xf numFmtId="172" fontId="82" fillId="33" borderId="10" xfId="0" applyNumberFormat="1" applyFont="1" applyFill="1" applyBorder="1" applyAlignment="1">
      <alignment horizontal="left" vertical="top" wrapText="1"/>
    </xf>
    <xf numFmtId="172" fontId="82" fillId="5" borderId="12" xfId="0" applyNumberFormat="1" applyFont="1" applyFill="1" applyBorder="1" applyAlignment="1">
      <alignment horizontal="center" vertical="top" wrapText="1"/>
    </xf>
    <xf numFmtId="172" fontId="82" fillId="5" borderId="18" xfId="0" applyNumberFormat="1" applyFont="1" applyFill="1" applyBorder="1" applyAlignment="1">
      <alignment horizontal="center" vertical="top" wrapText="1"/>
    </xf>
    <xf numFmtId="172" fontId="82" fillId="5" borderId="11" xfId="0" applyNumberFormat="1" applyFont="1" applyFill="1" applyBorder="1" applyAlignment="1">
      <alignment horizontal="center" vertical="top" wrapText="1"/>
    </xf>
    <xf numFmtId="172" fontId="73" fillId="33" borderId="12" xfId="0" applyNumberFormat="1" applyFont="1" applyFill="1" applyBorder="1" applyAlignment="1">
      <alignment horizontal="left" vertical="top" wrapText="1"/>
    </xf>
    <xf numFmtId="172" fontId="73" fillId="33" borderId="18" xfId="0" applyNumberFormat="1" applyFont="1" applyFill="1" applyBorder="1" applyAlignment="1">
      <alignment horizontal="left" vertical="top" wrapText="1"/>
    </xf>
    <xf numFmtId="172" fontId="73" fillId="33" borderId="11" xfId="0" applyNumberFormat="1" applyFont="1" applyFill="1" applyBorder="1" applyAlignment="1">
      <alignment horizontal="left" vertical="top" wrapText="1"/>
    </xf>
    <xf numFmtId="172" fontId="82" fillId="33" borderId="12" xfId="0" applyNumberFormat="1" applyFont="1" applyFill="1" applyBorder="1" applyAlignment="1">
      <alignment horizontal="center" vertical="top" wrapText="1"/>
    </xf>
    <xf numFmtId="172" fontId="82" fillId="33" borderId="18" xfId="0" applyNumberFormat="1" applyFont="1" applyFill="1" applyBorder="1" applyAlignment="1">
      <alignment horizontal="center" vertical="top" wrapText="1"/>
    </xf>
    <xf numFmtId="172" fontId="82" fillId="33" borderId="11" xfId="0" applyNumberFormat="1" applyFont="1" applyFill="1" applyBorder="1" applyAlignment="1">
      <alignment horizontal="center" vertical="top" wrapText="1"/>
    </xf>
    <xf numFmtId="172" fontId="82" fillId="33" borderId="12" xfId="0" applyNumberFormat="1" applyFont="1" applyFill="1" applyBorder="1" applyAlignment="1">
      <alignment horizontal="left" vertical="top" wrapText="1"/>
    </xf>
    <xf numFmtId="172" fontId="82" fillId="33" borderId="18" xfId="0" applyNumberFormat="1" applyFont="1" applyFill="1" applyBorder="1" applyAlignment="1">
      <alignment horizontal="left" vertical="top" wrapText="1"/>
    </xf>
    <xf numFmtId="172" fontId="82" fillId="33" borderId="11" xfId="0" applyNumberFormat="1" applyFont="1" applyFill="1" applyBorder="1" applyAlignment="1">
      <alignment horizontal="left" vertical="top" wrapText="1"/>
    </xf>
    <xf numFmtId="172" fontId="73" fillId="33" borderId="14" xfId="0" applyNumberFormat="1" applyFont="1" applyFill="1" applyBorder="1" applyAlignment="1">
      <alignment horizontal="center" vertical="top" wrapText="1"/>
    </xf>
    <xf numFmtId="172" fontId="73" fillId="33" borderId="10" xfId="0" applyNumberFormat="1" applyFont="1" applyFill="1" applyBorder="1" applyAlignment="1">
      <alignment horizontal="center" vertical="center" wrapText="1"/>
    </xf>
    <xf numFmtId="172" fontId="82" fillId="7" borderId="12" xfId="0" applyNumberFormat="1" applyFont="1" applyFill="1" applyBorder="1" applyAlignment="1">
      <alignment horizontal="center" vertical="top" wrapText="1"/>
    </xf>
    <xf numFmtId="172" fontId="82" fillId="7" borderId="18" xfId="0" applyNumberFormat="1" applyFont="1" applyFill="1" applyBorder="1" applyAlignment="1">
      <alignment horizontal="center" vertical="top" wrapText="1"/>
    </xf>
    <xf numFmtId="172" fontId="73" fillId="0" borderId="0" xfId="0" applyNumberFormat="1" applyFont="1" applyFill="1" applyAlignment="1">
      <alignment horizontal="right" vertical="top" wrapText="1"/>
    </xf>
    <xf numFmtId="172" fontId="82" fillId="5" borderId="10" xfId="0" applyNumberFormat="1" applyFont="1" applyFill="1" applyBorder="1" applyAlignment="1">
      <alignment horizontal="left" vertical="top" wrapText="1"/>
    </xf>
    <xf numFmtId="172" fontId="78" fillId="33" borderId="10" xfId="0" applyNumberFormat="1" applyFont="1" applyFill="1" applyBorder="1" applyAlignment="1">
      <alignment horizontal="center" vertical="center" wrapText="1"/>
    </xf>
    <xf numFmtId="0" fontId="69" fillId="0" borderId="10" xfId="0" applyFont="1" applyBorder="1" applyAlignment="1">
      <alignment horizontal="center" vertical="top" wrapText="1"/>
    </xf>
    <xf numFmtId="0" fontId="85" fillId="0" borderId="0" xfId="0" applyFont="1" applyAlignment="1">
      <alignment horizontal="right"/>
    </xf>
    <xf numFmtId="0" fontId="86" fillId="0" borderId="0" xfId="0" applyFont="1" applyAlignment="1">
      <alignment/>
    </xf>
    <xf numFmtId="0" fontId="87" fillId="0" borderId="0" xfId="0" applyFont="1" applyAlignment="1">
      <alignment horizontal="center"/>
    </xf>
    <xf numFmtId="0" fontId="87" fillId="0" borderId="0" xfId="0" applyFont="1" applyBorder="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10" fillId="0" borderId="0" xfId="54" applyFont="1" applyAlignment="1">
      <alignment horizontal="right"/>
      <protection/>
    </xf>
    <xf numFmtId="0" fontId="9" fillId="0" borderId="10" xfId="54" applyFont="1" applyBorder="1" applyAlignment="1">
      <alignment horizontal="justify" vertical="top" wrapText="1"/>
      <protection/>
    </xf>
    <xf numFmtId="0" fontId="11" fillId="0" borderId="0" xfId="54" applyFont="1" applyFill="1" applyBorder="1" applyAlignment="1">
      <alignment horizontal="center" vertical="top" wrapText="1"/>
      <protection/>
    </xf>
    <xf numFmtId="0" fontId="13" fillId="0" borderId="13" xfId="54" applyFont="1" applyBorder="1" applyAlignment="1">
      <alignment horizontal="center" vertical="center" wrapText="1"/>
      <protection/>
    </xf>
    <xf numFmtId="0" fontId="13" fillId="0" borderId="15" xfId="54" applyFont="1" applyBorder="1" applyAlignment="1">
      <alignment horizontal="center" vertical="center" wrapText="1"/>
      <protection/>
    </xf>
    <xf numFmtId="0" fontId="13" fillId="0" borderId="16" xfId="54" applyFont="1" applyBorder="1" applyAlignment="1">
      <alignment horizontal="center" vertical="center" wrapText="1"/>
      <protection/>
    </xf>
    <xf numFmtId="0" fontId="49" fillId="0" borderId="0" xfId="54" applyFont="1">
      <alignment/>
      <protection/>
    </xf>
    <xf numFmtId="0" fontId="49" fillId="0" borderId="0" xfId="54" applyFont="1" applyAlignment="1">
      <alignment horizontal="right" wrapText="1"/>
      <protection/>
    </xf>
    <xf numFmtId="0" fontId="12" fillId="0" borderId="0" xfId="54" applyFont="1" applyAlignment="1">
      <alignment horizontal="right"/>
      <protection/>
    </xf>
    <xf numFmtId="0" fontId="12" fillId="0" borderId="0" xfId="54" applyFont="1" applyAlignment="1">
      <alignment horizontal="right"/>
      <protection/>
    </xf>
    <xf numFmtId="0" fontId="12" fillId="0" borderId="0" xfId="54" applyFont="1" applyAlignment="1">
      <alignment horizontal="center" vertical="top"/>
      <protection/>
    </xf>
    <xf numFmtId="0" fontId="49" fillId="0" borderId="10" xfId="54" applyFont="1" applyBorder="1" applyAlignment="1">
      <alignment horizontal="center" vertical="center" wrapText="1"/>
      <protection/>
    </xf>
    <xf numFmtId="0" fontId="49" fillId="4" borderId="10" xfId="54" applyFont="1" applyFill="1" applyBorder="1" applyAlignment="1">
      <alignment horizontal="center" vertical="center" wrapText="1"/>
      <protection/>
    </xf>
    <xf numFmtId="173" fontId="12" fillId="34" borderId="10" xfId="54" applyNumberFormat="1" applyFont="1" applyFill="1" applyBorder="1" applyAlignment="1">
      <alignment vertical="top" wrapText="1"/>
      <protection/>
    </xf>
    <xf numFmtId="0" fontId="12" fillId="0" borderId="10" xfId="54" applyFont="1" applyBorder="1" applyAlignment="1">
      <alignment vertical="top" wrapText="1"/>
      <protection/>
    </xf>
    <xf numFmtId="0" fontId="50" fillId="0" borderId="10" xfId="54" applyFont="1" applyBorder="1" applyAlignment="1">
      <alignment vertical="top" wrapText="1"/>
      <protection/>
    </xf>
    <xf numFmtId="0" fontId="50" fillId="4" borderId="10" xfId="54" applyFont="1" applyFill="1" applyBorder="1" applyAlignment="1">
      <alignment horizontal="center" vertical="top" wrapText="1"/>
      <protection/>
    </xf>
    <xf numFmtId="1" fontId="50" fillId="0" borderId="10" xfId="54" applyNumberFormat="1" applyFont="1" applyBorder="1" applyAlignment="1">
      <alignment horizontal="center" vertical="top" wrapText="1"/>
      <protection/>
    </xf>
    <xf numFmtId="10" fontId="50" fillId="0" borderId="10" xfId="54" applyNumberFormat="1" applyFont="1" applyBorder="1" applyAlignment="1">
      <alignment horizontal="center" vertical="top" wrapText="1"/>
      <protection/>
    </xf>
    <xf numFmtId="16" fontId="49" fillId="0" borderId="10" xfId="54" applyNumberFormat="1" applyFont="1" applyBorder="1" applyAlignment="1">
      <alignment horizontal="center" vertical="top" wrapText="1"/>
      <protection/>
    </xf>
    <xf numFmtId="0" fontId="49" fillId="0" borderId="10" xfId="54" applyFont="1" applyBorder="1" applyAlignment="1">
      <alignment horizontal="justify" vertical="top" wrapText="1"/>
      <protection/>
    </xf>
    <xf numFmtId="9" fontId="49" fillId="0" borderId="10" xfId="54" applyNumberFormat="1" applyFont="1" applyBorder="1" applyAlignment="1">
      <alignment horizontal="center" vertical="top" wrapText="1"/>
      <protection/>
    </xf>
    <xf numFmtId="49" fontId="49" fillId="4" borderId="10" xfId="54" applyNumberFormat="1" applyFont="1" applyFill="1" applyBorder="1" applyAlignment="1">
      <alignment horizontal="center" vertical="top" wrapText="1"/>
      <protection/>
    </xf>
    <xf numFmtId="1" fontId="12" fillId="0" borderId="10" xfId="54" applyNumberFormat="1" applyFont="1" applyBorder="1" applyAlignment="1">
      <alignment horizontal="center" vertical="top" wrapText="1"/>
      <protection/>
    </xf>
    <xf numFmtId="10" fontId="12" fillId="0" borderId="10" xfId="54" applyNumberFormat="1" applyFont="1" applyBorder="1" applyAlignment="1">
      <alignment horizontal="center" vertical="top"/>
      <protection/>
    </xf>
    <xf numFmtId="0" fontId="49" fillId="0" borderId="10" xfId="54" applyFont="1" applyBorder="1" applyAlignment="1">
      <alignment horizontal="center" vertical="top" wrapText="1"/>
      <protection/>
    </xf>
    <xf numFmtId="0" fontId="49" fillId="0" borderId="10" xfId="54" applyFont="1" applyFill="1" applyBorder="1" applyAlignment="1">
      <alignment horizontal="justify" vertical="top" wrapText="1"/>
      <protection/>
    </xf>
    <xf numFmtId="0" fontId="49" fillId="0" borderId="11" xfId="54" applyFont="1" applyFill="1" applyBorder="1" applyAlignment="1">
      <alignment horizontal="justify" vertical="top" wrapText="1"/>
      <protection/>
    </xf>
    <xf numFmtId="9" fontId="49" fillId="0" borderId="11" xfId="54" applyNumberFormat="1" applyFont="1" applyFill="1" applyBorder="1" applyAlignment="1">
      <alignment horizontal="center" vertical="top" wrapText="1"/>
      <protection/>
    </xf>
    <xf numFmtId="0" fontId="49" fillId="4" borderId="10" xfId="54" applyFont="1" applyFill="1" applyBorder="1" applyAlignment="1">
      <alignment horizontal="center" vertical="top" wrapText="1"/>
      <protection/>
    </xf>
    <xf numFmtId="0" fontId="49" fillId="0" borderId="12" xfId="54" applyFont="1" applyBorder="1" applyAlignment="1">
      <alignment horizontal="center" vertical="top" wrapText="1"/>
      <protection/>
    </xf>
    <xf numFmtId="0" fontId="49" fillId="0" borderId="12" xfId="54" applyFont="1" applyBorder="1" applyAlignment="1">
      <alignment horizontal="justify" vertical="top" wrapText="1"/>
      <protection/>
    </xf>
    <xf numFmtId="0" fontId="49" fillId="0" borderId="12" xfId="54" applyFont="1" applyFill="1" applyBorder="1" applyAlignment="1">
      <alignment horizontal="justify" vertical="top" wrapText="1"/>
      <protection/>
    </xf>
    <xf numFmtId="0" fontId="49" fillId="4" borderId="12" xfId="54" applyFont="1" applyFill="1" applyBorder="1" applyAlignment="1">
      <alignment horizontal="center" vertical="top" wrapText="1"/>
      <protection/>
    </xf>
    <xf numFmtId="0" fontId="50" fillId="0" borderId="12" xfId="54" applyFont="1" applyBorder="1" applyAlignment="1">
      <alignment vertical="top" wrapText="1"/>
      <protection/>
    </xf>
    <xf numFmtId="0" fontId="50" fillId="4" borderId="12" xfId="54" applyFont="1" applyFill="1" applyBorder="1" applyAlignment="1">
      <alignment horizontal="center" vertical="top" wrapText="1"/>
      <protection/>
    </xf>
    <xf numFmtId="9" fontId="49" fillId="0" borderId="10" xfId="54" applyNumberFormat="1" applyFont="1" applyFill="1" applyBorder="1" applyAlignment="1">
      <alignment horizontal="center" vertical="top" wrapText="1"/>
      <protection/>
    </xf>
    <xf numFmtId="0" fontId="49" fillId="0" borderId="0" xfId="54" applyFont="1" applyAlignment="1">
      <alignment vertical="top" wrapText="1"/>
      <protection/>
    </xf>
    <xf numFmtId="0" fontId="12" fillId="0" borderId="12" xfId="54" applyFont="1" applyBorder="1" applyAlignment="1">
      <alignment vertical="top" wrapText="1"/>
      <protection/>
    </xf>
    <xf numFmtId="1" fontId="50" fillId="0" borderId="12" xfId="54" applyNumberFormat="1" applyFont="1" applyBorder="1" applyAlignment="1">
      <alignment horizontal="center" vertical="top" wrapText="1"/>
      <protection/>
    </xf>
    <xf numFmtId="10" fontId="50" fillId="0" borderId="12" xfId="54" applyNumberFormat="1" applyFont="1" applyBorder="1" applyAlignment="1">
      <alignment horizontal="center" vertical="top" wrapText="1"/>
      <protection/>
    </xf>
    <xf numFmtId="10" fontId="12" fillId="33" borderId="10" xfId="54" applyNumberFormat="1" applyFont="1" applyFill="1" applyBorder="1" applyAlignment="1">
      <alignment horizontal="center" vertical="top"/>
      <protection/>
    </xf>
    <xf numFmtId="0" fontId="49" fillId="33" borderId="11" xfId="54" applyFont="1" applyFill="1" applyBorder="1" applyAlignment="1">
      <alignment horizontal="center" vertical="top" wrapText="1"/>
      <protection/>
    </xf>
    <xf numFmtId="0" fontId="49" fillId="4" borderId="11" xfId="54" applyFont="1" applyFill="1" applyBorder="1" applyAlignment="1">
      <alignment horizontal="center" vertical="top" wrapText="1"/>
      <protection/>
    </xf>
    <xf numFmtId="0" fontId="49" fillId="0" borderId="10" xfId="54" applyFont="1" applyBorder="1" applyAlignment="1">
      <alignment vertical="top" wrapText="1"/>
      <protection/>
    </xf>
    <xf numFmtId="0" fontId="50" fillId="0" borderId="10" xfId="54" applyFont="1" applyFill="1" applyBorder="1" applyAlignment="1">
      <alignment vertical="top" wrapText="1"/>
      <protection/>
    </xf>
    <xf numFmtId="0" fontId="12" fillId="0" borderId="10" xfId="54" applyFont="1" applyFill="1" applyBorder="1" applyAlignment="1">
      <alignment vertical="top" wrapText="1"/>
      <protection/>
    </xf>
    <xf numFmtId="4" fontId="50" fillId="0" borderId="10" xfId="54" applyNumberFormat="1" applyFont="1" applyBorder="1" applyAlignment="1">
      <alignment horizontal="center" vertical="top" wrapText="1"/>
      <protection/>
    </xf>
    <xf numFmtId="4" fontId="49" fillId="4" borderId="10" xfId="54" applyNumberFormat="1" applyFont="1" applyFill="1" applyBorder="1" applyAlignment="1">
      <alignment horizontal="center" vertical="top" wrapText="1"/>
      <protection/>
    </xf>
    <xf numFmtId="4" fontId="49" fillId="0" borderId="10" xfId="54" applyNumberFormat="1" applyFont="1" applyBorder="1" applyAlignment="1">
      <alignment horizontal="center" vertical="top" wrapText="1"/>
      <protection/>
    </xf>
    <xf numFmtId="10" fontId="49" fillId="0" borderId="10" xfId="54" applyNumberFormat="1" applyFont="1" applyBorder="1" applyAlignment="1">
      <alignment horizontal="center" vertical="top" wrapText="1"/>
      <protection/>
    </xf>
    <xf numFmtId="0" fontId="49" fillId="33" borderId="10" xfId="54" applyFont="1" applyFill="1" applyBorder="1" applyAlignment="1">
      <alignment horizontal="justify" vertical="top" wrapText="1"/>
      <protection/>
    </xf>
    <xf numFmtId="9" fontId="49" fillId="33" borderId="10" xfId="54" applyNumberFormat="1" applyFont="1" applyFill="1" applyBorder="1" applyAlignment="1">
      <alignment horizontal="center" vertical="top" wrapText="1"/>
      <protection/>
    </xf>
    <xf numFmtId="0" fontId="49" fillId="0" borderId="12" xfId="54" applyFont="1" applyBorder="1" applyAlignment="1">
      <alignment horizontal="center" vertical="top" wrapText="1"/>
      <protection/>
    </xf>
    <xf numFmtId="0" fontId="49" fillId="0" borderId="12" xfId="54" applyFont="1" applyFill="1" applyBorder="1" applyAlignment="1">
      <alignment horizontal="center" vertical="top" wrapText="1"/>
      <protection/>
    </xf>
    <xf numFmtId="0" fontId="49" fillId="0" borderId="18" xfId="54" applyFont="1" applyBorder="1" applyAlignment="1">
      <alignment horizontal="center" vertical="top" wrapText="1"/>
      <protection/>
    </xf>
    <xf numFmtId="0" fontId="49" fillId="0" borderId="18" xfId="54" applyFont="1" applyFill="1" applyBorder="1" applyAlignment="1">
      <alignment horizontal="center" vertical="top" wrapText="1"/>
      <protection/>
    </xf>
    <xf numFmtId="0" fontId="49" fillId="0" borderId="11" xfId="54" applyFont="1" applyBorder="1" applyAlignment="1">
      <alignment horizontal="center" vertical="top" wrapText="1"/>
      <protection/>
    </xf>
    <xf numFmtId="0" fontId="49" fillId="0" borderId="11" xfId="54" applyFont="1" applyFill="1" applyBorder="1" applyAlignment="1">
      <alignment horizontal="center" vertical="top" wrapText="1"/>
      <protection/>
    </xf>
    <xf numFmtId="0" fontId="49" fillId="0" borderId="10" xfId="54" applyFont="1" applyBorder="1">
      <alignment/>
      <protection/>
    </xf>
    <xf numFmtId="0" fontId="12" fillId="0" borderId="10" xfId="54" applyFont="1" applyBorder="1">
      <alignment/>
      <protection/>
    </xf>
    <xf numFmtId="4" fontId="50" fillId="4" borderId="10" xfId="54" applyNumberFormat="1" applyFont="1" applyFill="1" applyBorder="1" applyAlignment="1">
      <alignment horizontal="center" vertical="top" wrapText="1"/>
      <protection/>
    </xf>
    <xf numFmtId="2" fontId="12" fillId="0" borderId="10" xfId="54" applyNumberFormat="1" applyFont="1" applyBorder="1" applyAlignment="1">
      <alignment horizontal="center"/>
      <protection/>
    </xf>
    <xf numFmtId="10" fontId="12" fillId="0" borderId="10" xfId="54" applyNumberFormat="1" applyFont="1" applyBorder="1" applyAlignment="1">
      <alignment horizontal="center"/>
      <protection/>
    </xf>
    <xf numFmtId="0" fontId="49" fillId="0" borderId="0" xfId="54" applyFont="1" applyBorder="1">
      <alignment/>
      <protection/>
    </xf>
    <xf numFmtId="0" fontId="12" fillId="0" borderId="0" xfId="54" applyFont="1" applyBorder="1">
      <alignment/>
      <protection/>
    </xf>
    <xf numFmtId="0" fontId="49" fillId="0" borderId="0" xfId="54" applyFont="1" applyBorder="1" applyAlignment="1">
      <alignment horizontal="center"/>
      <protection/>
    </xf>
    <xf numFmtId="4" fontId="12" fillId="0" borderId="0" xfId="54" applyNumberFormat="1" applyFont="1" applyBorder="1" applyAlignment="1">
      <alignment horizontal="center"/>
      <protection/>
    </xf>
    <xf numFmtId="10" fontId="12" fillId="0" borderId="0" xfId="54" applyNumberFormat="1" applyFont="1" applyBorder="1" applyAlignment="1">
      <alignment horizontal="center"/>
      <protection/>
    </xf>
    <xf numFmtId="0" fontId="49" fillId="0" borderId="0" xfId="54" applyFont="1" applyFill="1" applyBorder="1" applyAlignment="1">
      <alignment horizontal="justify" vertical="top" wrapText="1"/>
      <protection/>
    </xf>
    <xf numFmtId="0" fontId="49" fillId="0" borderId="14" xfId="54" applyFont="1" applyFill="1" applyBorder="1" applyAlignment="1">
      <alignment horizontal="justify" vertical="top" wrapText="1"/>
      <protection/>
    </xf>
    <xf numFmtId="0" fontId="12" fillId="0" borderId="13" xfId="54" applyFont="1" applyBorder="1" applyAlignment="1">
      <alignment horizontal="left" vertical="top" wrapText="1"/>
      <protection/>
    </xf>
    <xf numFmtId="0" fontId="12" fillId="0" borderId="15" xfId="54" applyFont="1" applyBorder="1" applyAlignment="1">
      <alignment horizontal="left" vertical="top" wrapText="1"/>
      <protection/>
    </xf>
    <xf numFmtId="0" fontId="12" fillId="0" borderId="16" xfId="54" applyFont="1" applyBorder="1" applyAlignment="1">
      <alignment horizontal="left" vertical="top" wrapText="1"/>
      <protection/>
    </xf>
    <xf numFmtId="0" fontId="12" fillId="0" borderId="15" xfId="54" applyFont="1" applyBorder="1" applyAlignment="1">
      <alignment horizontal="left" vertical="top" wrapText="1"/>
      <protection/>
    </xf>
    <xf numFmtId="171" fontId="12" fillId="0" borderId="15" xfId="54" applyNumberFormat="1" applyFont="1" applyFill="1" applyBorder="1" applyAlignment="1">
      <alignment horizontal="center" vertical="center"/>
      <protection/>
    </xf>
    <xf numFmtId="171" fontId="12" fillId="0" borderId="16" xfId="54" applyNumberFormat="1" applyFont="1" applyFill="1" applyBorder="1" applyAlignment="1">
      <alignment horizontal="center" vertical="center"/>
      <protection/>
    </xf>
    <xf numFmtId="0" fontId="14" fillId="0" borderId="0" xfId="54" applyFont="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0</xdr:colOff>
      <xdr:row>12</xdr:row>
      <xdr:rowOff>219075</xdr:rowOff>
    </xdr:to>
    <xdr:sp>
      <xdr:nvSpPr>
        <xdr:cNvPr id="1" name="Прямая со стрелкой 6"/>
        <xdr:cNvSpPr>
          <a:spLocks/>
        </xdr:cNvSpPr>
      </xdr:nvSpPr>
      <xdr:spPr>
        <a:xfrm flipV="1">
          <a:off x="3724275" y="4410075"/>
          <a:ext cx="0" cy="2190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17</xdr:row>
      <xdr:rowOff>0</xdr:rowOff>
    </xdr:from>
    <xdr:to>
      <xdr:col>3</xdr:col>
      <xdr:colOff>0</xdr:colOff>
      <xdr:row>17</xdr:row>
      <xdr:rowOff>219075</xdr:rowOff>
    </xdr:to>
    <xdr:sp>
      <xdr:nvSpPr>
        <xdr:cNvPr id="2" name="Прямая со стрелкой 8"/>
        <xdr:cNvSpPr>
          <a:spLocks/>
        </xdr:cNvSpPr>
      </xdr:nvSpPr>
      <xdr:spPr>
        <a:xfrm flipV="1">
          <a:off x="3724275" y="7743825"/>
          <a:ext cx="0" cy="2190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419100</xdr:colOff>
      <xdr:row>12</xdr:row>
      <xdr:rowOff>123825</xdr:rowOff>
    </xdr:from>
    <xdr:to>
      <xdr:col>4</xdr:col>
      <xdr:colOff>428625</xdr:colOff>
      <xdr:row>12</xdr:row>
      <xdr:rowOff>285750</xdr:rowOff>
    </xdr:to>
    <xdr:sp>
      <xdr:nvSpPr>
        <xdr:cNvPr id="3" name="Прямая со стрелкой 7"/>
        <xdr:cNvSpPr>
          <a:spLocks/>
        </xdr:cNvSpPr>
      </xdr:nvSpPr>
      <xdr:spPr>
        <a:xfrm flipH="1" flipV="1">
          <a:off x="4143375" y="4533900"/>
          <a:ext cx="9525"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371475</xdr:colOff>
      <xdr:row>30</xdr:row>
      <xdr:rowOff>123825</xdr:rowOff>
    </xdr:from>
    <xdr:to>
      <xdr:col>4</xdr:col>
      <xdr:colOff>381000</xdr:colOff>
      <xdr:row>30</xdr:row>
      <xdr:rowOff>285750</xdr:rowOff>
    </xdr:to>
    <xdr:sp>
      <xdr:nvSpPr>
        <xdr:cNvPr id="4" name="Прямая со стрелкой 13"/>
        <xdr:cNvSpPr>
          <a:spLocks/>
        </xdr:cNvSpPr>
      </xdr:nvSpPr>
      <xdr:spPr>
        <a:xfrm flipH="1" flipV="1">
          <a:off x="4095750" y="11439525"/>
          <a:ext cx="9525"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419100</xdr:colOff>
      <xdr:row>23</xdr:row>
      <xdr:rowOff>123825</xdr:rowOff>
    </xdr:from>
    <xdr:to>
      <xdr:col>4</xdr:col>
      <xdr:colOff>428625</xdr:colOff>
      <xdr:row>23</xdr:row>
      <xdr:rowOff>285750</xdr:rowOff>
    </xdr:to>
    <xdr:sp>
      <xdr:nvSpPr>
        <xdr:cNvPr id="5" name="Прямая со стрелкой 14"/>
        <xdr:cNvSpPr>
          <a:spLocks/>
        </xdr:cNvSpPr>
      </xdr:nvSpPr>
      <xdr:spPr>
        <a:xfrm flipH="1" flipV="1">
          <a:off x="4143375" y="8267700"/>
          <a:ext cx="9525"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409575</xdr:colOff>
      <xdr:row>24</xdr:row>
      <xdr:rowOff>9525</xdr:rowOff>
    </xdr:from>
    <xdr:to>
      <xdr:col>4</xdr:col>
      <xdr:colOff>419100</xdr:colOff>
      <xdr:row>24</xdr:row>
      <xdr:rowOff>171450</xdr:rowOff>
    </xdr:to>
    <xdr:sp>
      <xdr:nvSpPr>
        <xdr:cNvPr id="6" name="Прямая со стрелкой 17"/>
        <xdr:cNvSpPr>
          <a:spLocks/>
        </xdr:cNvSpPr>
      </xdr:nvSpPr>
      <xdr:spPr>
        <a:xfrm flipH="1" flipV="1">
          <a:off x="4133850" y="8553450"/>
          <a:ext cx="9525"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17</xdr:row>
      <xdr:rowOff>0</xdr:rowOff>
    </xdr:from>
    <xdr:to>
      <xdr:col>3</xdr:col>
      <xdr:colOff>9525</xdr:colOff>
      <xdr:row>17</xdr:row>
      <xdr:rowOff>161925</xdr:rowOff>
    </xdr:to>
    <xdr:sp>
      <xdr:nvSpPr>
        <xdr:cNvPr id="7" name="Прямая со стрелкой 9"/>
        <xdr:cNvSpPr>
          <a:spLocks/>
        </xdr:cNvSpPr>
      </xdr:nvSpPr>
      <xdr:spPr>
        <a:xfrm flipH="1" flipV="1">
          <a:off x="3724275" y="7743825"/>
          <a:ext cx="0"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17</xdr:row>
      <xdr:rowOff>0</xdr:rowOff>
    </xdr:from>
    <xdr:to>
      <xdr:col>3</xdr:col>
      <xdr:colOff>9525</xdr:colOff>
      <xdr:row>17</xdr:row>
      <xdr:rowOff>161925</xdr:rowOff>
    </xdr:to>
    <xdr:sp>
      <xdr:nvSpPr>
        <xdr:cNvPr id="8" name="Прямая со стрелкой 10"/>
        <xdr:cNvSpPr>
          <a:spLocks/>
        </xdr:cNvSpPr>
      </xdr:nvSpPr>
      <xdr:spPr>
        <a:xfrm flipH="1" flipV="1">
          <a:off x="3724275" y="7743825"/>
          <a:ext cx="0"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371475</xdr:colOff>
      <xdr:row>17</xdr:row>
      <xdr:rowOff>123825</xdr:rowOff>
    </xdr:from>
    <xdr:to>
      <xdr:col>4</xdr:col>
      <xdr:colOff>381000</xdr:colOff>
      <xdr:row>17</xdr:row>
      <xdr:rowOff>285750</xdr:rowOff>
    </xdr:to>
    <xdr:sp>
      <xdr:nvSpPr>
        <xdr:cNvPr id="9" name="Прямая со стрелкой 11"/>
        <xdr:cNvSpPr>
          <a:spLocks/>
        </xdr:cNvSpPr>
      </xdr:nvSpPr>
      <xdr:spPr>
        <a:xfrm flipH="1" flipV="1">
          <a:off x="4095750" y="7867650"/>
          <a:ext cx="9525" cy="1619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view="pageBreakPreview" zoomScaleSheetLayoutView="100" zoomScalePageLayoutView="0" workbookViewId="0" topLeftCell="A12">
      <selection activeCell="G18" sqref="G18"/>
    </sheetView>
  </sheetViews>
  <sheetFormatPr defaultColWidth="8.8515625" defaultRowHeight="15"/>
  <cols>
    <col min="1" max="1" width="4.8515625" style="1" customWidth="1"/>
    <col min="2" max="2" width="40.00390625" style="1" customWidth="1"/>
    <col min="3" max="3" width="11.00390625" style="1" customWidth="1"/>
    <col min="4" max="4" width="6.00390625" style="1" hidden="1" customWidth="1"/>
    <col min="5" max="6" width="11.7109375" style="1" customWidth="1"/>
    <col min="7" max="7" width="9.28125" style="1" customWidth="1"/>
    <col min="8" max="8" width="9.7109375" style="2" customWidth="1"/>
    <col min="9" max="9" width="22.8515625" style="1" customWidth="1"/>
    <col min="10" max="16384" width="8.8515625" style="1" customWidth="1"/>
  </cols>
  <sheetData>
    <row r="1" spans="7:9" ht="28.5" customHeight="1">
      <c r="G1" s="119"/>
      <c r="H1" s="119"/>
      <c r="I1" s="119"/>
    </row>
    <row r="2" spans="8:9" ht="15.75">
      <c r="H2" s="52"/>
      <c r="I2" s="52"/>
    </row>
    <row r="3" spans="7:9" ht="21.75" customHeight="1">
      <c r="G3" s="120" t="s">
        <v>89</v>
      </c>
      <c r="H3" s="120"/>
      <c r="I3" s="120"/>
    </row>
    <row r="4" spans="8:9" ht="6.75" customHeight="1">
      <c r="H4" s="8"/>
      <c r="I4" s="8"/>
    </row>
    <row r="5" spans="1:9" ht="41.25" customHeight="1">
      <c r="A5" s="131" t="s">
        <v>130</v>
      </c>
      <c r="B5" s="131"/>
      <c r="C5" s="131"/>
      <c r="D5" s="131"/>
      <c r="E5" s="131"/>
      <c r="F5" s="131"/>
      <c r="G5" s="131"/>
      <c r="H5" s="131"/>
      <c r="I5" s="131"/>
    </row>
    <row r="6" ht="7.5" customHeight="1"/>
    <row r="7" spans="1:9" ht="58.5" customHeight="1">
      <c r="A7" s="124" t="s">
        <v>0</v>
      </c>
      <c r="B7" s="124" t="s">
        <v>62</v>
      </c>
      <c r="C7" s="124" t="s">
        <v>2</v>
      </c>
      <c r="D7" s="42"/>
      <c r="E7" s="126" t="s">
        <v>90</v>
      </c>
      <c r="F7" s="121" t="s">
        <v>64</v>
      </c>
      <c r="G7" s="121"/>
      <c r="H7" s="121"/>
      <c r="I7" s="121" t="s">
        <v>66</v>
      </c>
    </row>
    <row r="8" spans="1:9" ht="34.5" customHeight="1">
      <c r="A8" s="124"/>
      <c r="B8" s="124"/>
      <c r="C8" s="124"/>
      <c r="D8" s="43"/>
      <c r="E8" s="127"/>
      <c r="F8" s="121" t="s">
        <v>63</v>
      </c>
      <c r="G8" s="121" t="s">
        <v>65</v>
      </c>
      <c r="H8" s="121"/>
      <c r="I8" s="121"/>
    </row>
    <row r="9" spans="1:9" s="20" customFormat="1" ht="56.25" customHeight="1">
      <c r="A9" s="124"/>
      <c r="B9" s="124"/>
      <c r="C9" s="124"/>
      <c r="D9" s="44" t="s">
        <v>42</v>
      </c>
      <c r="E9" s="128"/>
      <c r="F9" s="121"/>
      <c r="G9" s="69" t="s">
        <v>91</v>
      </c>
      <c r="H9" s="69" t="s">
        <v>92</v>
      </c>
      <c r="I9" s="121"/>
    </row>
    <row r="10" spans="1:9" s="40" customFormat="1" ht="14.25" customHeight="1">
      <c r="A10" s="45">
        <v>1</v>
      </c>
      <c r="B10" s="45">
        <v>2</v>
      </c>
      <c r="C10" s="45">
        <v>3</v>
      </c>
      <c r="D10" s="46"/>
      <c r="E10" s="45">
        <v>4</v>
      </c>
      <c r="F10" s="45">
        <v>5</v>
      </c>
      <c r="G10" s="45">
        <v>6</v>
      </c>
      <c r="H10" s="45">
        <v>7</v>
      </c>
      <c r="I10" s="40">
        <v>8</v>
      </c>
    </row>
    <row r="11" spans="1:9" ht="15.75">
      <c r="A11" s="125" t="s">
        <v>48</v>
      </c>
      <c r="B11" s="125"/>
      <c r="C11" s="125"/>
      <c r="D11" s="125"/>
      <c r="E11" s="125"/>
      <c r="F11" s="125"/>
      <c r="G11" s="125"/>
      <c r="H11" s="125"/>
      <c r="I11" s="125"/>
    </row>
    <row r="12" spans="1:9" ht="46.5" customHeight="1">
      <c r="A12" s="4">
        <v>1</v>
      </c>
      <c r="B12" s="34" t="s">
        <v>6</v>
      </c>
      <c r="C12" s="6" t="s">
        <v>1</v>
      </c>
      <c r="D12" s="6">
        <v>100</v>
      </c>
      <c r="E12" s="50" t="s">
        <v>93</v>
      </c>
      <c r="F12" s="90">
        <v>100</v>
      </c>
      <c r="G12" s="90">
        <v>100</v>
      </c>
      <c r="H12" s="90">
        <v>100</v>
      </c>
      <c r="I12" s="91" t="s">
        <v>253</v>
      </c>
    </row>
    <row r="13" spans="1:9" ht="165" customHeight="1">
      <c r="A13" s="4">
        <v>2</v>
      </c>
      <c r="B13" s="18" t="s">
        <v>56</v>
      </c>
      <c r="C13" s="17" t="s">
        <v>1</v>
      </c>
      <c r="D13" s="17">
        <v>66</v>
      </c>
      <c r="E13" s="50"/>
      <c r="F13" s="17">
        <v>66</v>
      </c>
      <c r="G13" s="17">
        <v>66</v>
      </c>
      <c r="H13" s="17">
        <v>98</v>
      </c>
      <c r="I13" s="17" t="s">
        <v>259</v>
      </c>
    </row>
    <row r="14" spans="1:9" ht="15" customHeight="1">
      <c r="A14" s="125" t="s">
        <v>17</v>
      </c>
      <c r="B14" s="125"/>
      <c r="C14" s="125"/>
      <c r="D14" s="125"/>
      <c r="E14" s="125"/>
      <c r="F14" s="125"/>
      <c r="G14" s="125"/>
      <c r="H14" s="125"/>
      <c r="I14" s="125"/>
    </row>
    <row r="15" spans="1:9" ht="15" customHeight="1">
      <c r="A15" s="136" t="s">
        <v>113</v>
      </c>
      <c r="B15" s="137"/>
      <c r="C15" s="137"/>
      <c r="D15" s="137"/>
      <c r="E15" s="137"/>
      <c r="F15" s="137"/>
      <c r="G15" s="137"/>
      <c r="H15" s="137"/>
      <c r="I15" s="79"/>
    </row>
    <row r="16" spans="1:9" ht="31.5">
      <c r="A16" s="21" t="s">
        <v>116</v>
      </c>
      <c r="B16" s="34" t="s">
        <v>114</v>
      </c>
      <c r="C16" s="80" t="s">
        <v>115</v>
      </c>
      <c r="D16" s="80"/>
      <c r="E16" s="50" t="s">
        <v>223</v>
      </c>
      <c r="F16" s="81">
        <v>0</v>
      </c>
      <c r="G16" s="81">
        <v>0</v>
      </c>
      <c r="H16" s="81">
        <v>0</v>
      </c>
      <c r="I16" s="91" t="s">
        <v>253</v>
      </c>
    </row>
    <row r="17" spans="1:9" ht="36" customHeight="1">
      <c r="A17" s="122" t="s">
        <v>49</v>
      </c>
      <c r="B17" s="123"/>
      <c r="C17" s="123"/>
      <c r="D17" s="123"/>
      <c r="E17" s="123"/>
      <c r="F17" s="123"/>
      <c r="G17" s="123"/>
      <c r="H17" s="123"/>
      <c r="I17" s="123"/>
    </row>
    <row r="18" spans="1:9" ht="31.5">
      <c r="A18" s="21" t="s">
        <v>117</v>
      </c>
      <c r="B18" s="22" t="s">
        <v>35</v>
      </c>
      <c r="C18" s="23" t="s">
        <v>36</v>
      </c>
      <c r="D18" s="23">
        <v>4</v>
      </c>
      <c r="E18" s="50"/>
      <c r="F18" s="23">
        <v>3</v>
      </c>
      <c r="G18" s="24">
        <v>4</v>
      </c>
      <c r="H18" s="23">
        <v>4</v>
      </c>
      <c r="I18" s="91" t="s">
        <v>253</v>
      </c>
    </row>
    <row r="19" spans="1:9" ht="15.75" hidden="1">
      <c r="A19" s="21" t="s">
        <v>67</v>
      </c>
      <c r="B19" s="26"/>
      <c r="C19" s="24"/>
      <c r="D19" s="39"/>
      <c r="E19" s="39"/>
      <c r="F19" s="27"/>
      <c r="G19" s="27"/>
      <c r="H19" s="27"/>
      <c r="I19" s="28"/>
    </row>
    <row r="20" spans="1:9" ht="31.5" hidden="1">
      <c r="A20" s="21" t="s">
        <v>68</v>
      </c>
      <c r="B20" s="29" t="s">
        <v>35</v>
      </c>
      <c r="C20" s="23" t="s">
        <v>36</v>
      </c>
      <c r="D20" s="23"/>
      <c r="E20" s="23"/>
      <c r="F20" s="23">
        <v>4</v>
      </c>
      <c r="G20" s="24">
        <v>4</v>
      </c>
      <c r="H20" s="23">
        <v>4</v>
      </c>
      <c r="I20" s="23">
        <v>4</v>
      </c>
    </row>
    <row r="21" spans="1:9" ht="31.5" hidden="1">
      <c r="A21" s="21" t="s">
        <v>69</v>
      </c>
      <c r="B21" s="26" t="s">
        <v>37</v>
      </c>
      <c r="C21" s="30" t="s">
        <v>38</v>
      </c>
      <c r="D21" s="30"/>
      <c r="E21" s="30"/>
      <c r="F21" s="31">
        <v>4684</v>
      </c>
      <c r="G21" s="31">
        <v>4650</v>
      </c>
      <c r="H21" s="31">
        <v>4630</v>
      </c>
      <c r="I21" s="31">
        <v>4608</v>
      </c>
    </row>
    <row r="22" spans="1:9" ht="31.5" hidden="1">
      <c r="A22" s="21" t="s">
        <v>70</v>
      </c>
      <c r="B22" s="26" t="s">
        <v>39</v>
      </c>
      <c r="C22" s="30" t="s">
        <v>38</v>
      </c>
      <c r="D22" s="30"/>
      <c r="E22" s="30"/>
      <c r="F22" s="25">
        <v>4707</v>
      </c>
      <c r="G22" s="25">
        <v>4660</v>
      </c>
      <c r="H22" s="25">
        <v>4640</v>
      </c>
      <c r="I22" s="25">
        <v>4610</v>
      </c>
    </row>
    <row r="23" spans="1:9" ht="15.75" hidden="1">
      <c r="A23" s="21" t="s">
        <v>71</v>
      </c>
      <c r="B23" s="129" t="s">
        <v>40</v>
      </c>
      <c r="C23" s="130"/>
      <c r="D23" s="130"/>
      <c r="E23" s="130"/>
      <c r="F23" s="130"/>
      <c r="G23" s="130"/>
      <c r="H23" s="130"/>
      <c r="I23" s="130"/>
    </row>
    <row r="24" spans="1:9" ht="31.5">
      <c r="A24" s="21" t="s">
        <v>118</v>
      </c>
      <c r="B24" s="18" t="s">
        <v>56</v>
      </c>
      <c r="C24" s="17" t="s">
        <v>1</v>
      </c>
      <c r="D24" s="17">
        <v>66</v>
      </c>
      <c r="E24" s="50"/>
      <c r="F24" s="17">
        <v>66</v>
      </c>
      <c r="G24" s="17">
        <v>66</v>
      </c>
      <c r="H24" s="17">
        <v>98</v>
      </c>
      <c r="I24" s="107"/>
    </row>
    <row r="25" spans="1:9" ht="54" customHeight="1">
      <c r="A25" s="21" t="s">
        <v>119</v>
      </c>
      <c r="B25" s="18" t="s">
        <v>255</v>
      </c>
      <c r="C25" s="17" t="s">
        <v>1</v>
      </c>
      <c r="D25" s="17">
        <v>66</v>
      </c>
      <c r="E25" s="50"/>
      <c r="F25" s="17">
        <v>0</v>
      </c>
      <c r="G25" s="17">
        <v>1</v>
      </c>
      <c r="H25" s="17">
        <v>1</v>
      </c>
      <c r="I25" s="91" t="s">
        <v>253</v>
      </c>
    </row>
    <row r="26" spans="1:9" ht="47.25">
      <c r="A26" s="21" t="s">
        <v>254</v>
      </c>
      <c r="B26" s="18" t="s">
        <v>256</v>
      </c>
      <c r="C26" s="23" t="s">
        <v>36</v>
      </c>
      <c r="D26" s="17"/>
      <c r="E26" s="50" t="s">
        <v>93</v>
      </c>
      <c r="F26" s="17">
        <v>0</v>
      </c>
      <c r="G26" s="17">
        <v>0</v>
      </c>
      <c r="H26" s="17">
        <v>0</v>
      </c>
      <c r="I26" s="91" t="s">
        <v>253</v>
      </c>
    </row>
    <row r="27" spans="1:9" ht="19.5" customHeight="1">
      <c r="A27" s="134" t="s">
        <v>50</v>
      </c>
      <c r="B27" s="135"/>
      <c r="C27" s="135"/>
      <c r="D27" s="135"/>
      <c r="E27" s="135"/>
      <c r="F27" s="135"/>
      <c r="G27" s="135"/>
      <c r="H27" s="135"/>
      <c r="I27" s="135"/>
    </row>
    <row r="28" spans="1:9" ht="30" customHeight="1">
      <c r="A28" s="129" t="s">
        <v>51</v>
      </c>
      <c r="B28" s="130"/>
      <c r="C28" s="130"/>
      <c r="D28" s="130"/>
      <c r="E28" s="130"/>
      <c r="F28" s="130"/>
      <c r="G28" s="130"/>
      <c r="H28" s="130"/>
      <c r="I28" s="130"/>
    </row>
    <row r="29" spans="1:9" ht="51.75" customHeight="1">
      <c r="A29" s="9" t="s">
        <v>120</v>
      </c>
      <c r="B29" s="5" t="s">
        <v>6</v>
      </c>
      <c r="C29" s="6" t="s">
        <v>1</v>
      </c>
      <c r="D29" s="6">
        <v>100</v>
      </c>
      <c r="E29" s="50" t="s">
        <v>93</v>
      </c>
      <c r="F29" s="6">
        <v>100</v>
      </c>
      <c r="G29" s="6">
        <v>100</v>
      </c>
      <c r="H29" s="6">
        <v>100</v>
      </c>
      <c r="I29" s="91" t="s">
        <v>253</v>
      </c>
    </row>
    <row r="30" spans="1:9" ht="15.75">
      <c r="A30" s="132" t="s">
        <v>52</v>
      </c>
      <c r="B30" s="133"/>
      <c r="C30" s="133"/>
      <c r="D30" s="133"/>
      <c r="E30" s="133"/>
      <c r="F30" s="133"/>
      <c r="G30" s="133"/>
      <c r="H30" s="133"/>
      <c r="I30" s="133"/>
    </row>
    <row r="31" spans="1:9" ht="32.25" customHeight="1">
      <c r="A31" s="21" t="s">
        <v>257</v>
      </c>
      <c r="B31" s="32" t="s">
        <v>41</v>
      </c>
      <c r="C31" s="4" t="s">
        <v>36</v>
      </c>
      <c r="D31" s="4"/>
      <c r="E31" s="50"/>
      <c r="F31" s="4">
        <v>1</v>
      </c>
      <c r="G31" s="4">
        <v>2</v>
      </c>
      <c r="H31" s="33">
        <v>2</v>
      </c>
      <c r="I31" s="91" t="s">
        <v>253</v>
      </c>
    </row>
  </sheetData>
  <sheetProtection/>
  <mergeCells count="19">
    <mergeCell ref="B23:I23"/>
    <mergeCell ref="A5:I5"/>
    <mergeCell ref="A28:I28"/>
    <mergeCell ref="A7:A9"/>
    <mergeCell ref="F8:F9"/>
    <mergeCell ref="A30:I30"/>
    <mergeCell ref="A14:I14"/>
    <mergeCell ref="A27:I27"/>
    <mergeCell ref="C7:C9"/>
    <mergeCell ref="A15:H15"/>
    <mergeCell ref="G1:I1"/>
    <mergeCell ref="G3:I3"/>
    <mergeCell ref="F7:H7"/>
    <mergeCell ref="G8:H8"/>
    <mergeCell ref="I7:I9"/>
    <mergeCell ref="A17:I17"/>
    <mergeCell ref="B7:B9"/>
    <mergeCell ref="A11:I11"/>
    <mergeCell ref="E7:E9"/>
  </mergeCells>
  <printOptions/>
  <pageMargins left="0.7086614173228347" right="0.25" top="0.7480314960629921" bottom="0.51" header="0.31496062992125984" footer="0.3149606299212598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M23"/>
  <sheetViews>
    <sheetView view="pageBreakPreview" zoomScale="80" zoomScaleNormal="80" zoomScaleSheetLayoutView="80" zoomScalePageLayoutView="0" workbookViewId="0" topLeftCell="A16">
      <selection activeCell="F18" sqref="F18"/>
    </sheetView>
  </sheetViews>
  <sheetFormatPr defaultColWidth="8.8515625" defaultRowHeight="15"/>
  <cols>
    <col min="1" max="1" width="7.00390625" style="10" customWidth="1"/>
    <col min="2" max="2" width="41.28125" style="10" customWidth="1"/>
    <col min="3" max="3" width="38.421875" style="10" customWidth="1"/>
    <col min="4" max="4" width="13.28125" style="12" customWidth="1"/>
    <col min="5" max="5" width="14.140625" style="12" customWidth="1"/>
    <col min="6" max="7" width="13.00390625" style="13" bestFit="1" customWidth="1"/>
    <col min="8" max="8" width="42.00390625" style="13" customWidth="1"/>
    <col min="9" max="9" width="44.8515625" style="13" customWidth="1"/>
    <col min="10" max="10" width="22.140625" style="13" customWidth="1"/>
    <col min="11" max="16384" width="8.8515625" style="10" customWidth="1"/>
  </cols>
  <sheetData>
    <row r="1" spans="8:10" ht="22.5" customHeight="1">
      <c r="H1" s="41"/>
      <c r="I1" s="152" t="s">
        <v>129</v>
      </c>
      <c r="J1" s="152"/>
    </row>
    <row r="2" spans="8:13" ht="12" customHeight="1">
      <c r="H2" s="141"/>
      <c r="I2" s="141"/>
      <c r="J2" s="141"/>
      <c r="K2" s="14"/>
      <c r="L2" s="14"/>
      <c r="M2" s="14"/>
    </row>
    <row r="3" spans="1:12" ht="56.25" customHeight="1">
      <c r="A3" s="153" t="s">
        <v>131</v>
      </c>
      <c r="B3" s="153"/>
      <c r="C3" s="153"/>
      <c r="D3" s="153"/>
      <c r="E3" s="153"/>
      <c r="F3" s="153"/>
      <c r="G3" s="153"/>
      <c r="H3" s="153"/>
      <c r="I3" s="153"/>
      <c r="J3" s="153"/>
      <c r="K3" s="15"/>
      <c r="L3" s="15"/>
    </row>
    <row r="4" spans="1:12" ht="9.75" customHeight="1">
      <c r="A4" s="47"/>
      <c r="B4" s="47"/>
      <c r="C4" s="47"/>
      <c r="D4" s="47"/>
      <c r="E4" s="47"/>
      <c r="F4" s="47"/>
      <c r="G4" s="47"/>
      <c r="H4" s="47"/>
      <c r="I4" s="47"/>
      <c r="J4" s="47"/>
      <c r="K4" s="15"/>
      <c r="L4" s="15"/>
    </row>
    <row r="5" spans="1:12" ht="18.75" customHeight="1">
      <c r="A5" s="149" t="s">
        <v>0</v>
      </c>
      <c r="B5" s="149" t="s">
        <v>72</v>
      </c>
      <c r="C5" s="149" t="s">
        <v>75</v>
      </c>
      <c r="D5" s="148" t="s">
        <v>73</v>
      </c>
      <c r="E5" s="148"/>
      <c r="F5" s="148" t="s">
        <v>74</v>
      </c>
      <c r="G5" s="148"/>
      <c r="H5" s="150" t="s">
        <v>78</v>
      </c>
      <c r="I5" s="151"/>
      <c r="J5" s="148" t="s">
        <v>81</v>
      </c>
      <c r="K5" s="15"/>
      <c r="L5" s="15"/>
    </row>
    <row r="6" spans="1:10" s="16" customFormat="1" ht="106.5" customHeight="1">
      <c r="A6" s="149"/>
      <c r="B6" s="149"/>
      <c r="C6" s="149"/>
      <c r="D6" s="7" t="s">
        <v>76</v>
      </c>
      <c r="E6" s="7" t="s">
        <v>77</v>
      </c>
      <c r="F6" s="7" t="s">
        <v>76</v>
      </c>
      <c r="G6" s="7" t="s">
        <v>77</v>
      </c>
      <c r="H6" s="7" t="s">
        <v>79</v>
      </c>
      <c r="I6" s="7" t="s">
        <v>80</v>
      </c>
      <c r="J6" s="148"/>
    </row>
    <row r="7" spans="1:10" s="16" customFormat="1" ht="18" customHeight="1">
      <c r="A7" s="7">
        <v>1</v>
      </c>
      <c r="B7" s="7">
        <v>2</v>
      </c>
      <c r="C7" s="7">
        <v>3</v>
      </c>
      <c r="D7" s="7">
        <v>4</v>
      </c>
      <c r="E7" s="7">
        <v>5</v>
      </c>
      <c r="F7" s="19">
        <v>6</v>
      </c>
      <c r="G7" s="19">
        <v>7</v>
      </c>
      <c r="H7" s="19">
        <v>8</v>
      </c>
      <c r="I7" s="19">
        <v>9</v>
      </c>
      <c r="J7" s="19">
        <v>10</v>
      </c>
    </row>
    <row r="8" spans="1:10" s="16" customFormat="1" ht="24" customHeight="1">
      <c r="A8" s="138" t="s">
        <v>17</v>
      </c>
      <c r="B8" s="139"/>
      <c r="C8" s="139"/>
      <c r="D8" s="139"/>
      <c r="E8" s="139"/>
      <c r="F8" s="139"/>
      <c r="G8" s="139"/>
      <c r="H8" s="139"/>
      <c r="I8" s="139"/>
      <c r="J8" s="140"/>
    </row>
    <row r="9" spans="1:10" s="16" customFormat="1" ht="24" customHeight="1" hidden="1">
      <c r="A9" s="142" t="s">
        <v>53</v>
      </c>
      <c r="B9" s="143"/>
      <c r="C9" s="143"/>
      <c r="D9" s="143"/>
      <c r="E9" s="143"/>
      <c r="F9" s="143"/>
      <c r="G9" s="143"/>
      <c r="H9" s="143"/>
      <c r="I9" s="143"/>
      <c r="J9" s="144"/>
    </row>
    <row r="10" spans="1:10" ht="45.75" customHeight="1" hidden="1">
      <c r="A10" s="145" t="s">
        <v>49</v>
      </c>
      <c r="B10" s="146"/>
      <c r="C10" s="146"/>
      <c r="D10" s="146"/>
      <c r="E10" s="146"/>
      <c r="F10" s="146"/>
      <c r="G10" s="146"/>
      <c r="H10" s="146"/>
      <c r="I10" s="146"/>
      <c r="J10" s="147"/>
    </row>
    <row r="11" spans="1:10" ht="75" hidden="1">
      <c r="A11" s="82">
        <v>1</v>
      </c>
      <c r="B11" s="72" t="s">
        <v>121</v>
      </c>
      <c r="C11" s="72" t="s">
        <v>123</v>
      </c>
      <c r="D11" s="85">
        <v>44197</v>
      </c>
      <c r="E11" s="85">
        <v>44561</v>
      </c>
      <c r="F11" s="85">
        <v>44197</v>
      </c>
      <c r="G11" s="85">
        <v>44561</v>
      </c>
      <c r="H11" s="78" t="s">
        <v>126</v>
      </c>
      <c r="I11" s="78" t="s">
        <v>94</v>
      </c>
      <c r="J11" s="78" t="s">
        <v>82</v>
      </c>
    </row>
    <row r="12" spans="1:10" s="84" customFormat="1" ht="131.25" hidden="1">
      <c r="A12" s="83">
        <v>2</v>
      </c>
      <c r="B12" s="48" t="s">
        <v>122</v>
      </c>
      <c r="C12" s="72" t="s">
        <v>123</v>
      </c>
      <c r="D12" s="85">
        <v>44197</v>
      </c>
      <c r="E12" s="85">
        <v>44561</v>
      </c>
      <c r="F12" s="85">
        <v>44197</v>
      </c>
      <c r="G12" s="85">
        <v>44561</v>
      </c>
      <c r="H12" s="78" t="s">
        <v>126</v>
      </c>
      <c r="I12" s="78" t="s">
        <v>94</v>
      </c>
      <c r="J12" s="78" t="s">
        <v>82</v>
      </c>
    </row>
    <row r="13" spans="1:10" ht="75">
      <c r="A13" s="82">
        <v>1</v>
      </c>
      <c r="B13" s="72" t="s">
        <v>24</v>
      </c>
      <c r="C13" s="108" t="s">
        <v>226</v>
      </c>
      <c r="D13" s="73">
        <v>44927</v>
      </c>
      <c r="E13" s="73">
        <v>45291</v>
      </c>
      <c r="F13" s="73">
        <v>44927</v>
      </c>
      <c r="G13" s="73">
        <v>45291</v>
      </c>
      <c r="H13" s="53" t="s">
        <v>86</v>
      </c>
      <c r="I13" s="70" t="s">
        <v>94</v>
      </c>
      <c r="J13" s="53" t="s">
        <v>82</v>
      </c>
    </row>
    <row r="14" spans="1:10" ht="93.75">
      <c r="A14" s="11">
        <v>2</v>
      </c>
      <c r="B14" s="48" t="s">
        <v>25</v>
      </c>
      <c r="C14" s="48" t="s">
        <v>226</v>
      </c>
      <c r="D14" s="73">
        <v>44927</v>
      </c>
      <c r="E14" s="73">
        <v>45291</v>
      </c>
      <c r="F14" s="73">
        <v>44927</v>
      </c>
      <c r="G14" s="73">
        <v>45291</v>
      </c>
      <c r="H14" s="48" t="s">
        <v>86</v>
      </c>
      <c r="I14" s="108" t="s">
        <v>227</v>
      </c>
      <c r="J14" s="78" t="s">
        <v>82</v>
      </c>
    </row>
    <row r="15" spans="1:10" ht="131.25">
      <c r="A15" s="11">
        <v>3</v>
      </c>
      <c r="B15" s="7" t="s">
        <v>44</v>
      </c>
      <c r="C15" s="108" t="s">
        <v>228</v>
      </c>
      <c r="D15" s="73">
        <v>44927</v>
      </c>
      <c r="E15" s="73">
        <v>45291</v>
      </c>
      <c r="F15" s="73">
        <v>44927</v>
      </c>
      <c r="G15" s="73">
        <v>45291</v>
      </c>
      <c r="H15" s="53" t="s">
        <v>87</v>
      </c>
      <c r="I15" s="70" t="s">
        <v>224</v>
      </c>
      <c r="J15" s="108" t="s">
        <v>229</v>
      </c>
    </row>
    <row r="16" spans="1:10" ht="168.75">
      <c r="A16" s="11">
        <v>4</v>
      </c>
      <c r="B16" s="48" t="s">
        <v>43</v>
      </c>
      <c r="C16" s="48" t="s">
        <v>228</v>
      </c>
      <c r="D16" s="73">
        <v>44927</v>
      </c>
      <c r="E16" s="73">
        <v>45291</v>
      </c>
      <c r="F16" s="73">
        <v>44927</v>
      </c>
      <c r="G16" s="73">
        <v>45291</v>
      </c>
      <c r="H16" s="48" t="s">
        <v>87</v>
      </c>
      <c r="I16" s="109" t="s">
        <v>225</v>
      </c>
      <c r="J16" s="108" t="s">
        <v>229</v>
      </c>
    </row>
    <row r="17" spans="1:10" ht="75">
      <c r="A17" s="11">
        <v>5</v>
      </c>
      <c r="B17" s="108" t="s">
        <v>230</v>
      </c>
      <c r="C17" s="108" t="s">
        <v>231</v>
      </c>
      <c r="D17" s="73">
        <v>44927</v>
      </c>
      <c r="E17" s="73">
        <v>45291</v>
      </c>
      <c r="F17" s="73">
        <v>44927</v>
      </c>
      <c r="G17" s="73">
        <v>45291</v>
      </c>
      <c r="H17" s="108" t="s">
        <v>232</v>
      </c>
      <c r="I17" s="108" t="s">
        <v>235</v>
      </c>
      <c r="J17" s="108" t="s">
        <v>82</v>
      </c>
    </row>
    <row r="18" spans="1:10" ht="124.5" customHeight="1">
      <c r="A18" s="11">
        <v>6</v>
      </c>
      <c r="B18" s="48" t="s">
        <v>233</v>
      </c>
      <c r="C18" s="48" t="s">
        <v>231</v>
      </c>
      <c r="D18" s="73">
        <v>44927</v>
      </c>
      <c r="E18" s="73">
        <v>45291</v>
      </c>
      <c r="F18" s="73">
        <v>44927</v>
      </c>
      <c r="G18" s="73">
        <v>45291</v>
      </c>
      <c r="H18" s="48" t="s">
        <v>258</v>
      </c>
      <c r="I18" s="48" t="s">
        <v>234</v>
      </c>
      <c r="J18" s="108" t="s">
        <v>82</v>
      </c>
    </row>
    <row r="19" spans="1:10" ht="18.75">
      <c r="A19" s="142" t="s">
        <v>29</v>
      </c>
      <c r="B19" s="143"/>
      <c r="C19" s="143"/>
      <c r="D19" s="143"/>
      <c r="E19" s="143"/>
      <c r="F19" s="143"/>
      <c r="G19" s="143"/>
      <c r="H19" s="143"/>
      <c r="I19" s="143"/>
      <c r="J19" s="144"/>
    </row>
    <row r="20" spans="1:10" ht="127.5" customHeight="1" hidden="1">
      <c r="A20" s="11">
        <v>7</v>
      </c>
      <c r="B20" s="72" t="s">
        <v>124</v>
      </c>
      <c r="C20" s="72" t="s">
        <v>125</v>
      </c>
      <c r="D20" s="73">
        <v>44562</v>
      </c>
      <c r="E20" s="73">
        <v>44926</v>
      </c>
      <c r="F20" s="73">
        <v>44562</v>
      </c>
      <c r="G20" s="73">
        <v>44926</v>
      </c>
      <c r="H20" s="78" t="s">
        <v>126</v>
      </c>
      <c r="I20" s="78" t="s">
        <v>94</v>
      </c>
      <c r="J20" s="78" t="s">
        <v>82</v>
      </c>
    </row>
    <row r="21" spans="1:10" ht="93.75">
      <c r="A21" s="11">
        <v>7</v>
      </c>
      <c r="B21" s="49" t="s">
        <v>249</v>
      </c>
      <c r="C21" s="108" t="s">
        <v>226</v>
      </c>
      <c r="D21" s="73">
        <v>44927</v>
      </c>
      <c r="E21" s="73">
        <v>45291</v>
      </c>
      <c r="F21" s="73">
        <v>44927</v>
      </c>
      <c r="G21" s="73">
        <v>45291</v>
      </c>
      <c r="H21" s="117" t="s">
        <v>237</v>
      </c>
      <c r="I21" s="108" t="s">
        <v>236</v>
      </c>
      <c r="J21" s="53" t="s">
        <v>82</v>
      </c>
    </row>
    <row r="22" spans="1:10" ht="150">
      <c r="A22" s="11">
        <v>8</v>
      </c>
      <c r="B22" s="110" t="s">
        <v>240</v>
      </c>
      <c r="C22" s="48" t="s">
        <v>226</v>
      </c>
      <c r="D22" s="73">
        <v>44927</v>
      </c>
      <c r="E22" s="73">
        <v>45291</v>
      </c>
      <c r="F22" s="73">
        <v>44927</v>
      </c>
      <c r="G22" s="73">
        <v>45291</v>
      </c>
      <c r="H22" s="108" t="s">
        <v>237</v>
      </c>
      <c r="I22" s="108" t="s">
        <v>238</v>
      </c>
      <c r="J22" s="108" t="s">
        <v>82</v>
      </c>
    </row>
    <row r="23" spans="1:10" ht="131.25">
      <c r="A23" s="11">
        <v>9</v>
      </c>
      <c r="B23" s="110" t="s">
        <v>241</v>
      </c>
      <c r="C23" s="48" t="s">
        <v>226</v>
      </c>
      <c r="D23" s="73">
        <v>44927</v>
      </c>
      <c r="E23" s="73">
        <v>45291</v>
      </c>
      <c r="F23" s="73">
        <v>44927</v>
      </c>
      <c r="G23" s="73">
        <v>45291</v>
      </c>
      <c r="H23" s="108" t="s">
        <v>237</v>
      </c>
      <c r="I23" s="108" t="s">
        <v>239</v>
      </c>
      <c r="J23" s="108" t="s">
        <v>82</v>
      </c>
    </row>
  </sheetData>
  <sheetProtection/>
  <mergeCells count="14">
    <mergeCell ref="J5:J6"/>
    <mergeCell ref="H5:I5"/>
    <mergeCell ref="I1:J1"/>
    <mergeCell ref="A3:J3"/>
    <mergeCell ref="A8:J8"/>
    <mergeCell ref="H2:J2"/>
    <mergeCell ref="A19:J19"/>
    <mergeCell ref="A9:J9"/>
    <mergeCell ref="A10:J10"/>
    <mergeCell ref="D5:E5"/>
    <mergeCell ref="F5:G5"/>
    <mergeCell ref="B5:B6"/>
    <mergeCell ref="A5:A6"/>
    <mergeCell ref="C5:C6"/>
  </mergeCells>
  <printOptions/>
  <pageMargins left="0.6299212598425197" right="0.15748031496062992" top="0.6692913385826772" bottom="0.4330708661417323" header="0.31496062992125984" footer="0.4724409448818898"/>
  <pageSetup fitToHeight="2" horizontalDpi="600" verticalDpi="600" orientation="landscape" paperSize="9" scale="55" r:id="rId1"/>
  <headerFooter>
    <oddFooter>&amp;CСтраница  &amp;P из &amp;N</oddFooter>
  </headerFooter>
  <rowBreaks count="1" manualBreakCount="1">
    <brk id="18" max="9" man="1"/>
  </rowBreaks>
</worksheet>
</file>

<file path=xl/worksheets/sheet3.xml><?xml version="1.0" encoding="utf-8"?>
<worksheet xmlns="http://schemas.openxmlformats.org/spreadsheetml/2006/main" xmlns:r="http://schemas.openxmlformats.org/officeDocument/2006/relationships">
  <dimension ref="A1:I142"/>
  <sheetViews>
    <sheetView view="pageBreakPreview" zoomScale="50" zoomScaleSheetLayoutView="50" workbookViewId="0" topLeftCell="A5">
      <pane xSplit="1" ySplit="1" topLeftCell="B75" activePane="bottomRight" state="frozen"/>
      <selection pane="topLeft" activeCell="A5" sqref="A5"/>
      <selection pane="topRight" activeCell="B5" sqref="B5"/>
      <selection pane="bottomLeft" activeCell="A6" sqref="A6"/>
      <selection pane="bottomRight" activeCell="B131" sqref="B131:B136"/>
    </sheetView>
  </sheetViews>
  <sheetFormatPr defaultColWidth="8.8515625" defaultRowHeight="26.25" customHeight="1"/>
  <cols>
    <col min="1" max="1" width="22.00390625" style="35" customWidth="1"/>
    <col min="2" max="2" width="62.57421875" style="35" customWidth="1"/>
    <col min="3" max="3" width="73.28125" style="35" customWidth="1"/>
    <col min="4" max="4" width="24.00390625" style="35" customWidth="1"/>
    <col min="5" max="5" width="22.8515625" style="35" customWidth="1"/>
    <col min="6" max="6" width="16.00390625" style="35" hidden="1" customWidth="1"/>
    <col min="7" max="7" width="14.57421875" style="35" hidden="1" customWidth="1"/>
    <col min="8" max="8" width="20.00390625" style="38" customWidth="1"/>
    <col min="9" max="9" width="15.8515625" style="35" bestFit="1" customWidth="1"/>
    <col min="10" max="10" width="18.28125" style="35" customWidth="1"/>
    <col min="11" max="11" width="16.28125" style="35" customWidth="1"/>
    <col min="12" max="16384" width="8.8515625" style="35" customWidth="1"/>
  </cols>
  <sheetData>
    <row r="1" spans="1:8" ht="38.25" customHeight="1">
      <c r="A1" s="37"/>
      <c r="B1" s="37"/>
      <c r="C1" s="183" t="s">
        <v>98</v>
      </c>
      <c r="D1" s="183"/>
      <c r="E1" s="183"/>
      <c r="F1" s="183"/>
      <c r="G1" s="183"/>
      <c r="H1" s="183"/>
    </row>
    <row r="2" spans="1:8" ht="29.25" customHeight="1">
      <c r="A2" s="37"/>
      <c r="B2" s="37"/>
      <c r="C2" s="37"/>
      <c r="D2" s="37"/>
      <c r="E2" s="60"/>
      <c r="F2" s="60"/>
      <c r="G2" s="60"/>
      <c r="H2" s="60"/>
    </row>
    <row r="3" spans="1:8" ht="69.75" customHeight="1">
      <c r="A3" s="179" t="s">
        <v>88</v>
      </c>
      <c r="B3" s="179"/>
      <c r="C3" s="179"/>
      <c r="D3" s="179"/>
      <c r="E3" s="179"/>
      <c r="F3" s="179"/>
      <c r="G3" s="179"/>
      <c r="H3" s="179"/>
    </row>
    <row r="4" spans="1:8" ht="26.25" customHeight="1" hidden="1">
      <c r="A4" s="180" t="s">
        <v>3</v>
      </c>
      <c r="B4" s="185" t="s">
        <v>95</v>
      </c>
      <c r="C4" s="180" t="s">
        <v>4</v>
      </c>
      <c r="D4" s="74"/>
      <c r="E4" s="61"/>
      <c r="F4" s="62"/>
      <c r="G4" s="62"/>
      <c r="H4" s="62"/>
    </row>
    <row r="5" spans="1:8" s="36" customFormat="1" ht="200.25" customHeight="1">
      <c r="A5" s="180"/>
      <c r="B5" s="185"/>
      <c r="C5" s="180"/>
      <c r="D5" s="71" t="s">
        <v>96</v>
      </c>
      <c r="E5" s="71" t="s">
        <v>97</v>
      </c>
      <c r="F5" s="63" t="s">
        <v>22</v>
      </c>
      <c r="G5" s="63" t="s">
        <v>23</v>
      </c>
      <c r="H5" s="63" t="s">
        <v>85</v>
      </c>
    </row>
    <row r="6" spans="1:8" ht="26.25" customHeight="1">
      <c r="A6" s="181" t="s">
        <v>8</v>
      </c>
      <c r="B6" s="181" t="s">
        <v>46</v>
      </c>
      <c r="C6" s="54" t="s">
        <v>28</v>
      </c>
      <c r="D6" s="54">
        <f>D8+D9+D10+D11</f>
        <v>930.751</v>
      </c>
      <c r="E6" s="54">
        <f>E8+E9+E10+E11</f>
        <v>3983.18833</v>
      </c>
      <c r="F6" s="54">
        <f>F8+F9+F10+F11</f>
        <v>2834.8331399999997</v>
      </c>
      <c r="G6" s="54">
        <f>G8+G9+G10+G11</f>
        <v>2834.8331399999997</v>
      </c>
      <c r="H6" s="54">
        <f>H8+H9+H10+H11</f>
        <v>3983.18833</v>
      </c>
    </row>
    <row r="7" spans="1:8" ht="26.25" customHeight="1">
      <c r="A7" s="182"/>
      <c r="B7" s="182"/>
      <c r="C7" s="55" t="s">
        <v>100</v>
      </c>
      <c r="D7" s="55"/>
      <c r="E7" s="55"/>
      <c r="F7" s="55"/>
      <c r="G7" s="55"/>
      <c r="H7" s="55"/>
    </row>
    <row r="8" spans="1:8" ht="26.25" customHeight="1">
      <c r="A8" s="182"/>
      <c r="B8" s="182"/>
      <c r="C8" s="55" t="s">
        <v>83</v>
      </c>
      <c r="D8" s="55">
        <f aca="true" t="shared" si="0" ref="D8:H11">D14+D80</f>
        <v>0</v>
      </c>
      <c r="E8" s="55">
        <f t="shared" si="0"/>
        <v>975.59359</v>
      </c>
      <c r="F8" s="55">
        <f t="shared" si="0"/>
        <v>975.59359</v>
      </c>
      <c r="G8" s="55">
        <f t="shared" si="0"/>
        <v>975.59359</v>
      </c>
      <c r="H8" s="55">
        <f t="shared" si="0"/>
        <v>975.59359</v>
      </c>
    </row>
    <row r="9" spans="1:8" ht="26.25" customHeight="1">
      <c r="A9" s="182"/>
      <c r="B9" s="182"/>
      <c r="C9" s="55" t="s">
        <v>244</v>
      </c>
      <c r="D9" s="55">
        <f t="shared" si="0"/>
        <v>363.7</v>
      </c>
      <c r="E9" s="55">
        <f t="shared" si="0"/>
        <v>2037.0629</v>
      </c>
      <c r="F9" s="55">
        <f t="shared" si="0"/>
        <v>1037.0629</v>
      </c>
      <c r="G9" s="55">
        <f t="shared" si="0"/>
        <v>1037.0629</v>
      </c>
      <c r="H9" s="55">
        <f t="shared" si="0"/>
        <v>2037.0629</v>
      </c>
    </row>
    <row r="10" spans="1:8" ht="26.25" customHeight="1">
      <c r="A10" s="182"/>
      <c r="B10" s="182"/>
      <c r="C10" s="55" t="s">
        <v>26</v>
      </c>
      <c r="D10" s="55">
        <f t="shared" si="0"/>
        <v>567.0509999999999</v>
      </c>
      <c r="E10" s="55">
        <f t="shared" si="0"/>
        <v>960.53184</v>
      </c>
      <c r="F10" s="55">
        <f t="shared" si="0"/>
        <v>822.17665</v>
      </c>
      <c r="G10" s="55">
        <f t="shared" si="0"/>
        <v>822.17665</v>
      </c>
      <c r="H10" s="55">
        <f t="shared" si="0"/>
        <v>960.53184</v>
      </c>
    </row>
    <row r="11" spans="1:8" ht="25.5" customHeight="1">
      <c r="A11" s="182"/>
      <c r="B11" s="182"/>
      <c r="C11" s="55" t="s">
        <v>99</v>
      </c>
      <c r="D11" s="55">
        <f t="shared" si="0"/>
        <v>0</v>
      </c>
      <c r="E11" s="55">
        <f t="shared" si="0"/>
        <v>10</v>
      </c>
      <c r="F11" s="55">
        <f t="shared" si="0"/>
        <v>0</v>
      </c>
      <c r="G11" s="55">
        <f t="shared" si="0"/>
        <v>0</v>
      </c>
      <c r="H11" s="55">
        <f t="shared" si="0"/>
        <v>10</v>
      </c>
    </row>
    <row r="12" spans="1:8" ht="26.25" customHeight="1">
      <c r="A12" s="167" t="s">
        <v>18</v>
      </c>
      <c r="B12" s="167" t="s">
        <v>9</v>
      </c>
      <c r="C12" s="56" t="s">
        <v>28</v>
      </c>
      <c r="D12" s="56">
        <f>D14+D15+D16+D17</f>
        <v>538.693</v>
      </c>
      <c r="E12" s="56">
        <f>E14+E15+E16+E17</f>
        <v>1605.4173299999998</v>
      </c>
      <c r="F12" s="56">
        <f>F14+F15+F16+F17</f>
        <v>1457.06214</v>
      </c>
      <c r="G12" s="56">
        <f>G14+G15+G16+G17</f>
        <v>1457.06214</v>
      </c>
      <c r="H12" s="56">
        <f>H14+H15+H16+H17</f>
        <v>1605.4173299999998</v>
      </c>
    </row>
    <row r="13" spans="1:8" ht="26.25" customHeight="1">
      <c r="A13" s="168"/>
      <c r="B13" s="168"/>
      <c r="C13" s="57" t="s">
        <v>100</v>
      </c>
      <c r="D13" s="57"/>
      <c r="E13" s="57"/>
      <c r="F13" s="57"/>
      <c r="G13" s="57"/>
      <c r="H13" s="57"/>
    </row>
    <row r="14" spans="1:8" ht="26.25" customHeight="1">
      <c r="A14" s="168"/>
      <c r="B14" s="168"/>
      <c r="C14" s="57" t="s">
        <v>83</v>
      </c>
      <c r="D14" s="57">
        <f aca="true" t="shared" si="1" ref="D14:H17">D44+D56+D68</f>
        <v>0</v>
      </c>
      <c r="E14" s="57">
        <f t="shared" si="1"/>
        <v>975.59359</v>
      </c>
      <c r="F14" s="57">
        <f t="shared" si="1"/>
        <v>975.59359</v>
      </c>
      <c r="G14" s="57">
        <f t="shared" si="1"/>
        <v>975.59359</v>
      </c>
      <c r="H14" s="57">
        <f t="shared" si="1"/>
        <v>975.59359</v>
      </c>
    </row>
    <row r="15" spans="1:8" ht="26.25" customHeight="1">
      <c r="A15" s="168"/>
      <c r="B15" s="168"/>
      <c r="C15" s="57" t="s">
        <v>244</v>
      </c>
      <c r="D15" s="57">
        <f t="shared" si="1"/>
        <v>363.7</v>
      </c>
      <c r="E15" s="57">
        <f t="shared" si="1"/>
        <v>51.3499</v>
      </c>
      <c r="F15" s="57">
        <f t="shared" si="1"/>
        <v>51.3499</v>
      </c>
      <c r="G15" s="57">
        <f t="shared" si="1"/>
        <v>51.3499</v>
      </c>
      <c r="H15" s="57">
        <f t="shared" si="1"/>
        <v>51.3499</v>
      </c>
    </row>
    <row r="16" spans="1:8" ht="26.25" customHeight="1">
      <c r="A16" s="168"/>
      <c r="B16" s="168"/>
      <c r="C16" s="57" t="s">
        <v>26</v>
      </c>
      <c r="D16" s="57">
        <f t="shared" si="1"/>
        <v>174.993</v>
      </c>
      <c r="E16" s="57">
        <f t="shared" si="1"/>
        <v>568.47384</v>
      </c>
      <c r="F16" s="57">
        <f t="shared" si="1"/>
        <v>430.11865</v>
      </c>
      <c r="G16" s="57">
        <f t="shared" si="1"/>
        <v>430.11865</v>
      </c>
      <c r="H16" s="57">
        <f t="shared" si="1"/>
        <v>568.47384</v>
      </c>
    </row>
    <row r="17" spans="1:8" ht="26.25" customHeight="1">
      <c r="A17" s="168"/>
      <c r="B17" s="168"/>
      <c r="C17" s="57" t="s">
        <v>99</v>
      </c>
      <c r="D17" s="57">
        <f t="shared" si="1"/>
        <v>0</v>
      </c>
      <c r="E17" s="57">
        <f t="shared" si="1"/>
        <v>10</v>
      </c>
      <c r="F17" s="57">
        <f t="shared" si="1"/>
        <v>0</v>
      </c>
      <c r="G17" s="57">
        <f t="shared" si="1"/>
        <v>0</v>
      </c>
      <c r="H17" s="57">
        <f t="shared" si="1"/>
        <v>10</v>
      </c>
    </row>
    <row r="18" spans="1:8" ht="26.25" customHeight="1" hidden="1">
      <c r="A18" s="166" t="s">
        <v>31</v>
      </c>
      <c r="B18" s="166" t="s">
        <v>34</v>
      </c>
      <c r="C18" s="58" t="s">
        <v>28</v>
      </c>
      <c r="D18" s="58"/>
      <c r="E18" s="58"/>
      <c r="F18" s="58"/>
      <c r="G18" s="58"/>
      <c r="H18" s="58"/>
    </row>
    <row r="19" spans="1:8" ht="26.25" customHeight="1" hidden="1">
      <c r="A19" s="166"/>
      <c r="B19" s="166"/>
      <c r="C19" s="59" t="s">
        <v>47</v>
      </c>
      <c r="D19" s="59"/>
      <c r="E19" s="59"/>
      <c r="F19" s="59"/>
      <c r="G19" s="59"/>
      <c r="H19" s="59"/>
    </row>
    <row r="20" spans="1:8" ht="26.25" customHeight="1" hidden="1">
      <c r="A20" s="166"/>
      <c r="B20" s="166"/>
      <c r="C20" s="59" t="s">
        <v>83</v>
      </c>
      <c r="D20" s="59"/>
      <c r="E20" s="59"/>
      <c r="F20" s="59"/>
      <c r="G20" s="59"/>
      <c r="H20" s="59"/>
    </row>
    <row r="21" spans="1:8" ht="26.25" customHeight="1" hidden="1">
      <c r="A21" s="166"/>
      <c r="B21" s="166"/>
      <c r="C21" s="59" t="s">
        <v>27</v>
      </c>
      <c r="D21" s="59"/>
      <c r="E21" s="59"/>
      <c r="F21" s="59"/>
      <c r="G21" s="59"/>
      <c r="H21" s="59"/>
    </row>
    <row r="22" spans="1:8" ht="31.5" customHeight="1" hidden="1">
      <c r="A22" s="166"/>
      <c r="B22" s="166"/>
      <c r="C22" s="59" t="s">
        <v>26</v>
      </c>
      <c r="D22" s="59"/>
      <c r="E22" s="59"/>
      <c r="F22" s="59"/>
      <c r="G22" s="59"/>
      <c r="H22" s="59"/>
    </row>
    <row r="23" spans="1:8" ht="28.5" customHeight="1" hidden="1">
      <c r="A23" s="166"/>
      <c r="B23" s="166"/>
      <c r="C23" s="59" t="s">
        <v>5</v>
      </c>
      <c r="D23" s="59"/>
      <c r="E23" s="59"/>
      <c r="F23" s="59"/>
      <c r="G23" s="59"/>
      <c r="H23" s="59"/>
    </row>
    <row r="24" spans="1:8" ht="30" customHeight="1" hidden="1">
      <c r="A24" s="166"/>
      <c r="B24" s="166"/>
      <c r="C24" s="59" t="s">
        <v>84</v>
      </c>
      <c r="D24" s="59"/>
      <c r="E24" s="59"/>
      <c r="F24" s="59"/>
      <c r="G24" s="59"/>
      <c r="H24" s="59"/>
    </row>
    <row r="25" spans="1:8" ht="26.25" customHeight="1" hidden="1">
      <c r="A25" s="164" t="s">
        <v>16</v>
      </c>
      <c r="B25" s="165" t="s">
        <v>55</v>
      </c>
      <c r="C25" s="58" t="s">
        <v>28</v>
      </c>
      <c r="D25" s="58"/>
      <c r="E25" s="58"/>
      <c r="F25" s="58"/>
      <c r="G25" s="58"/>
      <c r="H25" s="58"/>
    </row>
    <row r="26" spans="1:8" ht="26.25" customHeight="1" hidden="1">
      <c r="A26" s="164"/>
      <c r="B26" s="165"/>
      <c r="C26" s="59" t="s">
        <v>47</v>
      </c>
      <c r="D26" s="59"/>
      <c r="E26" s="59"/>
      <c r="F26" s="59"/>
      <c r="G26" s="59"/>
      <c r="H26" s="59"/>
    </row>
    <row r="27" spans="1:8" ht="26.25" customHeight="1" hidden="1">
      <c r="A27" s="164"/>
      <c r="B27" s="165"/>
      <c r="C27" s="59" t="s">
        <v>83</v>
      </c>
      <c r="D27" s="59"/>
      <c r="E27" s="59"/>
      <c r="F27" s="59"/>
      <c r="G27" s="59"/>
      <c r="H27" s="59"/>
    </row>
    <row r="28" spans="1:8" ht="26.25" customHeight="1" hidden="1">
      <c r="A28" s="164"/>
      <c r="B28" s="165"/>
      <c r="C28" s="59" t="s">
        <v>27</v>
      </c>
      <c r="D28" s="59"/>
      <c r="E28" s="59"/>
      <c r="F28" s="59"/>
      <c r="G28" s="59"/>
      <c r="H28" s="59"/>
    </row>
    <row r="29" spans="1:8" ht="26.25" customHeight="1" hidden="1">
      <c r="A29" s="164"/>
      <c r="B29" s="165"/>
      <c r="C29" s="59" t="s">
        <v>26</v>
      </c>
      <c r="D29" s="59"/>
      <c r="E29" s="59"/>
      <c r="F29" s="59"/>
      <c r="G29" s="59"/>
      <c r="H29" s="59"/>
    </row>
    <row r="30" spans="1:8" ht="33" customHeight="1" hidden="1">
      <c r="A30" s="164"/>
      <c r="B30" s="165"/>
      <c r="C30" s="59" t="s">
        <v>5</v>
      </c>
      <c r="D30" s="59"/>
      <c r="E30" s="59"/>
      <c r="F30" s="59"/>
      <c r="G30" s="59"/>
      <c r="H30" s="59"/>
    </row>
    <row r="31" spans="1:8" ht="26.25" customHeight="1" hidden="1">
      <c r="A31" s="164"/>
      <c r="B31" s="165"/>
      <c r="C31" s="59" t="s">
        <v>84</v>
      </c>
      <c r="D31" s="59"/>
      <c r="E31" s="59"/>
      <c r="F31" s="59"/>
      <c r="G31" s="59"/>
      <c r="H31" s="59"/>
    </row>
    <row r="32" spans="1:8" ht="26.25" customHeight="1" hidden="1">
      <c r="A32" s="166" t="s">
        <v>31</v>
      </c>
      <c r="B32" s="166" t="s">
        <v>34</v>
      </c>
      <c r="C32" s="75" t="s">
        <v>28</v>
      </c>
      <c r="D32" s="64">
        <f>D33</f>
        <v>0</v>
      </c>
      <c r="E32" s="64">
        <v>0</v>
      </c>
      <c r="F32" s="64">
        <f>F33</f>
        <v>0</v>
      </c>
      <c r="G32" s="64">
        <f>G33</f>
        <v>0</v>
      </c>
      <c r="H32" s="64">
        <f>H33</f>
        <v>0</v>
      </c>
    </row>
    <row r="33" spans="1:8" ht="26.25" customHeight="1" hidden="1">
      <c r="A33" s="166"/>
      <c r="B33" s="166"/>
      <c r="C33" s="76" t="s">
        <v>100</v>
      </c>
      <c r="D33" s="64"/>
      <c r="E33" s="64"/>
      <c r="F33" s="64"/>
      <c r="G33" s="64"/>
      <c r="H33" s="64"/>
    </row>
    <row r="34" spans="1:8" ht="26.25" customHeight="1" hidden="1">
      <c r="A34" s="166"/>
      <c r="B34" s="166"/>
      <c r="C34" s="76" t="s">
        <v>47</v>
      </c>
      <c r="D34" s="66">
        <f>D39</f>
        <v>0</v>
      </c>
      <c r="E34" s="66">
        <v>0</v>
      </c>
      <c r="F34" s="66">
        <f aca="true" t="shared" si="2" ref="F34:H36">F39</f>
        <v>0</v>
      </c>
      <c r="G34" s="66">
        <f t="shared" si="2"/>
        <v>0</v>
      </c>
      <c r="H34" s="66">
        <f t="shared" si="2"/>
        <v>0</v>
      </c>
    </row>
    <row r="35" spans="1:8" ht="26.25" customHeight="1" hidden="1">
      <c r="A35" s="166"/>
      <c r="B35" s="166"/>
      <c r="C35" s="76" t="s">
        <v>26</v>
      </c>
      <c r="D35" s="64">
        <f>D40</f>
        <v>0</v>
      </c>
      <c r="E35" s="64">
        <v>0</v>
      </c>
      <c r="F35" s="64">
        <f t="shared" si="2"/>
        <v>0</v>
      </c>
      <c r="G35" s="64">
        <f t="shared" si="2"/>
        <v>0</v>
      </c>
      <c r="H35" s="64">
        <f t="shared" si="2"/>
        <v>0</v>
      </c>
    </row>
    <row r="36" spans="1:8" ht="27.75" hidden="1">
      <c r="A36" s="166"/>
      <c r="B36" s="166"/>
      <c r="C36" s="76" t="s">
        <v>99</v>
      </c>
      <c r="D36" s="64">
        <f>D41</f>
        <v>0</v>
      </c>
      <c r="E36" s="64">
        <v>0</v>
      </c>
      <c r="F36" s="64">
        <f t="shared" si="2"/>
        <v>0</v>
      </c>
      <c r="G36" s="64">
        <f t="shared" si="2"/>
        <v>0</v>
      </c>
      <c r="H36" s="64">
        <f t="shared" si="2"/>
        <v>0</v>
      </c>
    </row>
    <row r="37" spans="1:8" ht="26.25" customHeight="1" hidden="1">
      <c r="A37" s="164" t="s">
        <v>16</v>
      </c>
      <c r="B37" s="165" t="s">
        <v>55</v>
      </c>
      <c r="C37" s="75" t="s">
        <v>28</v>
      </c>
      <c r="D37" s="67">
        <f>D38</f>
        <v>0</v>
      </c>
      <c r="E37" s="67">
        <v>0</v>
      </c>
      <c r="F37" s="67">
        <f>F38</f>
        <v>0</v>
      </c>
      <c r="G37" s="67">
        <f>G38</f>
        <v>0</v>
      </c>
      <c r="H37" s="67">
        <f>H38</f>
        <v>0</v>
      </c>
    </row>
    <row r="38" spans="1:8" ht="26.25" customHeight="1" hidden="1">
      <c r="A38" s="164"/>
      <c r="B38" s="165"/>
      <c r="C38" s="76" t="s">
        <v>100</v>
      </c>
      <c r="D38" s="66"/>
      <c r="E38" s="66"/>
      <c r="F38" s="66"/>
      <c r="G38" s="66"/>
      <c r="H38" s="66"/>
    </row>
    <row r="39" spans="1:8" ht="26.25" customHeight="1" hidden="1">
      <c r="A39" s="164"/>
      <c r="B39" s="165"/>
      <c r="C39" s="76" t="s">
        <v>47</v>
      </c>
      <c r="D39" s="66">
        <v>0</v>
      </c>
      <c r="E39" s="66">
        <v>0</v>
      </c>
      <c r="F39" s="66">
        <v>0</v>
      </c>
      <c r="G39" s="66">
        <v>0</v>
      </c>
      <c r="H39" s="66">
        <v>0</v>
      </c>
    </row>
    <row r="40" spans="1:8" ht="26.25" customHeight="1" hidden="1">
      <c r="A40" s="164"/>
      <c r="B40" s="165"/>
      <c r="C40" s="76" t="s">
        <v>26</v>
      </c>
      <c r="D40" s="66">
        <v>0</v>
      </c>
      <c r="E40" s="66">
        <v>0</v>
      </c>
      <c r="F40" s="66">
        <v>0</v>
      </c>
      <c r="G40" s="66">
        <v>0</v>
      </c>
      <c r="H40" s="66">
        <v>0</v>
      </c>
    </row>
    <row r="41" spans="1:8" ht="59.25" customHeight="1" hidden="1">
      <c r="A41" s="164"/>
      <c r="B41" s="165"/>
      <c r="C41" s="76" t="s">
        <v>99</v>
      </c>
      <c r="D41" s="86">
        <v>0</v>
      </c>
      <c r="E41" s="86">
        <v>0</v>
      </c>
      <c r="F41" s="86">
        <v>0</v>
      </c>
      <c r="G41" s="86">
        <v>0</v>
      </c>
      <c r="H41" s="86">
        <v>0</v>
      </c>
    </row>
    <row r="42" spans="1:8" ht="26.25" customHeight="1">
      <c r="A42" s="166" t="s">
        <v>32</v>
      </c>
      <c r="B42" s="166" t="s">
        <v>12</v>
      </c>
      <c r="C42" s="75" t="s">
        <v>28</v>
      </c>
      <c r="D42" s="58">
        <f>D44+D45+D46+D47</f>
        <v>151.293</v>
      </c>
      <c r="E42" s="58">
        <f>E44+E45+E46+E47</f>
        <v>138.35519</v>
      </c>
      <c r="F42" s="58">
        <f>F44+F45+F46+F47</f>
        <v>0</v>
      </c>
      <c r="G42" s="58">
        <f>G44+G45+G46+G47</f>
        <v>0</v>
      </c>
      <c r="H42" s="58">
        <f>H44+H45+H46+H47</f>
        <v>138.35519</v>
      </c>
    </row>
    <row r="43" spans="1:8" ht="26.25" customHeight="1">
      <c r="A43" s="166"/>
      <c r="B43" s="166"/>
      <c r="C43" s="76" t="s">
        <v>100</v>
      </c>
      <c r="D43" s="59"/>
      <c r="E43" s="59"/>
      <c r="F43" s="59"/>
      <c r="G43" s="59"/>
      <c r="H43" s="59"/>
    </row>
    <row r="44" spans="1:8" ht="26.25" customHeight="1">
      <c r="A44" s="166"/>
      <c r="B44" s="166"/>
      <c r="C44" s="59" t="s">
        <v>83</v>
      </c>
      <c r="D44" s="59">
        <f aca="true" t="shared" si="3" ref="D44:H47">D50</f>
        <v>0</v>
      </c>
      <c r="E44" s="59">
        <f t="shared" si="3"/>
        <v>0</v>
      </c>
      <c r="F44" s="59">
        <f t="shared" si="3"/>
        <v>0</v>
      </c>
      <c r="G44" s="59">
        <f t="shared" si="3"/>
        <v>0</v>
      </c>
      <c r="H44" s="59">
        <f t="shared" si="3"/>
        <v>0</v>
      </c>
    </row>
    <row r="45" spans="1:8" ht="26.25" customHeight="1">
      <c r="A45" s="166"/>
      <c r="B45" s="166"/>
      <c r="C45" s="59" t="s">
        <v>244</v>
      </c>
      <c r="D45" s="59">
        <f t="shared" si="3"/>
        <v>0</v>
      </c>
      <c r="E45" s="59">
        <f t="shared" si="3"/>
        <v>0</v>
      </c>
      <c r="F45" s="59">
        <f t="shared" si="3"/>
        <v>0</v>
      </c>
      <c r="G45" s="59">
        <f t="shared" si="3"/>
        <v>0</v>
      </c>
      <c r="H45" s="59">
        <f t="shared" si="3"/>
        <v>0</v>
      </c>
    </row>
    <row r="46" spans="1:8" ht="26.25" customHeight="1">
      <c r="A46" s="166"/>
      <c r="B46" s="166"/>
      <c r="C46" s="76" t="s">
        <v>26</v>
      </c>
      <c r="D46" s="59">
        <f t="shared" si="3"/>
        <v>151.293</v>
      </c>
      <c r="E46" s="59">
        <f t="shared" si="3"/>
        <v>138.35519</v>
      </c>
      <c r="F46" s="59">
        <f t="shared" si="3"/>
        <v>0</v>
      </c>
      <c r="G46" s="59">
        <f t="shared" si="3"/>
        <v>0</v>
      </c>
      <c r="H46" s="59">
        <f t="shared" si="3"/>
        <v>138.35519</v>
      </c>
    </row>
    <row r="47" spans="1:8" ht="26.25" customHeight="1">
      <c r="A47" s="166"/>
      <c r="B47" s="166"/>
      <c r="C47" s="76" t="s">
        <v>99</v>
      </c>
      <c r="D47" s="59">
        <f t="shared" si="3"/>
        <v>0</v>
      </c>
      <c r="E47" s="59">
        <f t="shared" si="3"/>
        <v>0</v>
      </c>
      <c r="F47" s="59">
        <f t="shared" si="3"/>
        <v>0</v>
      </c>
      <c r="G47" s="59">
        <f t="shared" si="3"/>
        <v>0</v>
      </c>
      <c r="H47" s="59">
        <f t="shared" si="3"/>
        <v>0</v>
      </c>
    </row>
    <row r="48" spans="1:8" ht="26.25" customHeight="1">
      <c r="A48" s="164" t="s">
        <v>13</v>
      </c>
      <c r="B48" s="165" t="s">
        <v>7</v>
      </c>
      <c r="C48" s="75" t="s">
        <v>28</v>
      </c>
      <c r="D48" s="58">
        <f>D50+D51+D52+D53</f>
        <v>151.293</v>
      </c>
      <c r="E48" s="58">
        <f>E50+E51+E52+E53</f>
        <v>138.35519</v>
      </c>
      <c r="F48" s="58">
        <f>F50+F51+F52+F53</f>
        <v>0</v>
      </c>
      <c r="G48" s="58">
        <f>G50+G51+G52+G53</f>
        <v>0</v>
      </c>
      <c r="H48" s="58">
        <f>H50+H51+H52+H53</f>
        <v>138.35519</v>
      </c>
    </row>
    <row r="49" spans="1:8" ht="26.25" customHeight="1">
      <c r="A49" s="164"/>
      <c r="B49" s="165"/>
      <c r="C49" s="76" t="s">
        <v>100</v>
      </c>
      <c r="D49" s="59"/>
      <c r="E49" s="59"/>
      <c r="F49" s="66"/>
      <c r="G49" s="66"/>
      <c r="H49" s="66"/>
    </row>
    <row r="50" spans="1:8" ht="26.25" customHeight="1">
      <c r="A50" s="164"/>
      <c r="B50" s="165"/>
      <c r="C50" s="59" t="s">
        <v>83</v>
      </c>
      <c r="D50" s="59"/>
      <c r="E50" s="59"/>
      <c r="F50" s="59"/>
      <c r="G50" s="59"/>
      <c r="H50" s="59"/>
    </row>
    <row r="51" spans="1:8" ht="26.25" customHeight="1">
      <c r="A51" s="164"/>
      <c r="B51" s="165"/>
      <c r="C51" s="59" t="s">
        <v>244</v>
      </c>
      <c r="D51" s="59"/>
      <c r="E51" s="59"/>
      <c r="F51" s="59"/>
      <c r="G51" s="59"/>
      <c r="H51" s="59"/>
    </row>
    <row r="52" spans="1:8" ht="26.25" customHeight="1">
      <c r="A52" s="164"/>
      <c r="B52" s="165"/>
      <c r="C52" s="76" t="s">
        <v>26</v>
      </c>
      <c r="D52" s="59">
        <v>151.293</v>
      </c>
      <c r="E52" s="59">
        <v>138.35519</v>
      </c>
      <c r="F52" s="66"/>
      <c r="G52" s="66"/>
      <c r="H52" s="66">
        <v>138.35519</v>
      </c>
    </row>
    <row r="53" spans="1:8" ht="26.25" customHeight="1">
      <c r="A53" s="164"/>
      <c r="B53" s="165"/>
      <c r="C53" s="76" t="s">
        <v>99</v>
      </c>
      <c r="D53" s="59"/>
      <c r="E53" s="59"/>
      <c r="F53" s="66"/>
      <c r="G53" s="66"/>
      <c r="H53" s="66"/>
    </row>
    <row r="54" spans="1:8" ht="26.25" customHeight="1">
      <c r="A54" s="166" t="s">
        <v>33</v>
      </c>
      <c r="B54" s="166" t="s">
        <v>45</v>
      </c>
      <c r="C54" s="75" t="s">
        <v>28</v>
      </c>
      <c r="D54" s="58">
        <f>D57+D56+D58+D59</f>
        <v>387.4</v>
      </c>
      <c r="E54" s="58">
        <f>E57+E56+E58+E59</f>
        <v>0</v>
      </c>
      <c r="F54" s="58">
        <f>F57+F56+F58+F59</f>
        <v>0</v>
      </c>
      <c r="G54" s="58">
        <f>G57+G56+G58+G59</f>
        <v>0</v>
      </c>
      <c r="H54" s="58">
        <f>H57+H56+H58+H59</f>
        <v>0</v>
      </c>
    </row>
    <row r="55" spans="1:8" ht="26.25" customHeight="1">
      <c r="A55" s="166"/>
      <c r="B55" s="166"/>
      <c r="C55" s="76" t="s">
        <v>100</v>
      </c>
      <c r="D55" s="59"/>
      <c r="E55" s="59"/>
      <c r="F55" s="64"/>
      <c r="G55" s="64"/>
      <c r="H55" s="64"/>
    </row>
    <row r="56" spans="1:8" ht="26.25" customHeight="1">
      <c r="A56" s="166"/>
      <c r="B56" s="166"/>
      <c r="C56" s="59" t="s">
        <v>83</v>
      </c>
      <c r="D56" s="59">
        <f aca="true" t="shared" si="4" ref="D56:H59">D62</f>
        <v>0</v>
      </c>
      <c r="E56" s="59">
        <f t="shared" si="4"/>
        <v>0</v>
      </c>
      <c r="F56" s="59">
        <f t="shared" si="4"/>
        <v>0</v>
      </c>
      <c r="G56" s="59">
        <f t="shared" si="4"/>
        <v>0</v>
      </c>
      <c r="H56" s="59">
        <f t="shared" si="4"/>
        <v>0</v>
      </c>
    </row>
    <row r="57" spans="1:8" ht="26.25" customHeight="1">
      <c r="A57" s="166"/>
      <c r="B57" s="166"/>
      <c r="C57" s="59" t="s">
        <v>244</v>
      </c>
      <c r="D57" s="59">
        <f t="shared" si="4"/>
        <v>363.7</v>
      </c>
      <c r="E57" s="59">
        <f t="shared" si="4"/>
        <v>0</v>
      </c>
      <c r="F57" s="59">
        <f t="shared" si="4"/>
        <v>0</v>
      </c>
      <c r="G57" s="59">
        <f t="shared" si="4"/>
        <v>0</v>
      </c>
      <c r="H57" s="59">
        <f t="shared" si="4"/>
        <v>0</v>
      </c>
    </row>
    <row r="58" spans="1:8" ht="30" customHeight="1">
      <c r="A58" s="166"/>
      <c r="B58" s="166"/>
      <c r="C58" s="76" t="s">
        <v>26</v>
      </c>
      <c r="D58" s="59">
        <f t="shared" si="4"/>
        <v>23.7</v>
      </c>
      <c r="E58" s="59">
        <f t="shared" si="4"/>
        <v>0</v>
      </c>
      <c r="F58" s="59">
        <f t="shared" si="4"/>
        <v>0</v>
      </c>
      <c r="G58" s="59">
        <f t="shared" si="4"/>
        <v>0</v>
      </c>
      <c r="H58" s="59">
        <f t="shared" si="4"/>
        <v>0</v>
      </c>
    </row>
    <row r="59" spans="1:8" ht="31.5" customHeight="1">
      <c r="A59" s="166"/>
      <c r="B59" s="166"/>
      <c r="C59" s="76" t="s">
        <v>99</v>
      </c>
      <c r="D59" s="59">
        <f t="shared" si="4"/>
        <v>0</v>
      </c>
      <c r="E59" s="59">
        <f t="shared" si="4"/>
        <v>0</v>
      </c>
      <c r="F59" s="59">
        <f t="shared" si="4"/>
        <v>0</v>
      </c>
      <c r="G59" s="59">
        <f t="shared" si="4"/>
        <v>0</v>
      </c>
      <c r="H59" s="59">
        <f t="shared" si="4"/>
        <v>0</v>
      </c>
    </row>
    <row r="60" spans="1:8" ht="26.25" customHeight="1">
      <c r="A60" s="164" t="s">
        <v>19</v>
      </c>
      <c r="B60" s="165" t="s">
        <v>45</v>
      </c>
      <c r="C60" s="75" t="s">
        <v>28</v>
      </c>
      <c r="D60" s="59">
        <f>D62+D63+D64+D65</f>
        <v>387.4</v>
      </c>
      <c r="E60" s="59">
        <f>E62+E63+E64+E65</f>
        <v>0</v>
      </c>
      <c r="F60" s="59">
        <f>F62+F63+F64+F65</f>
        <v>0</v>
      </c>
      <c r="G60" s="59">
        <f>G62+G63+G64+G65</f>
        <v>0</v>
      </c>
      <c r="H60" s="59">
        <f>H62+H63+H64+H65</f>
        <v>0</v>
      </c>
    </row>
    <row r="61" spans="1:8" ht="26.25" customHeight="1">
      <c r="A61" s="164"/>
      <c r="B61" s="165"/>
      <c r="C61" s="76" t="s">
        <v>100</v>
      </c>
      <c r="D61" s="59"/>
      <c r="E61" s="59"/>
      <c r="F61" s="66"/>
      <c r="G61" s="66"/>
      <c r="H61" s="66"/>
    </row>
    <row r="62" spans="1:8" ht="35.25" customHeight="1">
      <c r="A62" s="164"/>
      <c r="B62" s="165"/>
      <c r="C62" s="59" t="s">
        <v>83</v>
      </c>
      <c r="D62" s="59"/>
      <c r="E62" s="59"/>
      <c r="F62" s="59"/>
      <c r="G62" s="59"/>
      <c r="H62" s="66"/>
    </row>
    <row r="63" spans="1:8" ht="35.25" customHeight="1">
      <c r="A63" s="164"/>
      <c r="B63" s="165"/>
      <c r="C63" s="59" t="s">
        <v>244</v>
      </c>
      <c r="D63" s="59">
        <v>363.7</v>
      </c>
      <c r="E63" s="59">
        <v>0</v>
      </c>
      <c r="F63" s="59"/>
      <c r="G63" s="59"/>
      <c r="H63" s="59">
        <v>0</v>
      </c>
    </row>
    <row r="64" spans="1:8" ht="34.5" customHeight="1">
      <c r="A64" s="164"/>
      <c r="B64" s="165"/>
      <c r="C64" s="76" t="s">
        <v>26</v>
      </c>
      <c r="D64" s="59">
        <v>23.7</v>
      </c>
      <c r="E64" s="59">
        <v>0</v>
      </c>
      <c r="F64" s="66"/>
      <c r="G64" s="66"/>
      <c r="H64" s="59">
        <v>0</v>
      </c>
    </row>
    <row r="65" spans="1:8" ht="33" customHeight="1">
      <c r="A65" s="164"/>
      <c r="B65" s="165"/>
      <c r="C65" s="76" t="s">
        <v>99</v>
      </c>
      <c r="D65" s="59"/>
      <c r="E65" s="59"/>
      <c r="F65" s="66"/>
      <c r="G65" s="66"/>
      <c r="H65" s="77"/>
    </row>
    <row r="66" spans="1:8" ht="33" customHeight="1">
      <c r="A66" s="173" t="s">
        <v>247</v>
      </c>
      <c r="B66" s="176" t="s">
        <v>248</v>
      </c>
      <c r="C66" s="75" t="s">
        <v>28</v>
      </c>
      <c r="D66" s="58">
        <f>D72</f>
        <v>0</v>
      </c>
      <c r="E66" s="58">
        <f>E72</f>
        <v>1467.06214</v>
      </c>
      <c r="F66" s="58">
        <f>F72</f>
        <v>1457.06214</v>
      </c>
      <c r="G66" s="58">
        <f>G72</f>
        <v>1457.06214</v>
      </c>
      <c r="H66" s="58">
        <f>H72</f>
        <v>1467.06214</v>
      </c>
    </row>
    <row r="67" spans="1:8" ht="33" customHeight="1">
      <c r="A67" s="174"/>
      <c r="B67" s="177"/>
      <c r="C67" s="76" t="s">
        <v>100</v>
      </c>
      <c r="D67" s="59"/>
      <c r="E67" s="59"/>
      <c r="F67" s="59"/>
      <c r="G67" s="59"/>
      <c r="H67" s="59"/>
    </row>
    <row r="68" spans="1:8" ht="33" customHeight="1">
      <c r="A68" s="174"/>
      <c r="B68" s="177"/>
      <c r="C68" s="59" t="s">
        <v>83</v>
      </c>
      <c r="D68" s="59">
        <f aca="true" t="shared" si="5" ref="D68:H71">D74</f>
        <v>0</v>
      </c>
      <c r="E68" s="59">
        <f t="shared" si="5"/>
        <v>975.59359</v>
      </c>
      <c r="F68" s="59">
        <f t="shared" si="5"/>
        <v>975.59359</v>
      </c>
      <c r="G68" s="59">
        <f t="shared" si="5"/>
        <v>975.59359</v>
      </c>
      <c r="H68" s="59">
        <f t="shared" si="5"/>
        <v>975.59359</v>
      </c>
    </row>
    <row r="69" spans="1:8" ht="33" customHeight="1">
      <c r="A69" s="174"/>
      <c r="B69" s="177"/>
      <c r="C69" s="59" t="s">
        <v>244</v>
      </c>
      <c r="D69" s="59">
        <f t="shared" si="5"/>
        <v>0</v>
      </c>
      <c r="E69" s="59">
        <f t="shared" si="5"/>
        <v>51.3499</v>
      </c>
      <c r="F69" s="59">
        <f t="shared" si="5"/>
        <v>51.3499</v>
      </c>
      <c r="G69" s="59">
        <f t="shared" si="5"/>
        <v>51.3499</v>
      </c>
      <c r="H69" s="59">
        <f t="shared" si="5"/>
        <v>51.3499</v>
      </c>
    </row>
    <row r="70" spans="1:8" ht="33" customHeight="1">
      <c r="A70" s="174"/>
      <c r="B70" s="177"/>
      <c r="C70" s="76" t="s">
        <v>26</v>
      </c>
      <c r="D70" s="59">
        <f t="shared" si="5"/>
        <v>0</v>
      </c>
      <c r="E70" s="59">
        <f t="shared" si="5"/>
        <v>430.11865</v>
      </c>
      <c r="F70" s="59">
        <f t="shared" si="5"/>
        <v>430.11865</v>
      </c>
      <c r="G70" s="59">
        <f t="shared" si="5"/>
        <v>430.11865</v>
      </c>
      <c r="H70" s="59">
        <f t="shared" si="5"/>
        <v>430.11865</v>
      </c>
    </row>
    <row r="71" spans="1:8" ht="33" customHeight="1">
      <c r="A71" s="175"/>
      <c r="B71" s="178"/>
      <c r="C71" s="76" t="s">
        <v>99</v>
      </c>
      <c r="D71" s="59">
        <f t="shared" si="5"/>
        <v>0</v>
      </c>
      <c r="E71" s="59">
        <f t="shared" si="5"/>
        <v>10</v>
      </c>
      <c r="F71" s="59">
        <f t="shared" si="5"/>
        <v>0</v>
      </c>
      <c r="G71" s="59">
        <f t="shared" si="5"/>
        <v>0</v>
      </c>
      <c r="H71" s="59">
        <f t="shared" si="5"/>
        <v>10</v>
      </c>
    </row>
    <row r="72" spans="1:8" ht="33" customHeight="1">
      <c r="A72" s="157" t="s">
        <v>246</v>
      </c>
      <c r="B72" s="170" t="s">
        <v>232</v>
      </c>
      <c r="C72" s="75" t="s">
        <v>28</v>
      </c>
      <c r="D72" s="59">
        <f>D74+D75+D76+D77</f>
        <v>0</v>
      </c>
      <c r="E72" s="59">
        <f>E74+E75+E76+E77</f>
        <v>1467.06214</v>
      </c>
      <c r="F72" s="59">
        <f>F74+F75+F76+F77</f>
        <v>1457.06214</v>
      </c>
      <c r="G72" s="59">
        <f>G74+G75+G76+G77</f>
        <v>1457.06214</v>
      </c>
      <c r="H72" s="59">
        <f>H74+H75+H76+H77</f>
        <v>1467.06214</v>
      </c>
    </row>
    <row r="73" spans="1:8" ht="33" customHeight="1">
      <c r="A73" s="158"/>
      <c r="B73" s="171"/>
      <c r="C73" s="76" t="s">
        <v>100</v>
      </c>
      <c r="D73" s="59"/>
      <c r="E73" s="59"/>
      <c r="F73" s="66"/>
      <c r="G73" s="66"/>
      <c r="H73" s="77"/>
    </row>
    <row r="74" spans="1:8" ht="33" customHeight="1">
      <c r="A74" s="158"/>
      <c r="B74" s="171"/>
      <c r="C74" s="76" t="s">
        <v>83</v>
      </c>
      <c r="D74" s="59">
        <v>0</v>
      </c>
      <c r="E74" s="59">
        <v>975.59359</v>
      </c>
      <c r="F74" s="59">
        <v>975.59359</v>
      </c>
      <c r="G74" s="59">
        <v>975.59359</v>
      </c>
      <c r="H74" s="59">
        <v>975.59359</v>
      </c>
    </row>
    <row r="75" spans="1:8" ht="33" customHeight="1">
      <c r="A75" s="158"/>
      <c r="B75" s="171"/>
      <c r="C75" s="76" t="s">
        <v>244</v>
      </c>
      <c r="D75" s="59">
        <v>0</v>
      </c>
      <c r="E75" s="59">
        <v>51.3499</v>
      </c>
      <c r="F75" s="59">
        <v>51.3499</v>
      </c>
      <c r="G75" s="59">
        <v>51.3499</v>
      </c>
      <c r="H75" s="59">
        <v>51.3499</v>
      </c>
    </row>
    <row r="76" spans="1:8" ht="33" customHeight="1">
      <c r="A76" s="158"/>
      <c r="B76" s="171"/>
      <c r="C76" s="76" t="s">
        <v>26</v>
      </c>
      <c r="D76" s="59"/>
      <c r="E76" s="59">
        <v>430.11865</v>
      </c>
      <c r="F76" s="59">
        <v>430.11865</v>
      </c>
      <c r="G76" s="59">
        <v>430.11865</v>
      </c>
      <c r="H76" s="59">
        <v>430.11865</v>
      </c>
    </row>
    <row r="77" spans="1:8" ht="33" customHeight="1">
      <c r="A77" s="159"/>
      <c r="B77" s="172"/>
      <c r="C77" s="76" t="s">
        <v>99</v>
      </c>
      <c r="D77" s="59">
        <v>0</v>
      </c>
      <c r="E77" s="59">
        <v>10</v>
      </c>
      <c r="F77" s="66"/>
      <c r="G77" s="66"/>
      <c r="H77" s="77">
        <v>10</v>
      </c>
    </row>
    <row r="78" spans="1:8" ht="26.25" customHeight="1">
      <c r="A78" s="167" t="s">
        <v>10</v>
      </c>
      <c r="B78" s="184" t="s">
        <v>54</v>
      </c>
      <c r="C78" s="56" t="s">
        <v>28</v>
      </c>
      <c r="D78" s="116">
        <f>D104</f>
        <v>392.058</v>
      </c>
      <c r="E78" s="116">
        <f>E104</f>
        <v>2377.7709999999997</v>
      </c>
      <c r="F78" s="116">
        <f>F104</f>
        <v>1377.771</v>
      </c>
      <c r="G78" s="116">
        <f>G104</f>
        <v>1377.771</v>
      </c>
      <c r="H78" s="116">
        <f>H104</f>
        <v>2377.7709999999997</v>
      </c>
    </row>
    <row r="79" spans="1:8" ht="26.25" customHeight="1">
      <c r="A79" s="168"/>
      <c r="B79" s="184"/>
      <c r="C79" s="57" t="s">
        <v>100</v>
      </c>
      <c r="D79" s="116"/>
      <c r="E79" s="116"/>
      <c r="F79" s="116"/>
      <c r="G79" s="116"/>
      <c r="H79" s="116"/>
    </row>
    <row r="80" spans="1:8" ht="26.25" customHeight="1">
      <c r="A80" s="168"/>
      <c r="B80" s="184"/>
      <c r="C80" s="57" t="s">
        <v>83</v>
      </c>
      <c r="D80" s="116">
        <f aca="true" t="shared" si="6" ref="D80:H83">D106</f>
        <v>0</v>
      </c>
      <c r="E80" s="116">
        <f t="shared" si="6"/>
        <v>0</v>
      </c>
      <c r="F80" s="116">
        <f t="shared" si="6"/>
        <v>0</v>
      </c>
      <c r="G80" s="116">
        <f t="shared" si="6"/>
        <v>0</v>
      </c>
      <c r="H80" s="116">
        <f t="shared" si="6"/>
        <v>0</v>
      </c>
    </row>
    <row r="81" spans="1:8" ht="26.25" customHeight="1">
      <c r="A81" s="168"/>
      <c r="B81" s="184"/>
      <c r="C81" s="57" t="s">
        <v>244</v>
      </c>
      <c r="D81" s="116">
        <f t="shared" si="6"/>
        <v>0</v>
      </c>
      <c r="E81" s="116">
        <f t="shared" si="6"/>
        <v>1985.713</v>
      </c>
      <c r="F81" s="116">
        <f t="shared" si="6"/>
        <v>985.713</v>
      </c>
      <c r="G81" s="116">
        <f t="shared" si="6"/>
        <v>985.713</v>
      </c>
      <c r="H81" s="116">
        <f t="shared" si="6"/>
        <v>1985.713</v>
      </c>
    </row>
    <row r="82" spans="1:8" ht="26.25" customHeight="1">
      <c r="A82" s="168"/>
      <c r="B82" s="184"/>
      <c r="C82" s="57" t="s">
        <v>26</v>
      </c>
      <c r="D82" s="116">
        <f t="shared" si="6"/>
        <v>392.058</v>
      </c>
      <c r="E82" s="116">
        <f t="shared" si="6"/>
        <v>392.058</v>
      </c>
      <c r="F82" s="116">
        <f t="shared" si="6"/>
        <v>392.058</v>
      </c>
      <c r="G82" s="116">
        <f t="shared" si="6"/>
        <v>392.058</v>
      </c>
      <c r="H82" s="116">
        <f t="shared" si="6"/>
        <v>392.058</v>
      </c>
    </row>
    <row r="83" spans="1:8" ht="26.25" customHeight="1">
      <c r="A83" s="169"/>
      <c r="B83" s="184"/>
      <c r="C83" s="57" t="s">
        <v>99</v>
      </c>
      <c r="D83" s="116">
        <f t="shared" si="6"/>
        <v>0</v>
      </c>
      <c r="E83" s="116">
        <f t="shared" si="6"/>
        <v>0</v>
      </c>
      <c r="F83" s="116">
        <f t="shared" si="6"/>
        <v>0</v>
      </c>
      <c r="G83" s="116">
        <f t="shared" si="6"/>
        <v>0</v>
      </c>
      <c r="H83" s="116">
        <f t="shared" si="6"/>
        <v>0</v>
      </c>
    </row>
    <row r="84" spans="1:8" ht="26.25" customHeight="1" hidden="1">
      <c r="A84" s="166" t="s">
        <v>14</v>
      </c>
      <c r="B84" s="166" t="s">
        <v>15</v>
      </c>
      <c r="C84" s="75" t="s">
        <v>28</v>
      </c>
      <c r="D84" s="58"/>
      <c r="E84" s="58"/>
      <c r="F84" s="58"/>
      <c r="G84" s="58"/>
      <c r="H84" s="58"/>
    </row>
    <row r="85" spans="1:8" ht="26.25" customHeight="1" hidden="1">
      <c r="A85" s="166"/>
      <c r="B85" s="166"/>
      <c r="C85" s="76" t="s">
        <v>100</v>
      </c>
      <c r="D85" s="59"/>
      <c r="E85" s="59"/>
      <c r="F85" s="59"/>
      <c r="G85" s="59"/>
      <c r="H85" s="59"/>
    </row>
    <row r="86" spans="1:8" ht="26.25" customHeight="1" hidden="1">
      <c r="A86" s="166"/>
      <c r="B86" s="166"/>
      <c r="C86" s="76" t="s">
        <v>47</v>
      </c>
      <c r="D86" s="59"/>
      <c r="E86" s="59"/>
      <c r="F86" s="59"/>
      <c r="G86" s="59"/>
      <c r="H86" s="59"/>
    </row>
    <row r="87" spans="1:8" ht="26.25" customHeight="1" hidden="1">
      <c r="A87" s="166"/>
      <c r="B87" s="166"/>
      <c r="C87" s="76" t="s">
        <v>26</v>
      </c>
      <c r="D87" s="59"/>
      <c r="E87" s="59"/>
      <c r="F87" s="59"/>
      <c r="G87" s="59"/>
      <c r="H87" s="59"/>
    </row>
    <row r="88" spans="1:8" ht="26.25" customHeight="1" hidden="1">
      <c r="A88" s="166"/>
      <c r="B88" s="166"/>
      <c r="C88" s="76" t="s">
        <v>99</v>
      </c>
      <c r="D88" s="59"/>
      <c r="E88" s="59"/>
      <c r="F88" s="59"/>
      <c r="G88" s="59"/>
      <c r="H88" s="59"/>
    </row>
    <row r="89" spans="1:8" ht="26.25" customHeight="1" hidden="1">
      <c r="A89" s="164" t="s">
        <v>11</v>
      </c>
      <c r="B89" s="165" t="s">
        <v>30</v>
      </c>
      <c r="C89" s="75" t="s">
        <v>28</v>
      </c>
      <c r="D89" s="58"/>
      <c r="E89" s="58"/>
      <c r="F89" s="58"/>
      <c r="G89" s="58"/>
      <c r="H89" s="58"/>
    </row>
    <row r="90" spans="1:8" ht="26.25" customHeight="1" hidden="1">
      <c r="A90" s="164"/>
      <c r="B90" s="165"/>
      <c r="C90" s="76" t="s">
        <v>100</v>
      </c>
      <c r="D90" s="59"/>
      <c r="E90" s="59"/>
      <c r="F90" s="59"/>
      <c r="G90" s="59"/>
      <c r="H90" s="59"/>
    </row>
    <row r="91" spans="1:8" ht="26.25" customHeight="1" hidden="1">
      <c r="A91" s="164"/>
      <c r="B91" s="165"/>
      <c r="C91" s="76" t="s">
        <v>47</v>
      </c>
      <c r="D91" s="59"/>
      <c r="E91" s="59"/>
      <c r="F91" s="59"/>
      <c r="G91" s="59"/>
      <c r="H91" s="59"/>
    </row>
    <row r="92" spans="1:8" ht="26.25" customHeight="1" hidden="1">
      <c r="A92" s="164"/>
      <c r="B92" s="165"/>
      <c r="C92" s="76" t="s">
        <v>26</v>
      </c>
      <c r="D92" s="59"/>
      <c r="E92" s="59"/>
      <c r="F92" s="59"/>
      <c r="G92" s="59"/>
      <c r="H92" s="59"/>
    </row>
    <row r="93" spans="1:8" ht="26.25" customHeight="1" hidden="1">
      <c r="A93" s="164"/>
      <c r="B93" s="165"/>
      <c r="C93" s="76" t="s">
        <v>99</v>
      </c>
      <c r="D93" s="59"/>
      <c r="E93" s="59"/>
      <c r="F93" s="59"/>
      <c r="G93" s="59"/>
      <c r="H93" s="59"/>
    </row>
    <row r="94" spans="1:8" ht="26.25" customHeight="1" hidden="1">
      <c r="A94" s="166" t="s">
        <v>14</v>
      </c>
      <c r="B94" s="166" t="s">
        <v>15</v>
      </c>
      <c r="C94" s="75" t="s">
        <v>28</v>
      </c>
      <c r="D94" s="64">
        <f>D95</f>
        <v>0</v>
      </c>
      <c r="E94" s="64">
        <f>E95</f>
        <v>0</v>
      </c>
      <c r="F94" s="64">
        <f>F95</f>
        <v>0</v>
      </c>
      <c r="G94" s="64">
        <f>G95</f>
        <v>0</v>
      </c>
      <c r="H94" s="64">
        <f>H95</f>
        <v>0</v>
      </c>
    </row>
    <row r="95" spans="1:8" ht="26.25" customHeight="1" hidden="1">
      <c r="A95" s="166"/>
      <c r="B95" s="166"/>
      <c r="C95" s="76" t="s">
        <v>100</v>
      </c>
      <c r="D95" s="64"/>
      <c r="E95" s="64"/>
      <c r="F95" s="64"/>
      <c r="G95" s="64"/>
      <c r="H95" s="64"/>
    </row>
    <row r="96" spans="1:8" ht="26.25" customHeight="1" hidden="1">
      <c r="A96" s="166"/>
      <c r="B96" s="166"/>
      <c r="C96" s="76" t="s">
        <v>47</v>
      </c>
      <c r="D96" s="66">
        <f aca="true" t="shared" si="7" ref="D96:H98">D101</f>
        <v>0</v>
      </c>
      <c r="E96" s="66">
        <f t="shared" si="7"/>
        <v>0</v>
      </c>
      <c r="F96" s="66">
        <f t="shared" si="7"/>
        <v>0</v>
      </c>
      <c r="G96" s="66">
        <f t="shared" si="7"/>
        <v>0</v>
      </c>
      <c r="H96" s="66">
        <f t="shared" si="7"/>
        <v>0</v>
      </c>
    </row>
    <row r="97" spans="1:8" ht="26.25" customHeight="1" hidden="1">
      <c r="A97" s="166"/>
      <c r="B97" s="166"/>
      <c r="C97" s="76" t="s">
        <v>26</v>
      </c>
      <c r="D97" s="64">
        <f t="shared" si="7"/>
        <v>0</v>
      </c>
      <c r="E97" s="64">
        <f t="shared" si="7"/>
        <v>0</v>
      </c>
      <c r="F97" s="64">
        <f t="shared" si="7"/>
        <v>0</v>
      </c>
      <c r="G97" s="64">
        <f t="shared" si="7"/>
        <v>0</v>
      </c>
      <c r="H97" s="64">
        <f t="shared" si="7"/>
        <v>0</v>
      </c>
    </row>
    <row r="98" spans="1:8" ht="26.25" customHeight="1" hidden="1">
      <c r="A98" s="166"/>
      <c r="B98" s="166"/>
      <c r="C98" s="76" t="s">
        <v>99</v>
      </c>
      <c r="D98" s="64">
        <f t="shared" si="7"/>
        <v>0</v>
      </c>
      <c r="E98" s="64">
        <f t="shared" si="7"/>
        <v>0</v>
      </c>
      <c r="F98" s="64">
        <f t="shared" si="7"/>
        <v>0</v>
      </c>
      <c r="G98" s="64">
        <f t="shared" si="7"/>
        <v>0</v>
      </c>
      <c r="H98" s="64">
        <f t="shared" si="7"/>
        <v>0</v>
      </c>
    </row>
    <row r="99" spans="1:8" ht="26.25" customHeight="1" hidden="1">
      <c r="A99" s="164" t="s">
        <v>11</v>
      </c>
      <c r="B99" s="165" t="s">
        <v>30</v>
      </c>
      <c r="C99" s="75" t="s">
        <v>28</v>
      </c>
      <c r="D99" s="66">
        <f>D100</f>
        <v>0</v>
      </c>
      <c r="E99" s="66">
        <f>E100</f>
        <v>0</v>
      </c>
      <c r="F99" s="66">
        <f>F100</f>
        <v>0</v>
      </c>
      <c r="G99" s="66">
        <f>G100</f>
        <v>0</v>
      </c>
      <c r="H99" s="66">
        <f>H100</f>
        <v>0</v>
      </c>
    </row>
    <row r="100" spans="1:8" ht="26.25" customHeight="1" hidden="1">
      <c r="A100" s="164"/>
      <c r="B100" s="165"/>
      <c r="C100" s="76" t="s">
        <v>100</v>
      </c>
      <c r="D100" s="66"/>
      <c r="E100" s="66"/>
      <c r="F100" s="66"/>
      <c r="G100" s="66"/>
      <c r="H100" s="66"/>
    </row>
    <row r="101" spans="1:8" ht="26.25" customHeight="1" hidden="1">
      <c r="A101" s="164"/>
      <c r="B101" s="165"/>
      <c r="C101" s="76" t="s">
        <v>47</v>
      </c>
      <c r="D101" s="66">
        <v>0</v>
      </c>
      <c r="E101" s="66">
        <v>0</v>
      </c>
      <c r="F101" s="66">
        <v>0</v>
      </c>
      <c r="G101" s="66">
        <v>0</v>
      </c>
      <c r="H101" s="66">
        <v>0</v>
      </c>
    </row>
    <row r="102" spans="1:8" ht="26.25" customHeight="1" hidden="1">
      <c r="A102" s="164"/>
      <c r="B102" s="165"/>
      <c r="C102" s="76" t="s">
        <v>26</v>
      </c>
      <c r="D102" s="66">
        <v>0</v>
      </c>
      <c r="E102" s="66">
        <v>0</v>
      </c>
      <c r="F102" s="66">
        <v>0</v>
      </c>
      <c r="G102" s="66">
        <v>0</v>
      </c>
      <c r="H102" s="66">
        <v>0</v>
      </c>
    </row>
    <row r="103" spans="1:8" ht="26.25" customHeight="1" hidden="1">
      <c r="A103" s="164"/>
      <c r="B103" s="165"/>
      <c r="C103" s="76" t="s">
        <v>99</v>
      </c>
      <c r="D103" s="66">
        <v>0</v>
      </c>
      <c r="E103" s="66">
        <v>0</v>
      </c>
      <c r="F103" s="66">
        <v>0</v>
      </c>
      <c r="G103" s="66">
        <v>0</v>
      </c>
      <c r="H103" s="66">
        <v>0</v>
      </c>
    </row>
    <row r="104" spans="1:8" ht="26.25" customHeight="1">
      <c r="A104" s="166" t="s">
        <v>21</v>
      </c>
      <c r="B104" s="166" t="s">
        <v>250</v>
      </c>
      <c r="C104" s="75" t="s">
        <v>28</v>
      </c>
      <c r="D104" s="113">
        <f>D106+D107+D108+D109</f>
        <v>392.058</v>
      </c>
      <c r="E104" s="113">
        <f>E106+E107+E108+E109</f>
        <v>2377.7709999999997</v>
      </c>
      <c r="F104" s="113">
        <f>F106+F107+F108+F109</f>
        <v>1377.771</v>
      </c>
      <c r="G104" s="113">
        <f>G106+G107+G108+G109</f>
        <v>1377.771</v>
      </c>
      <c r="H104" s="113">
        <f>H106+H107+H108+H109</f>
        <v>2377.7709999999997</v>
      </c>
    </row>
    <row r="105" spans="1:8" ht="26.25" customHeight="1">
      <c r="A105" s="166"/>
      <c r="B105" s="166"/>
      <c r="C105" s="76" t="s">
        <v>100</v>
      </c>
      <c r="D105" s="65"/>
      <c r="E105" s="65"/>
      <c r="F105" s="65"/>
      <c r="G105" s="65"/>
      <c r="H105" s="65"/>
    </row>
    <row r="106" spans="1:8" ht="26.25" customHeight="1">
      <c r="A106" s="166"/>
      <c r="B106" s="166"/>
      <c r="C106" s="93" t="s">
        <v>83</v>
      </c>
      <c r="D106" s="65">
        <f aca="true" t="shared" si="8" ref="D106:H109">D133+D139</f>
        <v>0</v>
      </c>
      <c r="E106" s="65">
        <f t="shared" si="8"/>
        <v>0</v>
      </c>
      <c r="F106" s="65">
        <f t="shared" si="8"/>
        <v>0</v>
      </c>
      <c r="G106" s="65">
        <f t="shared" si="8"/>
        <v>0</v>
      </c>
      <c r="H106" s="65">
        <f t="shared" si="8"/>
        <v>0</v>
      </c>
    </row>
    <row r="107" spans="1:8" ht="26.25" customHeight="1">
      <c r="A107" s="166"/>
      <c r="B107" s="166"/>
      <c r="C107" s="93" t="s">
        <v>244</v>
      </c>
      <c r="D107" s="65">
        <f t="shared" si="8"/>
        <v>0</v>
      </c>
      <c r="E107" s="65">
        <f t="shared" si="8"/>
        <v>1985.713</v>
      </c>
      <c r="F107" s="65">
        <f t="shared" si="8"/>
        <v>985.713</v>
      </c>
      <c r="G107" s="65">
        <f t="shared" si="8"/>
        <v>985.713</v>
      </c>
      <c r="H107" s="65">
        <f t="shared" si="8"/>
        <v>1985.713</v>
      </c>
    </row>
    <row r="108" spans="1:8" ht="26.25" customHeight="1">
      <c r="A108" s="166"/>
      <c r="B108" s="166"/>
      <c r="C108" s="76" t="s">
        <v>26</v>
      </c>
      <c r="D108" s="65">
        <f t="shared" si="8"/>
        <v>392.058</v>
      </c>
      <c r="E108" s="65">
        <f t="shared" si="8"/>
        <v>392.058</v>
      </c>
      <c r="F108" s="65">
        <f t="shared" si="8"/>
        <v>392.058</v>
      </c>
      <c r="G108" s="65">
        <f t="shared" si="8"/>
        <v>392.058</v>
      </c>
      <c r="H108" s="65">
        <f t="shared" si="8"/>
        <v>392.058</v>
      </c>
    </row>
    <row r="109" spans="1:8" ht="32.25" customHeight="1">
      <c r="A109" s="166"/>
      <c r="B109" s="166"/>
      <c r="C109" s="76" t="s">
        <v>99</v>
      </c>
      <c r="D109" s="65">
        <f t="shared" si="8"/>
        <v>0</v>
      </c>
      <c r="E109" s="65">
        <f t="shared" si="8"/>
        <v>0</v>
      </c>
      <c r="F109" s="65">
        <f t="shared" si="8"/>
        <v>0</v>
      </c>
      <c r="G109" s="65">
        <f t="shared" si="8"/>
        <v>0</v>
      </c>
      <c r="H109" s="65">
        <f t="shared" si="8"/>
        <v>0</v>
      </c>
    </row>
    <row r="110" spans="1:8" ht="26.25" customHeight="1" hidden="1">
      <c r="A110" s="164" t="s">
        <v>20</v>
      </c>
      <c r="B110" s="165" t="s">
        <v>57</v>
      </c>
      <c r="C110" s="58" t="s">
        <v>28</v>
      </c>
      <c r="D110" s="113"/>
      <c r="E110" s="66" t="e">
        <f>E111</f>
        <v>#REF!</v>
      </c>
      <c r="F110" s="66">
        <f>F111</f>
        <v>919.1</v>
      </c>
      <c r="G110" s="66" t="e">
        <f>G111</f>
        <v>#REF!</v>
      </c>
      <c r="H110" s="66" t="e">
        <f>H111</f>
        <v>#REF!</v>
      </c>
    </row>
    <row r="111" spans="1:8" ht="55.5" customHeight="1" hidden="1">
      <c r="A111" s="164"/>
      <c r="B111" s="165"/>
      <c r="C111" s="59" t="s">
        <v>47</v>
      </c>
      <c r="D111" s="65"/>
      <c r="E111" s="66" t="e">
        <f>E112+E113+E114+E115+E116</f>
        <v>#REF!</v>
      </c>
      <c r="F111" s="66">
        <f>F112+F113+F114+F115+F116</f>
        <v>919.1</v>
      </c>
      <c r="G111" s="66" t="e">
        <f>G112+G113+G114+G115+G116</f>
        <v>#REF!</v>
      </c>
      <c r="H111" s="66" t="e">
        <f>H112+H113+H114+H115+H116</f>
        <v>#REF!</v>
      </c>
    </row>
    <row r="112" spans="1:8" ht="35.25" customHeight="1" hidden="1">
      <c r="A112" s="164"/>
      <c r="B112" s="165"/>
      <c r="C112" s="59" t="s">
        <v>83</v>
      </c>
      <c r="D112" s="65"/>
      <c r="E112" s="66">
        <v>0</v>
      </c>
      <c r="F112" s="66">
        <v>0</v>
      </c>
      <c r="G112" s="66">
        <v>0</v>
      </c>
      <c r="H112" s="66">
        <v>0</v>
      </c>
    </row>
    <row r="113" spans="1:8" ht="42" customHeight="1" hidden="1">
      <c r="A113" s="164"/>
      <c r="B113" s="165"/>
      <c r="C113" s="59" t="s">
        <v>27</v>
      </c>
      <c r="D113" s="65"/>
      <c r="E113" s="66">
        <v>0</v>
      </c>
      <c r="F113" s="66">
        <v>800</v>
      </c>
      <c r="G113" s="66">
        <v>0</v>
      </c>
      <c r="H113" s="66">
        <v>0</v>
      </c>
    </row>
    <row r="114" spans="1:8" ht="33" customHeight="1" hidden="1">
      <c r="A114" s="164"/>
      <c r="B114" s="165"/>
      <c r="C114" s="59" t="s">
        <v>26</v>
      </c>
      <c r="D114" s="65"/>
      <c r="E114" s="66">
        <v>0</v>
      </c>
      <c r="F114" s="66">
        <v>119.1</v>
      </c>
      <c r="G114" s="66">
        <v>0</v>
      </c>
      <c r="H114" s="66">
        <v>0</v>
      </c>
    </row>
    <row r="115" spans="1:9" ht="31.5" customHeight="1" hidden="1">
      <c r="A115" s="164"/>
      <c r="B115" s="165"/>
      <c r="C115" s="59" t="s">
        <v>5</v>
      </c>
      <c r="D115" s="65"/>
      <c r="E115" s="66">
        <v>0</v>
      </c>
      <c r="F115" s="66">
        <v>0</v>
      </c>
      <c r="G115" s="66">
        <v>0</v>
      </c>
      <c r="H115" s="66">
        <v>0</v>
      </c>
      <c r="I115" s="37"/>
    </row>
    <row r="116" spans="1:9" ht="37.5" customHeight="1" hidden="1">
      <c r="A116" s="164"/>
      <c r="B116" s="165"/>
      <c r="C116" s="59" t="s">
        <v>84</v>
      </c>
      <c r="D116" s="65"/>
      <c r="E116" s="66" t="e">
        <f>E133+#REF!</f>
        <v>#REF!</v>
      </c>
      <c r="F116" s="66">
        <v>0</v>
      </c>
      <c r="G116" s="66" t="e">
        <f>G133+#REF!</f>
        <v>#REF!</v>
      </c>
      <c r="H116" s="66" t="e">
        <f>H133+#REF!</f>
        <v>#REF!</v>
      </c>
      <c r="I116" s="3"/>
    </row>
    <row r="117" spans="1:8" ht="39.75" customHeight="1" hidden="1">
      <c r="A117" s="164" t="s">
        <v>61</v>
      </c>
      <c r="B117" s="165" t="s">
        <v>58</v>
      </c>
      <c r="C117" s="58" t="s">
        <v>28</v>
      </c>
      <c r="D117" s="113"/>
      <c r="E117" s="66" t="e">
        <f>E118</f>
        <v>#REF!</v>
      </c>
      <c r="F117" s="66">
        <f>F118</f>
        <v>914.2860000000001</v>
      </c>
      <c r="G117" s="66" t="e">
        <f>G118</f>
        <v>#REF!</v>
      </c>
      <c r="H117" s="66" t="e">
        <f>H118</f>
        <v>#REF!</v>
      </c>
    </row>
    <row r="118" spans="1:8" ht="54" customHeight="1" hidden="1">
      <c r="A118" s="164"/>
      <c r="B118" s="165"/>
      <c r="C118" s="59" t="s">
        <v>47</v>
      </c>
      <c r="D118" s="65"/>
      <c r="E118" s="66" t="e">
        <f>E119+E120+E121+E122+E123</f>
        <v>#REF!</v>
      </c>
      <c r="F118" s="66">
        <f>F119+F120+F121+F122+F123</f>
        <v>914.2860000000001</v>
      </c>
      <c r="G118" s="66" t="e">
        <f>G119+G120+G121+G122+G123</f>
        <v>#REF!</v>
      </c>
      <c r="H118" s="66" t="e">
        <f>H119+H120+H121+H122+H123</f>
        <v>#REF!</v>
      </c>
    </row>
    <row r="119" spans="1:8" ht="33.75" customHeight="1" hidden="1">
      <c r="A119" s="164"/>
      <c r="B119" s="165"/>
      <c r="C119" s="59" t="s">
        <v>83</v>
      </c>
      <c r="D119" s="65"/>
      <c r="E119" s="66">
        <v>0</v>
      </c>
      <c r="F119" s="66">
        <v>0</v>
      </c>
      <c r="G119" s="66">
        <v>0</v>
      </c>
      <c r="H119" s="66">
        <v>0</v>
      </c>
    </row>
    <row r="120" spans="1:8" ht="36" customHeight="1" hidden="1">
      <c r="A120" s="164"/>
      <c r="B120" s="165"/>
      <c r="C120" s="59" t="s">
        <v>27</v>
      </c>
      <c r="D120" s="65"/>
      <c r="E120" s="66">
        <v>0</v>
      </c>
      <c r="F120" s="66">
        <v>800</v>
      </c>
      <c r="G120" s="66">
        <v>0</v>
      </c>
      <c r="H120" s="66">
        <v>0</v>
      </c>
    </row>
    <row r="121" spans="1:8" ht="29.25" customHeight="1" hidden="1">
      <c r="A121" s="164"/>
      <c r="B121" s="165"/>
      <c r="C121" s="59" t="s">
        <v>26</v>
      </c>
      <c r="D121" s="65"/>
      <c r="E121" s="66">
        <v>0</v>
      </c>
      <c r="F121" s="66">
        <v>114.286</v>
      </c>
      <c r="G121" s="66">
        <v>0</v>
      </c>
      <c r="H121" s="66">
        <v>0</v>
      </c>
    </row>
    <row r="122" spans="1:9" ht="31.5" customHeight="1" hidden="1">
      <c r="A122" s="164"/>
      <c r="B122" s="165"/>
      <c r="C122" s="59" t="s">
        <v>5</v>
      </c>
      <c r="D122" s="65"/>
      <c r="E122" s="66" t="e">
        <f>#REF!+#REF!</f>
        <v>#REF!</v>
      </c>
      <c r="F122" s="66">
        <v>0</v>
      </c>
      <c r="G122" s="66" t="e">
        <f>#REF!+#REF!</f>
        <v>#REF!</v>
      </c>
      <c r="H122" s="66" t="e">
        <f>#REF!+#REF!</f>
        <v>#REF!</v>
      </c>
      <c r="I122" s="37"/>
    </row>
    <row r="123" spans="1:9" ht="35.25" customHeight="1" hidden="1">
      <c r="A123" s="164"/>
      <c r="B123" s="165"/>
      <c r="C123" s="59" t="s">
        <v>84</v>
      </c>
      <c r="D123" s="65"/>
      <c r="E123" s="66" t="e">
        <f>#REF!+E142</f>
        <v>#REF!</v>
      </c>
      <c r="F123" s="66">
        <v>0</v>
      </c>
      <c r="G123" s="66" t="e">
        <f>#REF!+G142</f>
        <v>#REF!</v>
      </c>
      <c r="H123" s="66" t="e">
        <f>#REF!+H142</f>
        <v>#REF!</v>
      </c>
      <c r="I123" s="3"/>
    </row>
    <row r="124" spans="1:8" ht="61.5" customHeight="1" hidden="1">
      <c r="A124" s="164" t="s">
        <v>60</v>
      </c>
      <c r="B124" s="165" t="s">
        <v>59</v>
      </c>
      <c r="C124" s="58" t="s">
        <v>28</v>
      </c>
      <c r="D124" s="113"/>
      <c r="E124" s="66" t="e">
        <f>E125</f>
        <v>#REF!</v>
      </c>
      <c r="F124" s="66">
        <f>F125</f>
        <v>920</v>
      </c>
      <c r="G124" s="66" t="e">
        <f>G125</f>
        <v>#REF!</v>
      </c>
      <c r="H124" s="66" t="e">
        <f>H125</f>
        <v>#REF!</v>
      </c>
    </row>
    <row r="125" spans="1:8" ht="72" customHeight="1" hidden="1">
      <c r="A125" s="164"/>
      <c r="B125" s="165"/>
      <c r="C125" s="59" t="s">
        <v>47</v>
      </c>
      <c r="D125" s="65"/>
      <c r="E125" s="66" t="e">
        <f>E126+E127+E128+E129+E130</f>
        <v>#REF!</v>
      </c>
      <c r="F125" s="66">
        <f>F126+F127+F128+F129+F130</f>
        <v>920</v>
      </c>
      <c r="G125" s="66" t="e">
        <f>G126+G127+G128+G129+G130</f>
        <v>#REF!</v>
      </c>
      <c r="H125" s="66" t="e">
        <f>H126+H127+H128+H129+H130</f>
        <v>#REF!</v>
      </c>
    </row>
    <row r="126" spans="1:8" ht="42" customHeight="1" hidden="1">
      <c r="A126" s="164"/>
      <c r="B126" s="165"/>
      <c r="C126" s="59" t="s">
        <v>83</v>
      </c>
      <c r="D126" s="65"/>
      <c r="E126" s="66">
        <v>0</v>
      </c>
      <c r="F126" s="66">
        <v>0</v>
      </c>
      <c r="G126" s="66">
        <v>0</v>
      </c>
      <c r="H126" s="66">
        <v>0</v>
      </c>
    </row>
    <row r="127" spans="1:8" ht="45" customHeight="1" hidden="1">
      <c r="A127" s="164"/>
      <c r="B127" s="165"/>
      <c r="C127" s="59" t="s">
        <v>27</v>
      </c>
      <c r="D127" s="65"/>
      <c r="E127" s="66">
        <v>0</v>
      </c>
      <c r="F127" s="66">
        <v>800</v>
      </c>
      <c r="G127" s="66">
        <v>0</v>
      </c>
      <c r="H127" s="66">
        <v>0</v>
      </c>
    </row>
    <row r="128" spans="1:8" ht="39" customHeight="1" hidden="1">
      <c r="A128" s="164"/>
      <c r="B128" s="165"/>
      <c r="C128" s="59" t="s">
        <v>26</v>
      </c>
      <c r="D128" s="65"/>
      <c r="E128" s="66">
        <v>0</v>
      </c>
      <c r="F128" s="66">
        <v>120</v>
      </c>
      <c r="G128" s="66">
        <v>0</v>
      </c>
      <c r="H128" s="66">
        <v>0</v>
      </c>
    </row>
    <row r="129" spans="1:9" ht="39.75" customHeight="1" hidden="1">
      <c r="A129" s="164"/>
      <c r="B129" s="165"/>
      <c r="C129" s="59" t="s">
        <v>5</v>
      </c>
      <c r="D129" s="65"/>
      <c r="E129" s="66">
        <v>0</v>
      </c>
      <c r="F129" s="67">
        <v>0</v>
      </c>
      <c r="G129" s="67">
        <v>0</v>
      </c>
      <c r="H129" s="68">
        <v>0</v>
      </c>
      <c r="I129" s="37"/>
    </row>
    <row r="130" spans="1:9" ht="39" customHeight="1" hidden="1">
      <c r="A130" s="164"/>
      <c r="B130" s="165"/>
      <c r="C130" s="65" t="s">
        <v>84</v>
      </c>
      <c r="D130" s="65"/>
      <c r="E130" s="66" t="e">
        <f>#REF!+E148</f>
        <v>#REF!</v>
      </c>
      <c r="F130" s="66">
        <v>0</v>
      </c>
      <c r="G130" s="66" t="e">
        <f>#REF!+G148</f>
        <v>#REF!</v>
      </c>
      <c r="H130" s="66" t="e">
        <f>#REF!+H148</f>
        <v>#REF!</v>
      </c>
      <c r="I130" s="3"/>
    </row>
    <row r="131" spans="1:8" ht="26.25" customHeight="1">
      <c r="A131" s="154" t="s">
        <v>242</v>
      </c>
      <c r="B131" s="157" t="s">
        <v>240</v>
      </c>
      <c r="C131" s="92" t="s">
        <v>28</v>
      </c>
      <c r="D131" s="112">
        <f>D133+D134+D135+D136</f>
        <v>249.2</v>
      </c>
      <c r="E131" s="112">
        <f>E133+E134+E135+E136</f>
        <v>1249.2</v>
      </c>
      <c r="F131" s="112">
        <f>F133+F134+F135+F136</f>
        <v>249.2</v>
      </c>
      <c r="G131" s="112">
        <f>G133+G134+G135+G136</f>
        <v>249.2</v>
      </c>
      <c r="H131" s="112">
        <f>H133+H134+H135+H136</f>
        <v>1249.2</v>
      </c>
    </row>
    <row r="132" spans="1:8" ht="26.25" customHeight="1">
      <c r="A132" s="155"/>
      <c r="B132" s="158"/>
      <c r="C132" s="93" t="s">
        <v>100</v>
      </c>
      <c r="D132" s="111"/>
      <c r="E132" s="111"/>
      <c r="F132" s="111"/>
      <c r="G132" s="111"/>
      <c r="H132" s="111"/>
    </row>
    <row r="133" spans="1:8" ht="26.25" customHeight="1">
      <c r="A133" s="155"/>
      <c r="B133" s="158"/>
      <c r="C133" s="93" t="s">
        <v>83</v>
      </c>
      <c r="D133" s="111"/>
      <c r="E133" s="111"/>
      <c r="F133" s="111"/>
      <c r="G133" s="111"/>
      <c r="H133" s="111"/>
    </row>
    <row r="134" spans="1:8" ht="38.25" customHeight="1">
      <c r="A134" s="155"/>
      <c r="B134" s="158"/>
      <c r="C134" s="93" t="s">
        <v>244</v>
      </c>
      <c r="D134" s="111">
        <v>0</v>
      </c>
      <c r="E134" s="111">
        <v>1000</v>
      </c>
      <c r="F134" s="111"/>
      <c r="G134" s="111"/>
      <c r="H134" s="111">
        <v>1000</v>
      </c>
    </row>
    <row r="135" spans="1:8" ht="45.75" customHeight="1">
      <c r="A135" s="155"/>
      <c r="B135" s="158"/>
      <c r="C135" s="93" t="s">
        <v>245</v>
      </c>
      <c r="D135" s="111">
        <v>249.2</v>
      </c>
      <c r="E135" s="111">
        <v>249.2</v>
      </c>
      <c r="F135" s="111">
        <v>249.2</v>
      </c>
      <c r="G135" s="111">
        <v>249.2</v>
      </c>
      <c r="H135" s="111">
        <v>249.2</v>
      </c>
    </row>
    <row r="136" spans="1:8" ht="69.75" customHeight="1">
      <c r="A136" s="156"/>
      <c r="B136" s="159"/>
      <c r="C136" s="93" t="s">
        <v>99</v>
      </c>
      <c r="D136" s="111"/>
      <c r="E136" s="111"/>
      <c r="F136" s="111"/>
      <c r="G136" s="111"/>
      <c r="H136" s="111"/>
    </row>
    <row r="137" spans="1:8" ht="26.25" customHeight="1">
      <c r="A137" s="160" t="s">
        <v>243</v>
      </c>
      <c r="B137" s="162" t="s">
        <v>241</v>
      </c>
      <c r="C137" s="75" t="s">
        <v>28</v>
      </c>
      <c r="D137" s="112">
        <f>D139+D140+D141+D142</f>
        <v>142.858</v>
      </c>
      <c r="E137" s="112">
        <f>E139+E140+E141+E142</f>
        <v>1128.571</v>
      </c>
      <c r="F137" s="112">
        <f>F139+F140+F141+F142</f>
        <v>1128.571</v>
      </c>
      <c r="G137" s="112">
        <f>G139+G140+G141+G142</f>
        <v>1128.571</v>
      </c>
      <c r="H137" s="112">
        <f>H139+H140+H141+H142</f>
        <v>1128.571</v>
      </c>
    </row>
    <row r="138" spans="1:8" ht="26.25" customHeight="1">
      <c r="A138" s="161"/>
      <c r="B138" s="163"/>
      <c r="C138" s="76" t="s">
        <v>100</v>
      </c>
      <c r="D138" s="111"/>
      <c r="E138" s="111"/>
      <c r="F138" s="111"/>
      <c r="G138" s="111"/>
      <c r="H138" s="111"/>
    </row>
    <row r="139" spans="1:8" ht="26.25" customHeight="1">
      <c r="A139" s="161"/>
      <c r="B139" s="163"/>
      <c r="C139" s="76" t="s">
        <v>83</v>
      </c>
      <c r="D139" s="111"/>
      <c r="E139" s="111"/>
      <c r="F139" s="111"/>
      <c r="G139" s="111"/>
      <c r="H139" s="111"/>
    </row>
    <row r="140" spans="1:8" ht="32.25" customHeight="1">
      <c r="A140" s="161"/>
      <c r="B140" s="163"/>
      <c r="C140" s="76" t="s">
        <v>244</v>
      </c>
      <c r="D140" s="111">
        <v>0</v>
      </c>
      <c r="E140" s="111">
        <v>985.713</v>
      </c>
      <c r="F140" s="111">
        <v>985.713</v>
      </c>
      <c r="G140" s="111">
        <v>985.713</v>
      </c>
      <c r="H140" s="111">
        <v>985.713</v>
      </c>
    </row>
    <row r="141" spans="1:8" ht="62.25" customHeight="1">
      <c r="A141" s="161"/>
      <c r="B141" s="163"/>
      <c r="C141" s="76" t="s">
        <v>26</v>
      </c>
      <c r="D141" s="111">
        <v>142.858</v>
      </c>
      <c r="E141" s="111">
        <v>142.858</v>
      </c>
      <c r="F141" s="111">
        <v>142.858</v>
      </c>
      <c r="G141" s="111">
        <v>142.858</v>
      </c>
      <c r="H141" s="111">
        <v>142.858</v>
      </c>
    </row>
    <row r="142" spans="1:8" ht="26.25" customHeight="1">
      <c r="A142" s="161"/>
      <c r="B142" s="163"/>
      <c r="C142" s="76" t="s">
        <v>99</v>
      </c>
      <c r="D142" s="114"/>
      <c r="E142" s="114"/>
      <c r="F142" s="114"/>
      <c r="G142" s="114"/>
      <c r="H142" s="115"/>
    </row>
  </sheetData>
  <sheetProtection/>
  <mergeCells count="51">
    <mergeCell ref="A32:A36"/>
    <mergeCell ref="B32:B36"/>
    <mergeCell ref="A37:A41"/>
    <mergeCell ref="B37:B41"/>
    <mergeCell ref="A94:A98"/>
    <mergeCell ref="B94:B98"/>
    <mergeCell ref="B89:B93"/>
    <mergeCell ref="B48:B53"/>
    <mergeCell ref="A42:A47"/>
    <mergeCell ref="B42:B47"/>
    <mergeCell ref="C1:H1"/>
    <mergeCell ref="B84:B88"/>
    <mergeCell ref="B78:B83"/>
    <mergeCell ref="A48:A53"/>
    <mergeCell ref="B104:B109"/>
    <mergeCell ref="C4:C5"/>
    <mergeCell ref="A18:A24"/>
    <mergeCell ref="B18:B24"/>
    <mergeCell ref="B4:B5"/>
    <mergeCell ref="B6:B11"/>
    <mergeCell ref="A3:H3"/>
    <mergeCell ref="A25:A31"/>
    <mergeCell ref="B25:B31"/>
    <mergeCell ref="A4:A5"/>
    <mergeCell ref="A6:A11"/>
    <mergeCell ref="B12:B17"/>
    <mergeCell ref="A12:A17"/>
    <mergeCell ref="A54:A59"/>
    <mergeCell ref="B54:B59"/>
    <mergeCell ref="A84:A88"/>
    <mergeCell ref="A72:A77"/>
    <mergeCell ref="B72:B77"/>
    <mergeCell ref="A66:A71"/>
    <mergeCell ref="B66:B71"/>
    <mergeCell ref="A60:A65"/>
    <mergeCell ref="B60:B65"/>
    <mergeCell ref="A104:A109"/>
    <mergeCell ref="A110:A116"/>
    <mergeCell ref="B110:B116"/>
    <mergeCell ref="A89:A93"/>
    <mergeCell ref="A78:A83"/>
    <mergeCell ref="A99:A103"/>
    <mergeCell ref="B99:B103"/>
    <mergeCell ref="A131:A136"/>
    <mergeCell ref="B131:B136"/>
    <mergeCell ref="A137:A142"/>
    <mergeCell ref="B137:B142"/>
    <mergeCell ref="A117:A123"/>
    <mergeCell ref="B117:B123"/>
    <mergeCell ref="A124:A130"/>
    <mergeCell ref="B124:B130"/>
  </mergeCells>
  <printOptions/>
  <pageMargins left="0.7874015748031497" right="0.4330708661417323" top="0.5511811023622047" bottom="0.2755905511811024" header="0.1968503937007874" footer="0.1968503937007874"/>
  <pageSetup fitToHeight="2" horizontalDpi="600" verticalDpi="600" orientation="portrait" paperSize="9" scale="39" r:id="rId3"/>
  <headerFooter>
    <oddFooter>&amp;CСтраница  &amp;P из &amp;N</oddFooter>
  </headerFooter>
  <rowBreaks count="1" manualBreakCount="1">
    <brk id="109" max="7"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2"/>
  <sheetViews>
    <sheetView view="pageBreakPreview" zoomScaleSheetLayoutView="100" workbookViewId="0" topLeftCell="B10">
      <selection activeCell="C11" sqref="C11"/>
    </sheetView>
  </sheetViews>
  <sheetFormatPr defaultColWidth="9.140625" defaultRowHeight="15"/>
  <cols>
    <col min="1" max="1" width="5.140625" style="0" customWidth="1"/>
    <col min="2" max="2" width="38.00390625" style="0" customWidth="1"/>
    <col min="3" max="3" width="33.28125" style="0" customWidth="1"/>
    <col min="4" max="4" width="17.140625" style="0" customWidth="1"/>
    <col min="5" max="5" width="24.7109375" style="0" customWidth="1"/>
  </cols>
  <sheetData>
    <row r="1" spans="1:7" ht="15.75">
      <c r="A1" s="187" t="s">
        <v>101</v>
      </c>
      <c r="B1" s="187"/>
      <c r="C1" s="187"/>
      <c r="D1" s="187"/>
      <c r="E1" s="187"/>
      <c r="F1" s="187"/>
      <c r="G1" s="187"/>
    </row>
    <row r="2" spans="1:7" ht="15">
      <c r="A2" s="188"/>
      <c r="B2" s="188"/>
      <c r="C2" s="188"/>
      <c r="D2" s="188"/>
      <c r="E2" s="188"/>
      <c r="F2" s="188"/>
      <c r="G2" s="188"/>
    </row>
    <row r="3" spans="1:7" ht="16.5">
      <c r="A3" s="189" t="s">
        <v>102</v>
      </c>
      <c r="B3" s="189"/>
      <c r="C3" s="189"/>
      <c r="D3" s="189"/>
      <c r="E3" s="189"/>
      <c r="F3" s="189"/>
      <c r="G3" s="189"/>
    </row>
    <row r="4" spans="1:7" ht="16.5">
      <c r="A4" s="189" t="s">
        <v>103</v>
      </c>
      <c r="B4" s="189"/>
      <c r="C4" s="189"/>
      <c r="D4" s="189"/>
      <c r="E4" s="189"/>
      <c r="F4" s="189"/>
      <c r="G4" s="189"/>
    </row>
    <row r="5" spans="1:7" ht="16.5">
      <c r="A5" s="189" t="s">
        <v>104</v>
      </c>
      <c r="B5" s="189"/>
      <c r="C5" s="189"/>
      <c r="D5" s="189"/>
      <c r="E5" s="189"/>
      <c r="F5" s="189"/>
      <c r="G5" s="189"/>
    </row>
    <row r="6" spans="1:7" ht="16.5">
      <c r="A6" s="190" t="s">
        <v>105</v>
      </c>
      <c r="B6" s="190"/>
      <c r="C6" s="190"/>
      <c r="D6" s="190"/>
      <c r="E6" s="190"/>
      <c r="F6" s="190"/>
      <c r="G6" s="190"/>
    </row>
    <row r="7" spans="1:7" ht="70.5" customHeight="1">
      <c r="A7" s="186" t="s">
        <v>0</v>
      </c>
      <c r="B7" s="186" t="s">
        <v>106</v>
      </c>
      <c r="C7" s="186" t="s">
        <v>107</v>
      </c>
      <c r="D7" s="186" t="s">
        <v>108</v>
      </c>
      <c r="E7" s="186" t="s">
        <v>109</v>
      </c>
      <c r="F7" s="186"/>
      <c r="G7" s="186"/>
    </row>
    <row r="8" spans="1:7" ht="30" customHeight="1">
      <c r="A8" s="186"/>
      <c r="B8" s="186"/>
      <c r="C8" s="186"/>
      <c r="D8" s="186"/>
      <c r="E8" s="186" t="s">
        <v>110</v>
      </c>
      <c r="F8" s="186" t="s">
        <v>65</v>
      </c>
      <c r="G8" s="186"/>
    </row>
    <row r="9" spans="1:7" ht="15.75">
      <c r="A9" s="186"/>
      <c r="B9" s="186"/>
      <c r="C9" s="186"/>
      <c r="D9" s="186"/>
      <c r="E9" s="186"/>
      <c r="F9" s="51" t="s">
        <v>111</v>
      </c>
      <c r="G9" s="51" t="s">
        <v>112</v>
      </c>
    </row>
    <row r="10" spans="1:7" ht="397.5" customHeight="1">
      <c r="A10" s="89">
        <v>1</v>
      </c>
      <c r="B10" s="51" t="s">
        <v>44</v>
      </c>
      <c r="C10" s="89" t="s">
        <v>127</v>
      </c>
      <c r="D10" s="89" t="s">
        <v>132</v>
      </c>
      <c r="E10" s="94" t="s">
        <v>132</v>
      </c>
      <c r="F10" s="89">
        <v>66</v>
      </c>
      <c r="G10" s="89">
        <v>98</v>
      </c>
    </row>
    <row r="11" spans="1:7" ht="125.25" customHeight="1">
      <c r="A11" s="89">
        <v>2</v>
      </c>
      <c r="B11" s="118" t="s">
        <v>251</v>
      </c>
      <c r="C11" s="88" t="s">
        <v>128</v>
      </c>
      <c r="D11" s="95" t="s">
        <v>133</v>
      </c>
      <c r="E11" s="89" t="s">
        <v>41</v>
      </c>
      <c r="F11" s="89">
        <v>2</v>
      </c>
      <c r="G11" s="89">
        <v>2</v>
      </c>
    </row>
    <row r="12" spans="1:7" ht="15.75">
      <c r="A12" s="87"/>
      <c r="B12" s="87"/>
      <c r="C12" s="87"/>
      <c r="D12" s="87"/>
      <c r="E12" s="87"/>
      <c r="F12" s="87"/>
      <c r="G12" s="87"/>
    </row>
  </sheetData>
  <sheetProtection/>
  <mergeCells count="13">
    <mergeCell ref="A1:G1"/>
    <mergeCell ref="A2:G2"/>
    <mergeCell ref="A3:G3"/>
    <mergeCell ref="A4:G4"/>
    <mergeCell ref="A5:G5"/>
    <mergeCell ref="A6:G6"/>
    <mergeCell ref="A7:A9"/>
    <mergeCell ref="B7:B9"/>
    <mergeCell ref="C7:C9"/>
    <mergeCell ref="D7:D9"/>
    <mergeCell ref="E7:G7"/>
    <mergeCell ref="E8:E9"/>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1:M35"/>
  <sheetViews>
    <sheetView zoomScalePageLayoutView="0" workbookViewId="0" topLeftCell="A34">
      <selection activeCell="A1" sqref="A1:M35"/>
    </sheetView>
  </sheetViews>
  <sheetFormatPr defaultColWidth="9.140625" defaultRowHeight="15"/>
  <sheetData>
    <row r="1" spans="1:13" ht="15">
      <c r="A1" s="191" t="s">
        <v>252</v>
      </c>
      <c r="B1" s="192"/>
      <c r="C1" s="192"/>
      <c r="D1" s="192"/>
      <c r="E1" s="192"/>
      <c r="F1" s="192"/>
      <c r="G1" s="192"/>
      <c r="H1" s="192"/>
      <c r="I1" s="192"/>
      <c r="J1" s="192"/>
      <c r="K1" s="192"/>
      <c r="L1" s="192"/>
      <c r="M1" s="192"/>
    </row>
    <row r="2" spans="1:13" ht="15">
      <c r="A2" s="192"/>
      <c r="B2" s="192"/>
      <c r="C2" s="192"/>
      <c r="D2" s="192"/>
      <c r="E2" s="192"/>
      <c r="F2" s="192"/>
      <c r="G2" s="192"/>
      <c r="H2" s="192"/>
      <c r="I2" s="192"/>
      <c r="J2" s="192"/>
      <c r="K2" s="192"/>
      <c r="L2" s="192"/>
      <c r="M2" s="192"/>
    </row>
    <row r="3" spans="1:13" ht="15">
      <c r="A3" s="192"/>
      <c r="B3" s="192"/>
      <c r="C3" s="192"/>
      <c r="D3" s="192"/>
      <c r="E3" s="192"/>
      <c r="F3" s="192"/>
      <c r="G3" s="192"/>
      <c r="H3" s="192"/>
      <c r="I3" s="192"/>
      <c r="J3" s="192"/>
      <c r="K3" s="192"/>
      <c r="L3" s="192"/>
      <c r="M3" s="192"/>
    </row>
    <row r="4" spans="1:13" ht="15">
      <c r="A4" s="192"/>
      <c r="B4" s="192"/>
      <c r="C4" s="192"/>
      <c r="D4" s="192"/>
      <c r="E4" s="192"/>
      <c r="F4" s="192"/>
      <c r="G4" s="192"/>
      <c r="H4" s="192"/>
      <c r="I4" s="192"/>
      <c r="J4" s="192"/>
      <c r="K4" s="192"/>
      <c r="L4" s="192"/>
      <c r="M4" s="192"/>
    </row>
    <row r="5" spans="1:13" ht="15">
      <c r="A5" s="192"/>
      <c r="B5" s="192"/>
      <c r="C5" s="192"/>
      <c r="D5" s="192"/>
      <c r="E5" s="192"/>
      <c r="F5" s="192"/>
      <c r="G5" s="192"/>
      <c r="H5" s="192"/>
      <c r="I5" s="192"/>
      <c r="J5" s="192"/>
      <c r="K5" s="192"/>
      <c r="L5" s="192"/>
      <c r="M5" s="192"/>
    </row>
    <row r="6" spans="1:13" ht="15">
      <c r="A6" s="192"/>
      <c r="B6" s="192"/>
      <c r="C6" s="192"/>
      <c r="D6" s="192"/>
      <c r="E6" s="192"/>
      <c r="F6" s="192"/>
      <c r="G6" s="192"/>
      <c r="H6" s="192"/>
      <c r="I6" s="192"/>
      <c r="J6" s="192"/>
      <c r="K6" s="192"/>
      <c r="L6" s="192"/>
      <c r="M6" s="192"/>
    </row>
    <row r="7" spans="1:13" ht="15">
      <c r="A7" s="192"/>
      <c r="B7" s="192"/>
      <c r="C7" s="192"/>
      <c r="D7" s="192"/>
      <c r="E7" s="192"/>
      <c r="F7" s="192"/>
      <c r="G7" s="192"/>
      <c r="H7" s="192"/>
      <c r="I7" s="192"/>
      <c r="J7" s="192"/>
      <c r="K7" s="192"/>
      <c r="L7" s="192"/>
      <c r="M7" s="192"/>
    </row>
    <row r="8" spans="1:13" ht="15">
      <c r="A8" s="192"/>
      <c r="B8" s="192"/>
      <c r="C8" s="192"/>
      <c r="D8" s="192"/>
      <c r="E8" s="192"/>
      <c r="F8" s="192"/>
      <c r="G8" s="192"/>
      <c r="H8" s="192"/>
      <c r="I8" s="192"/>
      <c r="J8" s="192"/>
      <c r="K8" s="192"/>
      <c r="L8" s="192"/>
      <c r="M8" s="192"/>
    </row>
    <row r="9" spans="1:13" ht="15">
      <c r="A9" s="192"/>
      <c r="B9" s="192"/>
      <c r="C9" s="192"/>
      <c r="D9" s="192"/>
      <c r="E9" s="192"/>
      <c r="F9" s="192"/>
      <c r="G9" s="192"/>
      <c r="H9" s="192"/>
      <c r="I9" s="192"/>
      <c r="J9" s="192"/>
      <c r="K9" s="192"/>
      <c r="L9" s="192"/>
      <c r="M9" s="192"/>
    </row>
    <row r="10" spans="1:13" ht="15">
      <c r="A10" s="192"/>
      <c r="B10" s="192"/>
      <c r="C10" s="192"/>
      <c r="D10" s="192"/>
      <c r="E10" s="192"/>
      <c r="F10" s="192"/>
      <c r="G10" s="192"/>
      <c r="H10" s="192"/>
      <c r="I10" s="192"/>
      <c r="J10" s="192"/>
      <c r="K10" s="192"/>
      <c r="L10" s="192"/>
      <c r="M10" s="192"/>
    </row>
    <row r="11" spans="1:13" ht="15">
      <c r="A11" s="192"/>
      <c r="B11" s="192"/>
      <c r="C11" s="192"/>
      <c r="D11" s="192"/>
      <c r="E11" s="192"/>
      <c r="F11" s="192"/>
      <c r="G11" s="192"/>
      <c r="H11" s="192"/>
      <c r="I11" s="192"/>
      <c r="J11" s="192"/>
      <c r="K11" s="192"/>
      <c r="L11" s="192"/>
      <c r="M11" s="192"/>
    </row>
    <row r="12" spans="1:13" ht="15">
      <c r="A12" s="192"/>
      <c r="B12" s="192"/>
      <c r="C12" s="192"/>
      <c r="D12" s="192"/>
      <c r="E12" s="192"/>
      <c r="F12" s="192"/>
      <c r="G12" s="192"/>
      <c r="H12" s="192"/>
      <c r="I12" s="192"/>
      <c r="J12" s="192"/>
      <c r="K12" s="192"/>
      <c r="L12" s="192"/>
      <c r="M12" s="192"/>
    </row>
    <row r="13" spans="1:13" ht="15">
      <c r="A13" s="192"/>
      <c r="B13" s="192"/>
      <c r="C13" s="192"/>
      <c r="D13" s="192"/>
      <c r="E13" s="192"/>
      <c r="F13" s="192"/>
      <c r="G13" s="192"/>
      <c r="H13" s="192"/>
      <c r="I13" s="192"/>
      <c r="J13" s="192"/>
      <c r="K13" s="192"/>
      <c r="L13" s="192"/>
      <c r="M13" s="192"/>
    </row>
    <row r="14" spans="1:13" ht="15">
      <c r="A14" s="192"/>
      <c r="B14" s="192"/>
      <c r="C14" s="192"/>
      <c r="D14" s="192"/>
      <c r="E14" s="192"/>
      <c r="F14" s="192"/>
      <c r="G14" s="192"/>
      <c r="H14" s="192"/>
      <c r="I14" s="192"/>
      <c r="J14" s="192"/>
      <c r="K14" s="192"/>
      <c r="L14" s="192"/>
      <c r="M14" s="192"/>
    </row>
    <row r="15" spans="1:13" ht="15">
      <c r="A15" s="192"/>
      <c r="B15" s="192"/>
      <c r="C15" s="192"/>
      <c r="D15" s="192"/>
      <c r="E15" s="192"/>
      <c r="F15" s="192"/>
      <c r="G15" s="192"/>
      <c r="H15" s="192"/>
      <c r="I15" s="192"/>
      <c r="J15" s="192"/>
      <c r="K15" s="192"/>
      <c r="L15" s="192"/>
      <c r="M15" s="192"/>
    </row>
    <row r="16" spans="1:13" ht="15">
      <c r="A16" s="192"/>
      <c r="B16" s="192"/>
      <c r="C16" s="192"/>
      <c r="D16" s="192"/>
      <c r="E16" s="192"/>
      <c r="F16" s="192"/>
      <c r="G16" s="192"/>
      <c r="H16" s="192"/>
      <c r="I16" s="192"/>
      <c r="J16" s="192"/>
      <c r="K16" s="192"/>
      <c r="L16" s="192"/>
      <c r="M16" s="192"/>
    </row>
    <row r="17" spans="1:13" ht="15">
      <c r="A17" s="192"/>
      <c r="B17" s="192"/>
      <c r="C17" s="192"/>
      <c r="D17" s="192"/>
      <c r="E17" s="192"/>
      <c r="F17" s="192"/>
      <c r="G17" s="192"/>
      <c r="H17" s="192"/>
      <c r="I17" s="192"/>
      <c r="J17" s="192"/>
      <c r="K17" s="192"/>
      <c r="L17" s="192"/>
      <c r="M17" s="192"/>
    </row>
    <row r="18" spans="1:13" ht="15">
      <c r="A18" s="192"/>
      <c r="B18" s="192"/>
      <c r="C18" s="192"/>
      <c r="D18" s="192"/>
      <c r="E18" s="192"/>
      <c r="F18" s="192"/>
      <c r="G18" s="192"/>
      <c r="H18" s="192"/>
      <c r="I18" s="192"/>
      <c r="J18" s="192"/>
      <c r="K18" s="192"/>
      <c r="L18" s="192"/>
      <c r="M18" s="192"/>
    </row>
    <row r="19" spans="1:13" ht="15">
      <c r="A19" s="192"/>
      <c r="B19" s="192"/>
      <c r="C19" s="192"/>
      <c r="D19" s="192"/>
      <c r="E19" s="192"/>
      <c r="F19" s="192"/>
      <c r="G19" s="192"/>
      <c r="H19" s="192"/>
      <c r="I19" s="192"/>
      <c r="J19" s="192"/>
      <c r="K19" s="192"/>
      <c r="L19" s="192"/>
      <c r="M19" s="192"/>
    </row>
    <row r="20" spans="1:13" ht="15">
      <c r="A20" s="192"/>
      <c r="B20" s="192"/>
      <c r="C20" s="192"/>
      <c r="D20" s="192"/>
      <c r="E20" s="192"/>
      <c r="F20" s="192"/>
      <c r="G20" s="192"/>
      <c r="H20" s="192"/>
      <c r="I20" s="192"/>
      <c r="J20" s="192"/>
      <c r="K20" s="192"/>
      <c r="L20" s="192"/>
      <c r="M20" s="192"/>
    </row>
    <row r="21" spans="1:13" ht="183.75" customHeight="1">
      <c r="A21" s="192"/>
      <c r="B21" s="192"/>
      <c r="C21" s="192"/>
      <c r="D21" s="192"/>
      <c r="E21" s="192"/>
      <c r="F21" s="192"/>
      <c r="G21" s="192"/>
      <c r="H21" s="192"/>
      <c r="I21" s="192"/>
      <c r="J21" s="192"/>
      <c r="K21" s="192"/>
      <c r="L21" s="192"/>
      <c r="M21" s="192"/>
    </row>
    <row r="22" spans="1:13" ht="15">
      <c r="A22" s="192"/>
      <c r="B22" s="192"/>
      <c r="C22" s="192"/>
      <c r="D22" s="192"/>
      <c r="E22" s="192"/>
      <c r="F22" s="192"/>
      <c r="G22" s="192"/>
      <c r="H22" s="192"/>
      <c r="I22" s="192"/>
      <c r="J22" s="192"/>
      <c r="K22" s="192"/>
      <c r="L22" s="192"/>
      <c r="M22" s="192"/>
    </row>
    <row r="23" spans="1:13" ht="15">
      <c r="A23" s="192"/>
      <c r="B23" s="192"/>
      <c r="C23" s="192"/>
      <c r="D23" s="192"/>
      <c r="E23" s="192"/>
      <c r="F23" s="192"/>
      <c r="G23" s="192"/>
      <c r="H23" s="192"/>
      <c r="I23" s="192"/>
      <c r="J23" s="192"/>
      <c r="K23" s="192"/>
      <c r="L23" s="192"/>
      <c r="M23" s="192"/>
    </row>
    <row r="24" spans="1:13" ht="15">
      <c r="A24" s="192"/>
      <c r="B24" s="192"/>
      <c r="C24" s="192"/>
      <c r="D24" s="192"/>
      <c r="E24" s="192"/>
      <c r="F24" s="192"/>
      <c r="G24" s="192"/>
      <c r="H24" s="192"/>
      <c r="I24" s="192"/>
      <c r="J24" s="192"/>
      <c r="K24" s="192"/>
      <c r="L24" s="192"/>
      <c r="M24" s="192"/>
    </row>
    <row r="25" spans="1:13" ht="135" customHeight="1">
      <c r="A25" s="192"/>
      <c r="B25" s="192"/>
      <c r="C25" s="192"/>
      <c r="D25" s="192"/>
      <c r="E25" s="192"/>
      <c r="F25" s="192"/>
      <c r="G25" s="192"/>
      <c r="H25" s="192"/>
      <c r="I25" s="192"/>
      <c r="J25" s="192"/>
      <c r="K25" s="192"/>
      <c r="L25" s="192"/>
      <c r="M25" s="192"/>
    </row>
    <row r="26" spans="1:13" ht="15">
      <c r="A26" s="192"/>
      <c r="B26" s="192"/>
      <c r="C26" s="192"/>
      <c r="D26" s="192"/>
      <c r="E26" s="192"/>
      <c r="F26" s="192"/>
      <c r="G26" s="192"/>
      <c r="H26" s="192"/>
      <c r="I26" s="192"/>
      <c r="J26" s="192"/>
      <c r="K26" s="192"/>
      <c r="L26" s="192"/>
      <c r="M26" s="192"/>
    </row>
    <row r="27" spans="1:13" ht="15">
      <c r="A27" s="192"/>
      <c r="B27" s="192"/>
      <c r="C27" s="192"/>
      <c r="D27" s="192"/>
      <c r="E27" s="192"/>
      <c r="F27" s="192"/>
      <c r="G27" s="192"/>
      <c r="H27" s="192"/>
      <c r="I27" s="192"/>
      <c r="J27" s="192"/>
      <c r="K27" s="192"/>
      <c r="L27" s="192"/>
      <c r="M27" s="192"/>
    </row>
    <row r="28" spans="1:13" ht="15">
      <c r="A28" s="192"/>
      <c r="B28" s="192"/>
      <c r="C28" s="192"/>
      <c r="D28" s="192"/>
      <c r="E28" s="192"/>
      <c r="F28" s="192"/>
      <c r="G28" s="192"/>
      <c r="H28" s="192"/>
      <c r="I28" s="192"/>
      <c r="J28" s="192"/>
      <c r="K28" s="192"/>
      <c r="L28" s="192"/>
      <c r="M28" s="192"/>
    </row>
    <row r="29" spans="1:13" ht="15">
      <c r="A29" s="192"/>
      <c r="B29" s="192"/>
      <c r="C29" s="192"/>
      <c r="D29" s="192"/>
      <c r="E29" s="192"/>
      <c r="F29" s="192"/>
      <c r="G29" s="192"/>
      <c r="H29" s="192"/>
      <c r="I29" s="192"/>
      <c r="J29" s="192"/>
      <c r="K29" s="192"/>
      <c r="L29" s="192"/>
      <c r="M29" s="192"/>
    </row>
    <row r="30" spans="1:13" ht="150" customHeight="1">
      <c r="A30" s="192"/>
      <c r="B30" s="192"/>
      <c r="C30" s="192"/>
      <c r="D30" s="192"/>
      <c r="E30" s="192"/>
      <c r="F30" s="192"/>
      <c r="G30" s="192"/>
      <c r="H30" s="192"/>
      <c r="I30" s="192"/>
      <c r="J30" s="192"/>
      <c r="K30" s="192"/>
      <c r="L30" s="192"/>
      <c r="M30" s="192"/>
    </row>
    <row r="31" spans="1:13" ht="15">
      <c r="A31" s="192"/>
      <c r="B31" s="192"/>
      <c r="C31" s="192"/>
      <c r="D31" s="192"/>
      <c r="E31" s="192"/>
      <c r="F31" s="192"/>
      <c r="G31" s="192"/>
      <c r="H31" s="192"/>
      <c r="I31" s="192"/>
      <c r="J31" s="192"/>
      <c r="K31" s="192"/>
      <c r="L31" s="192"/>
      <c r="M31" s="192"/>
    </row>
    <row r="32" spans="1:13" ht="15">
      <c r="A32" s="192"/>
      <c r="B32" s="192"/>
      <c r="C32" s="192"/>
      <c r="D32" s="192"/>
      <c r="E32" s="192"/>
      <c r="F32" s="192"/>
      <c r="G32" s="192"/>
      <c r="H32" s="192"/>
      <c r="I32" s="192"/>
      <c r="J32" s="192"/>
      <c r="K32" s="192"/>
      <c r="L32" s="192"/>
      <c r="M32" s="192"/>
    </row>
    <row r="33" spans="1:13" ht="15">
      <c r="A33" s="192"/>
      <c r="B33" s="192"/>
      <c r="C33" s="192"/>
      <c r="D33" s="192"/>
      <c r="E33" s="192"/>
      <c r="F33" s="192"/>
      <c r="G33" s="192"/>
      <c r="H33" s="192"/>
      <c r="I33" s="192"/>
      <c r="J33" s="192"/>
      <c r="K33" s="192"/>
      <c r="L33" s="192"/>
      <c r="M33" s="192"/>
    </row>
    <row r="34" spans="1:13" ht="15">
      <c r="A34" s="192"/>
      <c r="B34" s="192"/>
      <c r="C34" s="192"/>
      <c r="D34" s="192"/>
      <c r="E34" s="192"/>
      <c r="F34" s="192"/>
      <c r="G34" s="192"/>
      <c r="H34" s="192"/>
      <c r="I34" s="192"/>
      <c r="J34" s="192"/>
      <c r="K34" s="192"/>
      <c r="L34" s="192"/>
      <c r="M34" s="192"/>
    </row>
    <row r="35" spans="1:13" ht="187.5" customHeight="1">
      <c r="A35" s="192"/>
      <c r="B35" s="192"/>
      <c r="C35" s="192"/>
      <c r="D35" s="192"/>
      <c r="E35" s="192"/>
      <c r="F35" s="192"/>
      <c r="G35" s="192"/>
      <c r="H35" s="192"/>
      <c r="I35" s="192"/>
      <c r="J35" s="192"/>
      <c r="K35" s="192"/>
      <c r="L35" s="192"/>
      <c r="M35" s="192"/>
    </row>
  </sheetData>
  <sheetProtection/>
  <mergeCells count="1">
    <mergeCell ref="A1:M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6"/>
  <sheetViews>
    <sheetView tabSelected="1" view="pageBreakPreview" zoomScale="90" zoomScaleNormal="80" zoomScaleSheetLayoutView="90" zoomScalePageLayoutView="0" workbookViewId="0" topLeftCell="A1">
      <selection activeCell="D21" sqref="D21"/>
    </sheetView>
  </sheetViews>
  <sheetFormatPr defaultColWidth="9.140625" defaultRowHeight="15"/>
  <cols>
    <col min="1" max="1" width="6.421875" style="199" customWidth="1"/>
    <col min="2" max="2" width="40.7109375" style="199" customWidth="1"/>
    <col min="3" max="3" width="68.8515625" style="199" customWidth="1"/>
    <col min="4" max="4" width="27.28125" style="199" customWidth="1"/>
    <col min="5" max="5" width="14.00390625" style="199" customWidth="1"/>
    <col min="6" max="6" width="16.140625" style="199" customWidth="1"/>
    <col min="7" max="7" width="11.140625" style="199" customWidth="1"/>
    <col min="8" max="8" width="13.28125" style="199" customWidth="1"/>
    <col min="9" max="9" width="46.28125" style="199" customWidth="1"/>
    <col min="10" max="10" width="11.421875" style="199" customWidth="1"/>
    <col min="11" max="16384" width="9.140625" style="199" customWidth="1"/>
  </cols>
  <sheetData>
    <row r="1" spans="6:8" ht="16.5">
      <c r="F1" s="200"/>
      <c r="G1" s="200"/>
      <c r="H1" s="200"/>
    </row>
    <row r="2" spans="6:8" ht="16.5">
      <c r="F2" s="201" t="s">
        <v>260</v>
      </c>
      <c r="G2" s="201"/>
      <c r="H2" s="201"/>
    </row>
    <row r="3" spans="6:8" ht="16.5">
      <c r="F3" s="202"/>
      <c r="G3" s="202"/>
      <c r="H3" s="202"/>
    </row>
    <row r="4" spans="1:8" ht="84" customHeight="1">
      <c r="A4" s="270" t="s">
        <v>261</v>
      </c>
      <c r="B4" s="270"/>
      <c r="C4" s="270"/>
      <c r="D4" s="270"/>
      <c r="E4" s="270"/>
      <c r="F4" s="270"/>
      <c r="G4" s="270"/>
      <c r="H4" s="270"/>
    </row>
    <row r="5" spans="1:8" ht="16.5">
      <c r="A5" s="203"/>
      <c r="B5" s="203"/>
      <c r="C5" s="203"/>
      <c r="D5" s="203"/>
      <c r="E5" s="203"/>
      <c r="F5" s="203"/>
      <c r="G5" s="203"/>
      <c r="H5" s="203"/>
    </row>
    <row r="6" spans="1:8" ht="82.5">
      <c r="A6" s="204" t="s">
        <v>0</v>
      </c>
      <c r="B6" s="204" t="s">
        <v>134</v>
      </c>
      <c r="C6" s="204" t="s">
        <v>135</v>
      </c>
      <c r="D6" s="204" t="s">
        <v>262</v>
      </c>
      <c r="E6" s="204" t="s">
        <v>136</v>
      </c>
      <c r="F6" s="205" t="s">
        <v>137</v>
      </c>
      <c r="G6" s="204" t="s">
        <v>138</v>
      </c>
      <c r="H6" s="204" t="s">
        <v>139</v>
      </c>
    </row>
    <row r="7" spans="1:8" ht="16.5">
      <c r="A7" s="204">
        <v>1</v>
      </c>
      <c r="B7" s="204">
        <v>2</v>
      </c>
      <c r="C7" s="204">
        <v>3</v>
      </c>
      <c r="D7" s="204">
        <v>4</v>
      </c>
      <c r="E7" s="204">
        <v>5</v>
      </c>
      <c r="F7" s="205">
        <v>6</v>
      </c>
      <c r="G7" s="204">
        <v>7</v>
      </c>
      <c r="H7" s="204">
        <v>8</v>
      </c>
    </row>
    <row r="8" spans="1:8" ht="16.5">
      <c r="A8" s="98"/>
      <c r="B8" s="98" t="s">
        <v>140</v>
      </c>
      <c r="C8" s="98"/>
      <c r="D8" s="98"/>
      <c r="E8" s="98"/>
      <c r="F8" s="98"/>
      <c r="G8" s="98"/>
      <c r="H8" s="206"/>
    </row>
    <row r="9" spans="1:8" ht="51.75">
      <c r="A9" s="207"/>
      <c r="B9" s="208" t="s">
        <v>141</v>
      </c>
      <c r="C9" s="208" t="s">
        <v>142</v>
      </c>
      <c r="D9" s="208"/>
      <c r="E9" s="208"/>
      <c r="F9" s="209" t="s">
        <v>143</v>
      </c>
      <c r="G9" s="210">
        <f>G10+G11+G12+G13</f>
        <v>3</v>
      </c>
      <c r="H9" s="211">
        <f>H10+H11+H12+H13</f>
        <v>0.15000000000000002</v>
      </c>
    </row>
    <row r="10" spans="1:8" ht="154.5" customHeight="1">
      <c r="A10" s="212" t="s">
        <v>144</v>
      </c>
      <c r="B10" s="213" t="s">
        <v>145</v>
      </c>
      <c r="C10" s="213" t="s">
        <v>146</v>
      </c>
      <c r="D10" s="213" t="s">
        <v>263</v>
      </c>
      <c r="E10" s="214">
        <v>0.25</v>
      </c>
      <c r="F10" s="215" t="s">
        <v>82</v>
      </c>
      <c r="G10" s="216" t="str">
        <f>IF(F10="да","1",IF(F10="нет","0"))</f>
        <v>0</v>
      </c>
      <c r="H10" s="217">
        <f>IF(F10="да",0.05,IF(F10="нет",0,""))</f>
        <v>0</v>
      </c>
    </row>
    <row r="11" spans="1:8" ht="148.5">
      <c r="A11" s="218" t="s">
        <v>147</v>
      </c>
      <c r="B11" s="219" t="s">
        <v>148</v>
      </c>
      <c r="C11" s="220" t="s">
        <v>149</v>
      </c>
      <c r="D11" s="213" t="s">
        <v>263</v>
      </c>
      <c r="E11" s="221">
        <v>0.25</v>
      </c>
      <c r="F11" s="222" t="s">
        <v>150</v>
      </c>
      <c r="G11" s="216" t="str">
        <f>IF(F11="да","1",IF(F11="нет","0"))</f>
        <v>1</v>
      </c>
      <c r="H11" s="217">
        <f>IF(F11="да",0.05,IF(F11="нет",0,""))</f>
        <v>0.05</v>
      </c>
    </row>
    <row r="12" spans="1:8" ht="152.25" customHeight="1">
      <c r="A12" s="218" t="s">
        <v>151</v>
      </c>
      <c r="B12" s="213" t="s">
        <v>152</v>
      </c>
      <c r="C12" s="219" t="s">
        <v>153</v>
      </c>
      <c r="D12" s="213" t="s">
        <v>263</v>
      </c>
      <c r="E12" s="221">
        <v>0.25</v>
      </c>
      <c r="F12" s="222" t="s">
        <v>150</v>
      </c>
      <c r="G12" s="216" t="str">
        <f>IF(F12="да","1",IF(F12="нет","0"))</f>
        <v>1</v>
      </c>
      <c r="H12" s="217">
        <f>IF(F12="да",0.05,IF(F12="нет",0,""))</f>
        <v>0.05</v>
      </c>
    </row>
    <row r="13" spans="1:8" ht="153.75" customHeight="1">
      <c r="A13" s="223" t="s">
        <v>154</v>
      </c>
      <c r="B13" s="224" t="s">
        <v>155</v>
      </c>
      <c r="C13" s="225" t="s">
        <v>156</v>
      </c>
      <c r="D13" s="213" t="s">
        <v>263</v>
      </c>
      <c r="E13" s="221">
        <v>0.25</v>
      </c>
      <c r="F13" s="226" t="s">
        <v>150</v>
      </c>
      <c r="G13" s="216" t="str">
        <f>IF(F13="да","1",IF(F13="нет","0"))</f>
        <v>1</v>
      </c>
      <c r="H13" s="217">
        <f>IF(F13="да",0.05,IF(F13="нет",0,""))</f>
        <v>0.05</v>
      </c>
    </row>
    <row r="14" spans="1:8" ht="17.25">
      <c r="A14" s="207"/>
      <c r="B14" s="208" t="s">
        <v>157</v>
      </c>
      <c r="C14" s="208" t="s">
        <v>158</v>
      </c>
      <c r="D14" s="227"/>
      <c r="E14" s="227"/>
      <c r="F14" s="228" t="s">
        <v>143</v>
      </c>
      <c r="G14" s="210">
        <f>G15+G16+G17+G18</f>
        <v>1.25</v>
      </c>
      <c r="H14" s="211">
        <f>H15+H16+H17+H18</f>
        <v>0.025</v>
      </c>
    </row>
    <row r="15" spans="1:8" ht="165">
      <c r="A15" s="212" t="s">
        <v>159</v>
      </c>
      <c r="B15" s="219" t="s">
        <v>160</v>
      </c>
      <c r="C15" s="219" t="s">
        <v>161</v>
      </c>
      <c r="D15" s="213" t="s">
        <v>263</v>
      </c>
      <c r="E15" s="229">
        <v>0.4</v>
      </c>
      <c r="F15" s="222" t="s">
        <v>82</v>
      </c>
      <c r="G15" s="216" t="str">
        <f>IF(F15="да","1,25",IF(F15="нет","0"))</f>
        <v>0</v>
      </c>
      <c r="H15" s="217">
        <f>IF(F15="да",0.025,IF(F15="нет",0,""))</f>
        <v>0</v>
      </c>
    </row>
    <row r="16" spans="1:10" ht="165">
      <c r="A16" s="212" t="s">
        <v>162</v>
      </c>
      <c r="B16" s="219" t="s">
        <v>163</v>
      </c>
      <c r="C16" s="219" t="s">
        <v>164</v>
      </c>
      <c r="D16" s="213" t="s">
        <v>263</v>
      </c>
      <c r="E16" s="229">
        <v>0.4</v>
      </c>
      <c r="F16" s="222" t="s">
        <v>82</v>
      </c>
      <c r="G16" s="216" t="str">
        <f>IF(F16="да","1,25",IF(F16="нет","0"))</f>
        <v>0</v>
      </c>
      <c r="H16" s="217">
        <f>IF(F16="да",0.025,IF(F16="нет",0,""))</f>
        <v>0</v>
      </c>
      <c r="I16" s="230"/>
      <c r="J16" s="230"/>
    </row>
    <row r="17" spans="1:8" ht="159" customHeight="1">
      <c r="A17" s="218" t="s">
        <v>165</v>
      </c>
      <c r="B17" s="213" t="s">
        <v>166</v>
      </c>
      <c r="C17" s="219" t="s">
        <v>167</v>
      </c>
      <c r="D17" s="213" t="s">
        <v>263</v>
      </c>
      <c r="E17" s="229">
        <v>0.1</v>
      </c>
      <c r="F17" s="222" t="s">
        <v>150</v>
      </c>
      <c r="G17" s="216" t="str">
        <f>IF(F17="да","1,25",IF(F17="нет","0"))</f>
        <v>1,25</v>
      </c>
      <c r="H17" s="217">
        <f>IF(F17="да",0.025,IF(F17="нет",0,""))</f>
        <v>0.025</v>
      </c>
    </row>
    <row r="18" spans="1:8" ht="158.25" customHeight="1">
      <c r="A18" s="218" t="s">
        <v>168</v>
      </c>
      <c r="B18" s="213" t="s">
        <v>169</v>
      </c>
      <c r="C18" s="213" t="s">
        <v>170</v>
      </c>
      <c r="D18" s="213" t="s">
        <v>263</v>
      </c>
      <c r="E18" s="214">
        <v>0.1</v>
      </c>
      <c r="F18" s="222" t="s">
        <v>82</v>
      </c>
      <c r="G18" s="216" t="str">
        <f>IF(F18="да","1,25",IF(F18="нет","0"))</f>
        <v>0</v>
      </c>
      <c r="H18" s="217">
        <f>IF(F18="да",0.025,IF(F18="нет",0,""))</f>
        <v>0</v>
      </c>
    </row>
    <row r="19" spans="1:8" ht="33">
      <c r="A19" s="98"/>
      <c r="B19" s="98" t="s">
        <v>171</v>
      </c>
      <c r="C19" s="98"/>
      <c r="D19" s="98"/>
      <c r="E19" s="98"/>
      <c r="F19" s="99"/>
      <c r="G19" s="99"/>
      <c r="H19" s="100"/>
    </row>
    <row r="20" spans="1:8" ht="34.5">
      <c r="A20" s="231"/>
      <c r="B20" s="227" t="s">
        <v>172</v>
      </c>
      <c r="C20" s="231" t="s">
        <v>173</v>
      </c>
      <c r="D20" s="231"/>
      <c r="E20" s="231"/>
      <c r="F20" s="209" t="s">
        <v>143</v>
      </c>
      <c r="G20" s="232">
        <f>G21+G22+G23</f>
        <v>3</v>
      </c>
      <c r="H20" s="233">
        <f>H21+H22+H23</f>
        <v>0.2</v>
      </c>
    </row>
    <row r="21" spans="1:8" ht="153.75" customHeight="1">
      <c r="A21" s="218" t="s">
        <v>174</v>
      </c>
      <c r="B21" s="219" t="s">
        <v>175</v>
      </c>
      <c r="C21" s="219" t="s">
        <v>176</v>
      </c>
      <c r="D21" s="213" t="s">
        <v>263</v>
      </c>
      <c r="E21" s="229">
        <v>0.4</v>
      </c>
      <c r="F21" s="222" t="s">
        <v>150</v>
      </c>
      <c r="G21" s="216" t="str">
        <f>IF(F21="да","1",IF(F21="нет","0"))</f>
        <v>1</v>
      </c>
      <c r="H21" s="234">
        <f>IF(F21="да",0.08,IF(F21="нет",0,""))</f>
        <v>0.08</v>
      </c>
    </row>
    <row r="22" spans="1:8" ht="148.5">
      <c r="A22" s="235" t="s">
        <v>177</v>
      </c>
      <c r="B22" s="220" t="s">
        <v>178</v>
      </c>
      <c r="C22" s="220" t="s">
        <v>179</v>
      </c>
      <c r="D22" s="220" t="s">
        <v>264</v>
      </c>
      <c r="E22" s="229">
        <v>0.4</v>
      </c>
      <c r="F22" s="236" t="s">
        <v>150</v>
      </c>
      <c r="G22" s="216" t="str">
        <f>IF(F22="да","1",IF(F22="нет","0"))</f>
        <v>1</v>
      </c>
      <c r="H22" s="217">
        <f>IF(F22="да",0.08,IF(F22="нет",0,""))</f>
        <v>0.08</v>
      </c>
    </row>
    <row r="23" spans="1:8" ht="363">
      <c r="A23" s="218" t="s">
        <v>180</v>
      </c>
      <c r="B23" s="219" t="s">
        <v>181</v>
      </c>
      <c r="C23" s="219" t="s">
        <v>182</v>
      </c>
      <c r="D23" s="213" t="s">
        <v>263</v>
      </c>
      <c r="E23" s="229">
        <v>0.2</v>
      </c>
      <c r="F23" s="222" t="s">
        <v>150</v>
      </c>
      <c r="G23" s="216" t="str">
        <f>IF(F23="да","1",IF(F23="нет","0"))</f>
        <v>1</v>
      </c>
      <c r="H23" s="217">
        <f>IF(F23="да",0.04,IF(F23="нет",0,""))</f>
        <v>0.04</v>
      </c>
    </row>
    <row r="24" spans="1:8" ht="34.5">
      <c r="A24" s="237"/>
      <c r="B24" s="238" t="s">
        <v>183</v>
      </c>
      <c r="C24" s="239" t="s">
        <v>184</v>
      </c>
      <c r="D24" s="239"/>
      <c r="E24" s="239"/>
      <c r="F24" s="209" t="s">
        <v>143</v>
      </c>
      <c r="G24" s="240">
        <f>G25+G26+G27</f>
        <v>2.75</v>
      </c>
      <c r="H24" s="211">
        <f>H25+H26+H27</f>
        <v>0.45833333333333326</v>
      </c>
    </row>
    <row r="25" spans="1:9" ht="153" customHeight="1">
      <c r="A25" s="218" t="s">
        <v>185</v>
      </c>
      <c r="B25" s="219" t="s">
        <v>186</v>
      </c>
      <c r="C25" s="219" t="s">
        <v>187</v>
      </c>
      <c r="D25" s="213" t="s">
        <v>263</v>
      </c>
      <c r="E25" s="229">
        <v>0.3</v>
      </c>
      <c r="F25" s="241">
        <v>75</v>
      </c>
      <c r="G25" s="242">
        <f>F25/100</f>
        <v>0.75</v>
      </c>
      <c r="H25" s="243">
        <f>50%/3*G25</f>
        <v>0.125</v>
      </c>
      <c r="I25" s="230"/>
    </row>
    <row r="26" spans="1:9" ht="149.25" customHeight="1">
      <c r="A26" s="218" t="s">
        <v>188</v>
      </c>
      <c r="B26" s="219" t="s">
        <v>189</v>
      </c>
      <c r="C26" s="244" t="s">
        <v>190</v>
      </c>
      <c r="D26" s="213" t="s">
        <v>263</v>
      </c>
      <c r="E26" s="245">
        <v>0.4</v>
      </c>
      <c r="F26" s="241">
        <v>100</v>
      </c>
      <c r="G26" s="242">
        <f>F26/100</f>
        <v>1</v>
      </c>
      <c r="H26" s="243">
        <f>50%/3*G26</f>
        <v>0.16666666666666666</v>
      </c>
      <c r="I26" s="230"/>
    </row>
    <row r="27" spans="1:8" ht="198">
      <c r="A27" s="246" t="s">
        <v>191</v>
      </c>
      <c r="B27" s="247" t="s">
        <v>192</v>
      </c>
      <c r="C27" s="219" t="s">
        <v>193</v>
      </c>
      <c r="D27" s="219"/>
      <c r="E27" s="229">
        <v>0.3</v>
      </c>
      <c r="F27" s="241">
        <f>(F28+F29+F30)/3</f>
        <v>100</v>
      </c>
      <c r="G27" s="242">
        <f>F27/100</f>
        <v>1</v>
      </c>
      <c r="H27" s="243">
        <f>50%/3*G27</f>
        <v>0.16666666666666666</v>
      </c>
    </row>
    <row r="28" spans="1:8" ht="156.75" customHeight="1">
      <c r="A28" s="248"/>
      <c r="B28" s="249"/>
      <c r="C28" s="219" t="s">
        <v>194</v>
      </c>
      <c r="D28" s="213" t="s">
        <v>263</v>
      </c>
      <c r="E28" s="219"/>
      <c r="F28" s="241">
        <v>100</v>
      </c>
      <c r="G28" s="242" t="s">
        <v>195</v>
      </c>
      <c r="H28" s="243" t="s">
        <v>195</v>
      </c>
    </row>
    <row r="29" spans="1:8" ht="86.25" customHeight="1">
      <c r="A29" s="248"/>
      <c r="B29" s="249"/>
      <c r="C29" s="219" t="s">
        <v>196</v>
      </c>
      <c r="D29" s="220" t="s">
        <v>264</v>
      </c>
      <c r="E29" s="219"/>
      <c r="F29" s="241">
        <v>100</v>
      </c>
      <c r="G29" s="242" t="s">
        <v>195</v>
      </c>
      <c r="H29" s="243" t="s">
        <v>195</v>
      </c>
    </row>
    <row r="30" spans="1:8" ht="82.5" customHeight="1">
      <c r="A30" s="250"/>
      <c r="B30" s="251"/>
      <c r="C30" s="219" t="s">
        <v>197</v>
      </c>
      <c r="D30" s="220" t="s">
        <v>264</v>
      </c>
      <c r="E30" s="219"/>
      <c r="F30" s="241">
        <v>100</v>
      </c>
      <c r="G30" s="242" t="s">
        <v>143</v>
      </c>
      <c r="H30" s="243" t="s">
        <v>143</v>
      </c>
    </row>
    <row r="31" spans="1:8" ht="17.25">
      <c r="A31" s="252"/>
      <c r="B31" s="252"/>
      <c r="C31" s="253" t="s">
        <v>198</v>
      </c>
      <c r="D31" s="253"/>
      <c r="E31" s="253"/>
      <c r="F31" s="254" t="s">
        <v>143</v>
      </c>
      <c r="G31" s="255">
        <f>G24+G20+G14+G9</f>
        <v>10</v>
      </c>
      <c r="H31" s="256">
        <f>H24+H20+H14+H9</f>
        <v>0.8333333333333333</v>
      </c>
    </row>
    <row r="32" spans="1:8" ht="16.5">
      <c r="A32" s="257"/>
      <c r="B32" s="257"/>
      <c r="C32" s="258"/>
      <c r="D32" s="258"/>
      <c r="E32" s="258"/>
      <c r="F32" s="259"/>
      <c r="G32" s="260"/>
      <c r="H32" s="261"/>
    </row>
    <row r="33" spans="1:8" ht="16.5">
      <c r="A33" s="257"/>
      <c r="B33" s="257" t="s">
        <v>199</v>
      </c>
      <c r="C33" s="258"/>
      <c r="D33" s="258"/>
      <c r="E33" s="258"/>
      <c r="F33" s="259"/>
      <c r="G33" s="260"/>
      <c r="H33" s="261"/>
    </row>
    <row r="34" spans="1:8" ht="16.5">
      <c r="A34" s="257"/>
      <c r="B34" s="262" t="s">
        <v>200</v>
      </c>
      <c r="C34" s="262"/>
      <c r="D34" s="262"/>
      <c r="E34" s="262"/>
      <c r="F34" s="262"/>
      <c r="G34" s="262"/>
      <c r="H34" s="262"/>
    </row>
    <row r="35" spans="1:8" ht="16.5">
      <c r="A35" s="257"/>
      <c r="B35" s="263" t="s">
        <v>201</v>
      </c>
      <c r="C35" s="263"/>
      <c r="D35" s="263"/>
      <c r="E35" s="263"/>
      <c r="F35" s="263"/>
      <c r="G35" s="263"/>
      <c r="H35" s="263"/>
    </row>
    <row r="36" spans="1:8" ht="60" customHeight="1">
      <c r="A36" s="264" t="s">
        <v>202</v>
      </c>
      <c r="B36" s="265"/>
      <c r="C36" s="266"/>
      <c r="D36" s="267"/>
      <c r="E36" s="267"/>
      <c r="F36" s="268" t="str">
        <f>IF(0.85&lt;=H31,'[1]Соответствие баллов'!B7,IF(0.7&lt;=H31,'[1]Соответствие баллов'!B8,IF(0.5&lt;=H31,'[1]Соответствие баллов'!B9,IF(H31&lt;0.5,'[1]Соответствие баллов'!B10))))</f>
        <v>Умеренно эффективна</v>
      </c>
      <c r="G36" s="268"/>
      <c r="H36" s="269"/>
    </row>
  </sheetData>
  <sheetProtection/>
  <mergeCells count="8">
    <mergeCell ref="A36:C36"/>
    <mergeCell ref="F36:H36"/>
    <mergeCell ref="F2:H2"/>
    <mergeCell ref="A4:H4"/>
    <mergeCell ref="A27:A30"/>
    <mergeCell ref="B27:B30"/>
    <mergeCell ref="B34:H34"/>
    <mergeCell ref="B35:H35"/>
  </mergeCells>
  <printOptions/>
  <pageMargins left="0.7" right="0.7" top="0.75" bottom="0.75" header="0.3" footer="0.3"/>
  <pageSetup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dimension ref="A2:F13"/>
  <sheetViews>
    <sheetView zoomScalePageLayoutView="0" workbookViewId="0" topLeftCell="A4">
      <selection activeCell="H9" sqref="H9"/>
    </sheetView>
  </sheetViews>
  <sheetFormatPr defaultColWidth="9.140625" defaultRowHeight="15"/>
  <cols>
    <col min="1" max="1" width="14.00390625" style="96" customWidth="1"/>
    <col min="2" max="2" width="27.8515625" style="96" customWidth="1"/>
    <col min="3" max="3" width="16.8515625" style="96" customWidth="1"/>
    <col min="4" max="4" width="14.7109375" style="96" customWidth="1"/>
    <col min="5" max="5" width="9.8515625" style="96" customWidth="1"/>
    <col min="6" max="6" width="19.140625" style="96" customWidth="1"/>
    <col min="7" max="7" width="11.7109375" style="96" customWidth="1"/>
    <col min="8" max="8" width="11.421875" style="96" customWidth="1"/>
    <col min="9" max="16384" width="9.140625" style="96" customWidth="1"/>
  </cols>
  <sheetData>
    <row r="2" spans="4:6" ht="15" customHeight="1">
      <c r="D2" s="193" t="s">
        <v>203</v>
      </c>
      <c r="E2" s="193"/>
      <c r="F2" s="193"/>
    </row>
    <row r="3" spans="4:6" ht="15" customHeight="1">
      <c r="D3" s="97"/>
      <c r="E3" s="97"/>
      <c r="F3" s="97"/>
    </row>
    <row r="4" spans="1:6" ht="27">
      <c r="A4" s="195" t="s">
        <v>204</v>
      </c>
      <c r="B4" s="195"/>
      <c r="C4" s="195"/>
      <c r="D4" s="195"/>
      <c r="E4" s="195"/>
      <c r="F4" s="195"/>
    </row>
    <row r="5" ht="8.25" customHeight="1"/>
    <row r="6" spans="1:6" ht="50.25" customHeight="1">
      <c r="A6" s="101" t="s">
        <v>205</v>
      </c>
      <c r="B6" s="101" t="s">
        <v>206</v>
      </c>
      <c r="C6" s="196" t="s">
        <v>207</v>
      </c>
      <c r="D6" s="197"/>
      <c r="E6" s="197"/>
      <c r="F6" s="198"/>
    </row>
    <row r="7" spans="1:6" ht="52.5" customHeight="1">
      <c r="A7" s="101" t="s">
        <v>208</v>
      </c>
      <c r="B7" s="102" t="s">
        <v>209</v>
      </c>
      <c r="C7" s="194" t="s">
        <v>210</v>
      </c>
      <c r="D7" s="194"/>
      <c r="E7" s="194"/>
      <c r="F7" s="194"/>
    </row>
    <row r="8" spans="1:6" ht="125.25" customHeight="1">
      <c r="A8" s="101" t="s">
        <v>211</v>
      </c>
      <c r="B8" s="102" t="s">
        <v>212</v>
      </c>
      <c r="C8" s="194" t="s">
        <v>213</v>
      </c>
      <c r="D8" s="194"/>
      <c r="E8" s="194"/>
      <c r="F8" s="194"/>
    </row>
    <row r="9" spans="1:6" ht="137.25" customHeight="1">
      <c r="A9" s="101" t="s">
        <v>214</v>
      </c>
      <c r="B9" s="102" t="s">
        <v>215</v>
      </c>
      <c r="C9" s="194" t="s">
        <v>216</v>
      </c>
      <c r="D9" s="194"/>
      <c r="E9" s="194"/>
      <c r="F9" s="194"/>
    </row>
    <row r="10" spans="1:6" ht="108" customHeight="1">
      <c r="A10" s="101" t="s">
        <v>217</v>
      </c>
      <c r="B10" s="102" t="s">
        <v>218</v>
      </c>
      <c r="C10" s="194" t="s">
        <v>219</v>
      </c>
      <c r="D10" s="194"/>
      <c r="E10" s="194"/>
      <c r="F10" s="194"/>
    </row>
    <row r="11" spans="1:6" ht="109.5" customHeight="1">
      <c r="A11" s="101" t="s">
        <v>220</v>
      </c>
      <c r="B11" s="102" t="s">
        <v>221</v>
      </c>
      <c r="C11" s="194" t="s">
        <v>222</v>
      </c>
      <c r="D11" s="194"/>
      <c r="E11" s="194"/>
      <c r="F11" s="194"/>
    </row>
    <row r="12" spans="1:6" ht="14.25" customHeight="1">
      <c r="A12" s="103"/>
      <c r="B12" s="104"/>
      <c r="C12" s="105"/>
      <c r="D12" s="105"/>
      <c r="E12" s="105"/>
      <c r="F12" s="105"/>
    </row>
    <row r="13" ht="18.75">
      <c r="F13" s="106"/>
    </row>
  </sheetData>
  <sheetProtection/>
  <mergeCells count="8">
    <mergeCell ref="C10:F10"/>
    <mergeCell ref="C11:F11"/>
    <mergeCell ref="D2:F2"/>
    <mergeCell ref="A4:F4"/>
    <mergeCell ref="C6:F6"/>
    <mergeCell ref="C7:F7"/>
    <mergeCell ref="C8:F8"/>
    <mergeCell ref="C9:F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Третьякова Ирина Васильевна</dc:creator>
  <cp:keywords/>
  <dc:description/>
  <cp:lastModifiedBy>Сарымсакова Наталья Николаевна</cp:lastModifiedBy>
  <cp:lastPrinted>2024-03-20T14:09:00Z</cp:lastPrinted>
  <dcterms:created xsi:type="dcterms:W3CDTF">2013-12-11T05:43:24Z</dcterms:created>
  <dcterms:modified xsi:type="dcterms:W3CDTF">2024-03-20T14:10:37Z</dcterms:modified>
  <cp:category/>
  <cp:version/>
  <cp:contentType/>
  <cp:contentStatus/>
</cp:coreProperties>
</file>