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Мои Документы\МУНПРОГРАММЫ\2024 год\ОТЧЕТЫ\"/>
    </mc:Choice>
  </mc:AlternateContent>
  <bookViews>
    <workbookView xWindow="0" yWindow="0" windowWidth="28800" windowHeight="12135" firstSheet="2" activeTab="7"/>
  </bookViews>
  <sheets>
    <sheet name="Паспорт" sheetId="1" state="hidden" r:id="rId1"/>
    <sheet name="1" sheetId="21" state="hidden" r:id="rId2"/>
    <sheet name="Таблица 6" sheetId="4" r:id="rId3"/>
    <sheet name="Таблица 7" sheetId="22" r:id="rId4"/>
    <sheet name="Таблица 8" sheetId="23" r:id="rId5"/>
    <sheet name="Таблица 9" sheetId="26" r:id="rId6"/>
    <sheet name="Пояснительная" sheetId="27" r:id="rId7"/>
    <sheet name="Анкета для оценки эф-ти" sheetId="28" r:id="rId8"/>
    <sheet name="Лист3" sheetId="29" r:id="rId9"/>
    <sheet name="Прил 2 Основные мероприятия " sheetId="2" state="hidden" r:id="rId10"/>
    <sheet name="Прил 3 Меры правового регулир" sheetId="3" state="hidden" r:id="rId11"/>
    <sheet name=" Прил 6 План мероприятий " sheetId="15" state="hidden" r:id="rId12"/>
    <sheet name="прил 10свед инд" sheetId="20" state="hidden" r:id="rId13"/>
    <sheet name="по ГРБС" sheetId="10" state="hidden" r:id="rId14"/>
    <sheet name="ГРБС АМО" sheetId="11" state="hidden" r:id="rId15"/>
    <sheet name="ГРБС" sheetId="18" state="hidden" r:id="rId16"/>
  </sheets>
  <externalReferences>
    <externalReference r:id="rId17"/>
  </externalReferences>
  <definedNames>
    <definedName name="_xlnm._FilterDatabase" localSheetId="4" hidden="1">'Таблица 8'!$C$1:$C$797</definedName>
    <definedName name="OLE_LINK1" localSheetId="5">'Таблица 9'!$A$1</definedName>
    <definedName name="_xlnm.Print_Titles" localSheetId="9">'Прил 2 Основные мероприятия '!$9:$9</definedName>
    <definedName name="кп" localSheetId="7">#REF!</definedName>
    <definedName name="кп">#REF!</definedName>
    <definedName name="_xlnm.Print_Area" localSheetId="11">' Прил 6 План мероприятий '!$A$1:$AG$85</definedName>
    <definedName name="_xlnm.Print_Area" localSheetId="1">'1'!$A$1:$I$20</definedName>
    <definedName name="_xlnm.Print_Area" localSheetId="15">ГРБС!$A$1:$I$199</definedName>
    <definedName name="_xlnm.Print_Area" localSheetId="0">Паспорт!$A$1:$G$25</definedName>
    <definedName name="_xlnm.Print_Area" localSheetId="9">'Прил 2 Основные мероприятия '!$A$1:$G$16</definedName>
    <definedName name="_xlnm.Print_Area" localSheetId="2">'Таблица 6'!$A$1:$L$59</definedName>
    <definedName name="округлить" localSheetId="7">#REF!</definedName>
    <definedName name="округлить">#REF!</definedName>
  </definedNames>
  <calcPr calcId="152511"/>
</workbook>
</file>

<file path=xl/calcChain.xml><?xml version="1.0" encoding="utf-8"?>
<calcChain xmlns="http://schemas.openxmlformats.org/spreadsheetml/2006/main">
  <c r="E680" i="23" l="1"/>
  <c r="F608" i="23"/>
  <c r="E608" i="23"/>
  <c r="F27" i="28" l="1"/>
  <c r="G27" i="28" s="1"/>
  <c r="G26" i="28"/>
  <c r="H26" i="28" s="1"/>
  <c r="G25" i="28"/>
  <c r="H25" i="28" s="1"/>
  <c r="H23" i="28"/>
  <c r="G23" i="28"/>
  <c r="H22" i="28"/>
  <c r="G22" i="28"/>
  <c r="H21" i="28"/>
  <c r="H20" i="28" s="1"/>
  <c r="G21" i="28"/>
  <c r="G20" i="28" s="1"/>
  <c r="H18" i="28"/>
  <c r="G18" i="28"/>
  <c r="H17" i="28"/>
  <c r="G17" i="28"/>
  <c r="H16" i="28"/>
  <c r="G16" i="28"/>
  <c r="H15" i="28"/>
  <c r="G15" i="28"/>
  <c r="G14" i="28" s="1"/>
  <c r="H14" i="28"/>
  <c r="H13" i="28"/>
  <c r="G13" i="28"/>
  <c r="H12" i="28"/>
  <c r="G12" i="28"/>
  <c r="H11" i="28"/>
  <c r="G11" i="28"/>
  <c r="G9" i="28" s="1"/>
  <c r="H10" i="28"/>
  <c r="H9" i="28" s="1"/>
  <c r="G10" i="28"/>
  <c r="H27" i="28" l="1"/>
  <c r="H24" i="28" s="1"/>
  <c r="H31" i="28" s="1"/>
  <c r="F36" i="28" s="1"/>
  <c r="G24" i="28"/>
  <c r="G31" i="28" s="1"/>
  <c r="F684" i="23" l="1"/>
  <c r="F678" i="23" s="1"/>
  <c r="F120" i="23"/>
  <c r="F108" i="23"/>
  <c r="F78" i="23"/>
  <c r="F66" i="23"/>
  <c r="F110" i="23"/>
  <c r="F90" i="23"/>
  <c r="F60" i="23" s="1"/>
  <c r="F680" i="23" l="1"/>
  <c r="F116" i="23"/>
  <c r="F156" i="23"/>
  <c r="F158" i="23"/>
  <c r="F210" i="23"/>
  <c r="F186" i="23" s="1"/>
  <c r="F233" i="23" l="1"/>
  <c r="F234" i="23"/>
  <c r="F235" i="23"/>
  <c r="F440" i="23"/>
  <c r="F464" i="23"/>
  <c r="F476" i="23"/>
  <c r="F230" i="23" l="1"/>
  <c r="F506" i="23"/>
  <c r="F520" i="23"/>
  <c r="F52" i="23" s="1"/>
  <c r="F521" i="23"/>
  <c r="F522" i="23"/>
  <c r="F524" i="23"/>
  <c r="F530" i="23"/>
  <c r="F686" i="23"/>
  <c r="E60" i="23"/>
  <c r="E235" i="23"/>
  <c r="E234" i="23"/>
  <c r="E233" i="23"/>
  <c r="E678" i="23"/>
  <c r="E684" i="23"/>
  <c r="E692" i="23"/>
  <c r="F695" i="23"/>
  <c r="F692" i="23" s="1"/>
  <c r="D692" i="23"/>
  <c r="F668" i="23"/>
  <c r="E668" i="23"/>
  <c r="F545" i="23"/>
  <c r="F546" i="23"/>
  <c r="F547" i="23"/>
  <c r="F548" i="23"/>
  <c r="F554" i="23"/>
  <c r="F560" i="23"/>
  <c r="F566" i="23"/>
  <c r="E545" i="23"/>
  <c r="E546" i="23"/>
  <c r="E547" i="23"/>
  <c r="F54" i="23" l="1"/>
  <c r="F518" i="23"/>
  <c r="F542" i="23"/>
  <c r="D566" i="23"/>
  <c r="E566" i="23"/>
  <c r="D560" i="23"/>
  <c r="E560" i="23"/>
  <c r="D554" i="23"/>
  <c r="E554" i="23"/>
  <c r="D548" i="23"/>
  <c r="E548" i="23"/>
  <c r="E542" i="23"/>
  <c r="D542" i="23"/>
  <c r="F536" i="23"/>
  <c r="E536" i="23"/>
  <c r="D536" i="23"/>
  <c r="E520" i="23"/>
  <c r="E52" i="23" s="1"/>
  <c r="E521" i="23"/>
  <c r="E522" i="23"/>
  <c r="E530" i="23"/>
  <c r="D530" i="23"/>
  <c r="E524" i="23"/>
  <c r="D524" i="23"/>
  <c r="E186" i="23"/>
  <c r="E44" i="23"/>
  <c r="D684" i="23"/>
  <c r="D680" i="23" s="1"/>
  <c r="D686" i="23"/>
  <c r="D234" i="23"/>
  <c r="D60" i="23"/>
  <c r="D52" i="23"/>
  <c r="D10" i="23" s="1"/>
  <c r="E686" i="23"/>
  <c r="F512" i="23"/>
  <c r="E512" i="23"/>
  <c r="D512" i="23"/>
  <c r="E476" i="23"/>
  <c r="D476" i="23"/>
  <c r="E464" i="23"/>
  <c r="D464" i="23"/>
  <c r="E458" i="23"/>
  <c r="F458" i="23"/>
  <c r="D458" i="23"/>
  <c r="E440" i="23"/>
  <c r="D440" i="23"/>
  <c r="D356" i="23"/>
  <c r="F206" i="23"/>
  <c r="E206" i="23"/>
  <c r="D206" i="23"/>
  <c r="D156" i="23"/>
  <c r="E122" i="23"/>
  <c r="D122" i="23"/>
  <c r="E518" i="23" l="1"/>
  <c r="E584" i="23"/>
  <c r="D584" i="23"/>
  <c r="E596" i="23"/>
  <c r="F596" i="23"/>
  <c r="D596" i="23"/>
  <c r="F644" i="23"/>
  <c r="F642" i="23" s="1"/>
  <c r="F640" i="23" s="1"/>
  <c r="F638" i="23" s="1"/>
  <c r="E644" i="23"/>
  <c r="E642" i="23" s="1"/>
  <c r="E640" i="23" s="1"/>
  <c r="E638" i="23" s="1"/>
  <c r="D644" i="23"/>
  <c r="D642" i="23" s="1"/>
  <c r="D640" i="23" s="1"/>
  <c r="D638" i="23" s="1"/>
  <c r="F643" i="23"/>
  <c r="F641" i="23" s="1"/>
  <c r="E643" i="23"/>
  <c r="E641" i="23" s="1"/>
  <c r="D643" i="23"/>
  <c r="D641" i="23" s="1"/>
  <c r="F634" i="23"/>
  <c r="E634" i="23"/>
  <c r="D634" i="23"/>
  <c r="E614" i="23"/>
  <c r="F614" i="23"/>
  <c r="D614" i="23"/>
  <c r="E650" i="23"/>
  <c r="F650" i="23"/>
  <c r="D650" i="23"/>
  <c r="D235" i="23" l="1"/>
  <c r="E92" i="23" l="1"/>
  <c r="F92" i="23"/>
  <c r="D92" i="23"/>
  <c r="E98" i="23"/>
  <c r="F98" i="23"/>
  <c r="D98" i="23"/>
  <c r="E104" i="23"/>
  <c r="D104" i="23"/>
  <c r="E110" i="23"/>
  <c r="D110" i="23"/>
  <c r="E116" i="23"/>
  <c r="D116" i="23"/>
  <c r="E86" i="23"/>
  <c r="D86" i="23"/>
  <c r="E80" i="23"/>
  <c r="D80" i="23"/>
  <c r="E74" i="23"/>
  <c r="D74" i="23"/>
  <c r="E68" i="23"/>
  <c r="F68" i="23"/>
  <c r="D68" i="23"/>
  <c r="E62" i="23"/>
  <c r="D62" i="23"/>
  <c r="E158" i="23"/>
  <c r="D158" i="23"/>
  <c r="E164" i="23"/>
  <c r="F164" i="23"/>
  <c r="D164" i="23"/>
  <c r="F173" i="23"/>
  <c r="E173" i="23"/>
  <c r="D173" i="23"/>
  <c r="F170" i="23"/>
  <c r="E170" i="23"/>
  <c r="D170" i="23"/>
  <c r="F179" i="23"/>
  <c r="E179" i="23"/>
  <c r="D179" i="23"/>
  <c r="F176" i="23"/>
  <c r="E176" i="23"/>
  <c r="D176" i="23"/>
  <c r="F239" i="23"/>
  <c r="E239" i="23"/>
  <c r="D239" i="23"/>
  <c r="F236" i="23"/>
  <c r="E236" i="23"/>
  <c r="D236" i="23"/>
  <c r="F245" i="23"/>
  <c r="E245" i="23"/>
  <c r="D245" i="23"/>
  <c r="F242" i="23"/>
  <c r="E242" i="23"/>
  <c r="D242" i="23"/>
  <c r="F251" i="23"/>
  <c r="E251" i="23"/>
  <c r="D251" i="23"/>
  <c r="F248" i="23"/>
  <c r="E248" i="23"/>
  <c r="D248" i="23"/>
  <c r="F257" i="23"/>
  <c r="E257" i="23"/>
  <c r="D257" i="23"/>
  <c r="F254" i="23"/>
  <c r="E254" i="23"/>
  <c r="D254" i="23"/>
  <c r="F263" i="23"/>
  <c r="E263" i="23"/>
  <c r="D263" i="23"/>
  <c r="F260" i="23"/>
  <c r="E260" i="23"/>
  <c r="D260" i="23"/>
  <c r="F269" i="23"/>
  <c r="E269" i="23"/>
  <c r="D269" i="23"/>
  <c r="F266" i="23"/>
  <c r="E266" i="23"/>
  <c r="D266" i="23"/>
  <c r="F275" i="23"/>
  <c r="E275" i="23"/>
  <c r="D275" i="23"/>
  <c r="F272" i="23"/>
  <c r="E272" i="23"/>
  <c r="D272" i="23"/>
  <c r="F281" i="23"/>
  <c r="E281" i="23"/>
  <c r="D281" i="23"/>
  <c r="F278" i="23"/>
  <c r="E278" i="23"/>
  <c r="D278" i="23"/>
  <c r="F287" i="23"/>
  <c r="E287" i="23"/>
  <c r="D287" i="23"/>
  <c r="F284" i="23"/>
  <c r="E284" i="23"/>
  <c r="D284" i="23"/>
  <c r="F293" i="23"/>
  <c r="E293" i="23"/>
  <c r="D293" i="23"/>
  <c r="F290" i="23"/>
  <c r="E290" i="23"/>
  <c r="D290" i="23"/>
  <c r="F299" i="23"/>
  <c r="E299" i="23"/>
  <c r="D299" i="23"/>
  <c r="F296" i="23"/>
  <c r="E296" i="23"/>
  <c r="D296" i="23"/>
  <c r="F305" i="23"/>
  <c r="E305" i="23"/>
  <c r="D305" i="23"/>
  <c r="F302" i="23"/>
  <c r="E302" i="23"/>
  <c r="D302" i="23"/>
  <c r="F311" i="23"/>
  <c r="E311" i="23"/>
  <c r="D311" i="23"/>
  <c r="F308" i="23"/>
  <c r="E308" i="23"/>
  <c r="D308" i="23"/>
  <c r="F317" i="23"/>
  <c r="E317" i="23"/>
  <c r="D317" i="23"/>
  <c r="F314" i="23"/>
  <c r="E314" i="23"/>
  <c r="D314" i="23"/>
  <c r="F323" i="23"/>
  <c r="E323" i="23"/>
  <c r="D323" i="23"/>
  <c r="F320" i="23"/>
  <c r="E320" i="23"/>
  <c r="D320" i="23"/>
  <c r="F329" i="23"/>
  <c r="E329" i="23"/>
  <c r="D329" i="23"/>
  <c r="F326" i="23"/>
  <c r="E326" i="23"/>
  <c r="D326" i="23"/>
  <c r="F335" i="23"/>
  <c r="E335" i="23"/>
  <c r="D335" i="23"/>
  <c r="F332" i="23"/>
  <c r="E332" i="23"/>
  <c r="D332" i="23"/>
  <c r="F341" i="23"/>
  <c r="E341" i="23"/>
  <c r="D341" i="23"/>
  <c r="F338" i="23"/>
  <c r="E338" i="23"/>
  <c r="D338" i="23"/>
  <c r="F347" i="23"/>
  <c r="E347" i="23"/>
  <c r="D347" i="23"/>
  <c r="F344" i="23"/>
  <c r="E344" i="23"/>
  <c r="D344" i="23"/>
  <c r="F353" i="23"/>
  <c r="E353" i="23"/>
  <c r="D353" i="23"/>
  <c r="F350" i="23"/>
  <c r="E350" i="23"/>
  <c r="D350" i="23"/>
  <c r="F359" i="23"/>
  <c r="F356" i="23" s="1"/>
  <c r="E359" i="23"/>
  <c r="E356" i="23" s="1"/>
  <c r="F365" i="23"/>
  <c r="E365" i="23"/>
  <c r="D365" i="23"/>
  <c r="F362" i="23"/>
  <c r="E362" i="23"/>
  <c r="D362" i="23"/>
  <c r="F371" i="23"/>
  <c r="E371" i="23"/>
  <c r="D371" i="23"/>
  <c r="F368" i="23"/>
  <c r="E368" i="23"/>
  <c r="D368" i="23"/>
  <c r="F377" i="23"/>
  <c r="E377" i="23"/>
  <c r="D377" i="23"/>
  <c r="F374" i="23"/>
  <c r="E374" i="23"/>
  <c r="D374" i="23"/>
  <c r="F383" i="23"/>
  <c r="E383" i="23"/>
  <c r="D383" i="23"/>
  <c r="F380" i="23"/>
  <c r="E380" i="23"/>
  <c r="D380" i="23"/>
  <c r="F389" i="23"/>
  <c r="E389" i="23"/>
  <c r="D389" i="23"/>
  <c r="F386" i="23"/>
  <c r="E386" i="23"/>
  <c r="D386" i="23"/>
  <c r="F395" i="23"/>
  <c r="E395" i="23"/>
  <c r="D395" i="23"/>
  <c r="F392" i="23"/>
  <c r="E392" i="23"/>
  <c r="D392" i="23"/>
  <c r="F401" i="23"/>
  <c r="E401" i="23"/>
  <c r="D401" i="23"/>
  <c r="F398" i="23"/>
  <c r="E398" i="23"/>
  <c r="D398" i="23"/>
  <c r="F407" i="23"/>
  <c r="E407" i="23"/>
  <c r="D407" i="23"/>
  <c r="F404" i="23"/>
  <c r="E404" i="23"/>
  <c r="D404" i="23"/>
  <c r="F413" i="23"/>
  <c r="E413" i="23"/>
  <c r="D413" i="23"/>
  <c r="F410" i="23"/>
  <c r="E410" i="23"/>
  <c r="D410" i="23"/>
  <c r="F419" i="23"/>
  <c r="E419" i="23"/>
  <c r="D419" i="23"/>
  <c r="F416" i="23"/>
  <c r="E416" i="23"/>
  <c r="D416" i="23"/>
  <c r="F104" i="23"/>
  <c r="F86" i="23"/>
  <c r="F62" i="23" l="1"/>
  <c r="F74" i="23"/>
  <c r="F80" i="23"/>
  <c r="E134" i="23"/>
  <c r="F134" i="23"/>
  <c r="D134" i="23"/>
  <c r="E146" i="23"/>
  <c r="F146" i="23"/>
  <c r="D146" i="23"/>
  <c r="E140" i="23"/>
  <c r="F140" i="23"/>
  <c r="F612" i="23"/>
  <c r="E612" i="23"/>
  <c r="F584" i="23"/>
  <c r="E16" i="23"/>
  <c r="E10" i="23" s="1"/>
  <c r="F16" i="23"/>
  <c r="F10" i="23" s="1"/>
  <c r="D16" i="23"/>
  <c r="D678" i="23"/>
  <c r="D612" i="23"/>
  <c r="E594" i="23"/>
  <c r="F594" i="23"/>
  <c r="E582" i="23"/>
  <c r="D582" i="23"/>
  <c r="D594" i="23"/>
  <c r="E59" i="23"/>
  <c r="E53" i="23" s="1"/>
  <c r="F59" i="23"/>
  <c r="F53" i="23" s="1"/>
  <c r="D59" i="23"/>
  <c r="D53" i="23" s="1"/>
  <c r="E156" i="23"/>
  <c r="E54" i="23" s="1"/>
  <c r="E709" i="23"/>
  <c r="E707" i="23" s="1"/>
  <c r="E704" i="23" s="1"/>
  <c r="F709" i="23"/>
  <c r="F707" i="23" s="1"/>
  <c r="F704" i="23" s="1"/>
  <c r="D709" i="23"/>
  <c r="D707" i="23" s="1"/>
  <c r="D704" i="23" s="1"/>
  <c r="D661" i="23"/>
  <c r="E637" i="23"/>
  <c r="F637" i="23"/>
  <c r="D637" i="23"/>
  <c r="E613" i="23"/>
  <c r="F613" i="23"/>
  <c r="D613" i="23"/>
  <c r="E595" i="23"/>
  <c r="F595" i="23"/>
  <c r="E583" i="23"/>
  <c r="F583" i="23"/>
  <c r="D595" i="23"/>
  <c r="D583" i="23"/>
  <c r="E187" i="23"/>
  <c r="F187" i="23"/>
  <c r="D187" i="23"/>
  <c r="E157" i="23"/>
  <c r="F157" i="23"/>
  <c r="D157" i="23"/>
  <c r="E61" i="23"/>
  <c r="F61" i="23"/>
  <c r="D61" i="23"/>
  <c r="D19" i="23"/>
  <c r="F701" i="23"/>
  <c r="F698" i="23" s="1"/>
  <c r="E701" i="23"/>
  <c r="E698" i="23" s="1"/>
  <c r="D701" i="23"/>
  <c r="D698" i="23" s="1"/>
  <c r="F713" i="23"/>
  <c r="F710" i="23" s="1"/>
  <c r="E713" i="23"/>
  <c r="E710" i="23" s="1"/>
  <c r="D713" i="23"/>
  <c r="D710" i="23" s="1"/>
  <c r="E719" i="23"/>
  <c r="E716" i="23" s="1"/>
  <c r="F719" i="23"/>
  <c r="F716" i="23" s="1"/>
  <c r="F722" i="23"/>
  <c r="E722" i="23"/>
  <c r="D725" i="23"/>
  <c r="D722" i="23" s="1"/>
  <c r="F749" i="23"/>
  <c r="E749" i="23"/>
  <c r="D749" i="23"/>
  <c r="F746" i="23"/>
  <c r="E746" i="23"/>
  <c r="D746" i="23"/>
  <c r="F743" i="23"/>
  <c r="E743" i="23"/>
  <c r="D743" i="23"/>
  <c r="F740" i="23"/>
  <c r="E740" i="23"/>
  <c r="D740" i="23"/>
  <c r="F737" i="23"/>
  <c r="E737" i="23"/>
  <c r="D737" i="23"/>
  <c r="F734" i="23"/>
  <c r="E734" i="23"/>
  <c r="D734" i="23"/>
  <c r="E660" i="23"/>
  <c r="F660" i="23"/>
  <c r="D660" i="23"/>
  <c r="D668" i="23"/>
  <c r="E662" i="23"/>
  <c r="F662" i="23"/>
  <c r="D662" i="23"/>
  <c r="E602" i="23"/>
  <c r="F602" i="23"/>
  <c r="D602" i="23"/>
  <c r="E500" i="23"/>
  <c r="F500" i="23"/>
  <c r="D500" i="23"/>
  <c r="E212" i="23"/>
  <c r="F212" i="23"/>
  <c r="D212" i="23"/>
  <c r="E200" i="23"/>
  <c r="F200" i="23"/>
  <c r="D200" i="23"/>
  <c r="E194" i="23"/>
  <c r="D194" i="23"/>
  <c r="E188" i="23"/>
  <c r="F188" i="23"/>
  <c r="D188" i="23"/>
  <c r="E55" i="23" l="1"/>
  <c r="F55" i="23"/>
  <c r="F50" i="23" s="1"/>
  <c r="E576" i="23"/>
  <c r="E578" i="23"/>
  <c r="E152" i="23"/>
  <c r="E56" i="23"/>
  <c r="D578" i="23"/>
  <c r="F152" i="23"/>
  <c r="F582" i="23"/>
  <c r="F578" i="23" s="1"/>
  <c r="F590" i="23"/>
  <c r="D56" i="23"/>
  <c r="E590" i="23"/>
  <c r="D576" i="23"/>
  <c r="D590" i="23"/>
  <c r="D152" i="23"/>
  <c r="E230" i="23"/>
  <c r="D230" i="23"/>
  <c r="D656" i="23"/>
  <c r="F656" i="23"/>
  <c r="F194" i="23"/>
  <c r="E656" i="23"/>
  <c r="F56" i="23" l="1"/>
  <c r="F576" i="23"/>
  <c r="F182" i="23"/>
  <c r="D186" i="23"/>
  <c r="F422" i="23"/>
  <c r="F428" i="23"/>
  <c r="F434" i="23"/>
  <c r="E506" i="23"/>
  <c r="D506" i="23"/>
  <c r="D518" i="23"/>
  <c r="E434" i="23"/>
  <c r="D434" i="23"/>
  <c r="E428" i="23"/>
  <c r="D428" i="23"/>
  <c r="E422" i="23"/>
  <c r="D422" i="23"/>
  <c r="D182" i="23" l="1"/>
  <c r="D54" i="23"/>
  <c r="E182" i="23"/>
  <c r="E50" i="23"/>
  <c r="F44" i="23"/>
  <c r="D44" i="23"/>
  <c r="F731" i="23" l="1"/>
  <c r="E731" i="23"/>
  <c r="D731" i="23"/>
  <c r="F728" i="23"/>
  <c r="E728" i="23"/>
  <c r="D728" i="23"/>
  <c r="D719" i="23"/>
  <c r="D716" i="23" s="1"/>
  <c r="F679" i="23"/>
  <c r="F674" i="23" s="1"/>
  <c r="E679" i="23"/>
  <c r="E674" i="23" s="1"/>
  <c r="D679" i="23"/>
  <c r="D674" i="23" s="1"/>
  <c r="F635" i="23"/>
  <c r="E635" i="23"/>
  <c r="D635" i="23"/>
  <c r="F632" i="23"/>
  <c r="E632" i="23"/>
  <c r="D632" i="23"/>
  <c r="D608" i="23"/>
  <c r="F577" i="23"/>
  <c r="F13" i="23" s="1"/>
  <c r="E577" i="23"/>
  <c r="E13" i="23" s="1"/>
  <c r="D577" i="23"/>
  <c r="F497" i="23"/>
  <c r="E497" i="23"/>
  <c r="D497" i="23"/>
  <c r="F494" i="23"/>
  <c r="E494" i="23"/>
  <c r="D494" i="23"/>
  <c r="F491" i="23"/>
  <c r="E491" i="23"/>
  <c r="D491" i="23"/>
  <c r="F488" i="23"/>
  <c r="E488" i="23"/>
  <c r="D488" i="23"/>
  <c r="F485" i="23"/>
  <c r="E485" i="23"/>
  <c r="D485" i="23"/>
  <c r="F482" i="23"/>
  <c r="E482" i="23"/>
  <c r="D482" i="23"/>
  <c r="D224" i="23"/>
  <c r="F224" i="23"/>
  <c r="E224" i="23"/>
  <c r="F218" i="23"/>
  <c r="E218" i="23"/>
  <c r="D218" i="23"/>
  <c r="D143" i="23"/>
  <c r="D140" i="23" s="1"/>
  <c r="D55" i="23"/>
  <c r="F41" i="23"/>
  <c r="E41" i="23"/>
  <c r="D41" i="23"/>
  <c r="F38" i="23"/>
  <c r="E38" i="23"/>
  <c r="D38" i="23"/>
  <c r="F35" i="23"/>
  <c r="E35" i="23"/>
  <c r="D35" i="23"/>
  <c r="F32" i="23"/>
  <c r="E32" i="23"/>
  <c r="D32" i="23"/>
  <c r="F29" i="23"/>
  <c r="E29" i="23"/>
  <c r="D29" i="23"/>
  <c r="F26" i="23"/>
  <c r="E26" i="23"/>
  <c r="D26" i="23"/>
  <c r="F23" i="23"/>
  <c r="E23" i="23"/>
  <c r="D23" i="23"/>
  <c r="F20" i="23"/>
  <c r="E20" i="23"/>
  <c r="D20" i="23"/>
  <c r="F19" i="23"/>
  <c r="E19" i="23"/>
  <c r="F18" i="23"/>
  <c r="F12" i="23" s="1"/>
  <c r="E18" i="23"/>
  <c r="E12" i="23" s="1"/>
  <c r="D18" i="23"/>
  <c r="D12" i="23" s="1"/>
  <c r="E17" i="23" l="1"/>
  <c r="D13" i="23"/>
  <c r="F17" i="23"/>
  <c r="E14" i="23"/>
  <c r="D14" i="23"/>
  <c r="D17" i="23"/>
  <c r="F14" i="23"/>
  <c r="F575" i="23"/>
  <c r="D575" i="23"/>
  <c r="E575" i="23"/>
  <c r="E572" i="23" s="1"/>
  <c r="D11" i="23" l="1"/>
  <c r="D8" i="23" s="1"/>
  <c r="F572" i="23"/>
  <c r="F11" i="23"/>
  <c r="D572" i="23"/>
  <c r="D50" i="23"/>
  <c r="E11" i="23"/>
  <c r="E8" i="23" s="1"/>
  <c r="F8" i="23" l="1"/>
  <c r="I47" i="15"/>
  <c r="I18" i="15"/>
  <c r="D47" i="15" l="1"/>
  <c r="E19" i="1" l="1"/>
  <c r="G19" i="1" l="1"/>
  <c r="F19" i="1"/>
  <c r="D19" i="1"/>
  <c r="C19" i="1" l="1"/>
  <c r="B19" i="1" l="1"/>
  <c r="I76" i="15"/>
  <c r="D18" i="21" l="1"/>
  <c r="D14" i="21"/>
  <c r="D10" i="21"/>
  <c r="D51" i="15" l="1"/>
  <c r="D49" i="15"/>
  <c r="G22" i="1" l="1"/>
  <c r="C22" i="1"/>
  <c r="D22" i="1" l="1"/>
  <c r="G21" i="1"/>
  <c r="K51" i="15"/>
  <c r="J49" i="15"/>
  <c r="A8" i="20" l="1"/>
  <c r="A11" i="2" l="1"/>
  <c r="H84" i="15" l="1"/>
  <c r="H82" i="15"/>
  <c r="H80" i="15"/>
  <c r="J78" i="15"/>
  <c r="H78" i="15" s="1"/>
  <c r="H76" i="15"/>
  <c r="M75" i="15"/>
  <c r="L75" i="15"/>
  <c r="K75" i="15"/>
  <c r="A15" i="2"/>
  <c r="I75" i="15" l="1"/>
  <c r="J75" i="15"/>
  <c r="H75" i="15" l="1"/>
  <c r="F22" i="1" l="1"/>
  <c r="E22" i="1"/>
  <c r="B22" i="1" l="1"/>
  <c r="A13" i="2" l="1"/>
  <c r="J73" i="15"/>
  <c r="I73" i="15"/>
  <c r="J72" i="15"/>
  <c r="J71" i="15" s="1"/>
  <c r="I72" i="15"/>
  <c r="I71" i="15" s="1"/>
  <c r="J70" i="15"/>
  <c r="I70" i="15"/>
  <c r="I69" i="15" s="1"/>
  <c r="J68" i="15"/>
  <c r="J67" i="15" s="1"/>
  <c r="I68" i="15"/>
  <c r="I67" i="15" s="1"/>
  <c r="J66" i="15"/>
  <c r="I66" i="15"/>
  <c r="I65" i="15" s="1"/>
  <c r="J61" i="15"/>
  <c r="I61" i="15"/>
  <c r="J60" i="15"/>
  <c r="I60" i="15"/>
  <c r="J59" i="15"/>
  <c r="I59" i="15"/>
  <c r="J58" i="15"/>
  <c r="I58" i="15"/>
  <c r="J57" i="15"/>
  <c r="I57" i="15"/>
  <c r="J56" i="15"/>
  <c r="I56" i="15"/>
  <c r="J46" i="15"/>
  <c r="G20" i="1"/>
  <c r="G18" i="1" s="1"/>
  <c r="F20" i="1"/>
  <c r="E20" i="1"/>
  <c r="H58" i="15" l="1"/>
  <c r="H73" i="15"/>
  <c r="H57" i="15"/>
  <c r="H61" i="15"/>
  <c r="H56" i="15"/>
  <c r="H66" i="15"/>
  <c r="H67" i="15"/>
  <c r="H68" i="15"/>
  <c r="H49" i="15"/>
  <c r="H51" i="15"/>
  <c r="M46" i="15"/>
  <c r="H55" i="15"/>
  <c r="H53" i="15"/>
  <c r="L46" i="15"/>
  <c r="H60" i="15"/>
  <c r="H70" i="15"/>
  <c r="H59" i="15"/>
  <c r="H72" i="15"/>
  <c r="H71" i="15"/>
  <c r="K46" i="15"/>
  <c r="I64" i="15"/>
  <c r="J65" i="15"/>
  <c r="H65" i="15" s="1"/>
  <c r="J69" i="15"/>
  <c r="H69" i="15" s="1"/>
  <c r="D20" i="1" l="1"/>
  <c r="L24" i="15"/>
  <c r="E21" i="1"/>
  <c r="E18" i="1" s="1"/>
  <c r="I46" i="15"/>
  <c r="C20" i="1"/>
  <c r="M26" i="15"/>
  <c r="M17" i="15" s="1"/>
  <c r="M16" i="15" s="1"/>
  <c r="K22" i="15"/>
  <c r="K17" i="15" s="1"/>
  <c r="K16" i="15" s="1"/>
  <c r="J64" i="15"/>
  <c r="H64" i="15" s="1"/>
  <c r="B20" i="1" l="1"/>
  <c r="F21" i="1"/>
  <c r="F18" i="1" s="1"/>
  <c r="H46" i="15"/>
  <c r="H47" i="15"/>
  <c r="H26" i="15"/>
  <c r="H22" i="15"/>
  <c r="H24" i="15"/>
  <c r="L17" i="15"/>
  <c r="L16" i="15" s="1"/>
  <c r="I32" i="15" l="1"/>
  <c r="J32" i="15"/>
  <c r="I31" i="15"/>
  <c r="J31" i="15"/>
  <c r="I30" i="15"/>
  <c r="J30" i="15"/>
  <c r="J29" i="15"/>
  <c r="I29" i="15"/>
  <c r="J28" i="15"/>
  <c r="I28" i="15"/>
  <c r="I27" i="15"/>
  <c r="J27" i="15"/>
  <c r="H189" i="18"/>
  <c r="I189" i="18"/>
  <c r="G189" i="18"/>
  <c r="J44" i="15"/>
  <c r="J43" i="15"/>
  <c r="J42" i="15" s="1"/>
  <c r="I43" i="15"/>
  <c r="I42" i="15" s="1"/>
  <c r="J41" i="15"/>
  <c r="J40" i="15" s="1"/>
  <c r="I41" i="15"/>
  <c r="I40" i="15" s="1"/>
  <c r="J39" i="15"/>
  <c r="J38" i="15" s="1"/>
  <c r="I39" i="15"/>
  <c r="I38" i="15" s="1"/>
  <c r="J37" i="15"/>
  <c r="J36" i="15" s="1"/>
  <c r="S69" i="10"/>
  <c r="T69" i="10"/>
  <c r="R69" i="10"/>
  <c r="L69" i="10"/>
  <c r="S68" i="10"/>
  <c r="T68" i="10"/>
  <c r="R68" i="10"/>
  <c r="L68" i="10"/>
  <c r="S67" i="10"/>
  <c r="T67" i="10"/>
  <c r="R67" i="10"/>
  <c r="L67" i="10"/>
  <c r="S66" i="10"/>
  <c r="T66" i="10"/>
  <c r="R66" i="10"/>
  <c r="L66" i="10"/>
  <c r="S65" i="10"/>
  <c r="T65" i="10"/>
  <c r="R65" i="10"/>
  <c r="L65" i="10"/>
  <c r="S53" i="10"/>
  <c r="T53" i="10"/>
  <c r="R53" i="10"/>
  <c r="L53" i="10"/>
  <c r="S52" i="10"/>
  <c r="T52" i="10"/>
  <c r="R52" i="10"/>
  <c r="L52" i="10"/>
  <c r="S51" i="10"/>
  <c r="T51" i="10"/>
  <c r="R51" i="10"/>
  <c r="L51" i="10"/>
  <c r="S50" i="10"/>
  <c r="T50" i="10"/>
  <c r="R50" i="10"/>
  <c r="L50" i="10"/>
  <c r="S49" i="10"/>
  <c r="T49" i="10"/>
  <c r="R49" i="10"/>
  <c r="L49" i="10"/>
  <c r="S48" i="10"/>
  <c r="T48" i="10"/>
  <c r="R48" i="10"/>
  <c r="L48" i="10"/>
  <c r="S39" i="10"/>
  <c r="T39" i="10"/>
  <c r="R39" i="10"/>
  <c r="L39" i="10"/>
  <c r="S38" i="10"/>
  <c r="T38" i="10"/>
  <c r="R38" i="10"/>
  <c r="L38" i="10"/>
  <c r="S37" i="10"/>
  <c r="T37" i="10"/>
  <c r="R37" i="10"/>
  <c r="L37" i="10"/>
  <c r="S36" i="10"/>
  <c r="T36" i="10"/>
  <c r="R36" i="10"/>
  <c r="L36" i="10"/>
  <c r="S35" i="10"/>
  <c r="T35" i="10"/>
  <c r="R35" i="10"/>
  <c r="L35" i="10"/>
  <c r="S32" i="10"/>
  <c r="T32" i="10"/>
  <c r="R32" i="10"/>
  <c r="L32" i="10"/>
  <c r="S31" i="10"/>
  <c r="T31" i="10"/>
  <c r="R31" i="10"/>
  <c r="L31" i="10"/>
  <c r="S30" i="10"/>
  <c r="T30" i="10"/>
  <c r="R30" i="10"/>
  <c r="L30" i="10"/>
  <c r="S29" i="10"/>
  <c r="T29" i="10"/>
  <c r="R29" i="10"/>
  <c r="L29" i="10"/>
  <c r="S28" i="10"/>
  <c r="T28" i="10"/>
  <c r="R28" i="10"/>
  <c r="L28" i="10"/>
  <c r="F4" i="11"/>
  <c r="S107" i="10"/>
  <c r="T107" i="10"/>
  <c r="R107" i="10"/>
  <c r="S106" i="10"/>
  <c r="T106" i="10"/>
  <c r="R106" i="10"/>
  <c r="L106" i="10"/>
  <c r="S105" i="10"/>
  <c r="T105" i="10"/>
  <c r="R105" i="10"/>
  <c r="L105" i="10"/>
  <c r="L104" i="10"/>
  <c r="S103" i="10"/>
  <c r="T103" i="10"/>
  <c r="R103" i="10"/>
  <c r="L103" i="10"/>
  <c r="S102" i="10"/>
  <c r="T102" i="10"/>
  <c r="R102" i="10"/>
  <c r="L102" i="10"/>
  <c r="S101" i="10"/>
  <c r="T101" i="10"/>
  <c r="R101" i="10"/>
  <c r="L101" i="10"/>
  <c r="S100" i="10"/>
  <c r="T100" i="10"/>
  <c r="R100" i="10"/>
  <c r="L100" i="10"/>
  <c r="S99" i="10"/>
  <c r="T99" i="10"/>
  <c r="R99" i="10"/>
  <c r="L99" i="10"/>
  <c r="S98" i="10"/>
  <c r="T98" i="10"/>
  <c r="R98" i="10"/>
  <c r="L98" i="10"/>
  <c r="S97" i="10"/>
  <c r="T97" i="10"/>
  <c r="R97" i="10"/>
  <c r="L97" i="10"/>
  <c r="S96" i="10"/>
  <c r="T96" i="10"/>
  <c r="R96" i="10"/>
  <c r="L96" i="10"/>
  <c r="S95" i="10"/>
  <c r="T95" i="10"/>
  <c r="R95" i="10"/>
  <c r="L95" i="10"/>
  <c r="S94" i="10"/>
  <c r="T94" i="10"/>
  <c r="R94" i="10"/>
  <c r="L94" i="10"/>
  <c r="S93" i="10"/>
  <c r="T93" i="10"/>
  <c r="R93" i="10"/>
  <c r="L93" i="10"/>
  <c r="S92" i="10"/>
  <c r="T92" i="10"/>
  <c r="R92" i="10"/>
  <c r="L92" i="10"/>
  <c r="S91" i="10"/>
  <c r="T91" i="10"/>
  <c r="R91" i="10"/>
  <c r="L91" i="10"/>
  <c r="S90" i="10"/>
  <c r="T90" i="10"/>
  <c r="R90" i="10"/>
  <c r="L90" i="10"/>
  <c r="S89" i="10"/>
  <c r="T89" i="10"/>
  <c r="R89" i="10"/>
  <c r="L88" i="10"/>
  <c r="L89" i="10" s="1"/>
  <c r="S87" i="10"/>
  <c r="T87" i="10"/>
  <c r="R87" i="10"/>
  <c r="L86" i="10"/>
  <c r="L87" i="10" s="1"/>
  <c r="S85" i="10"/>
  <c r="T85" i="10"/>
  <c r="R85" i="10"/>
  <c r="L84" i="10"/>
  <c r="L85" i="10" s="1"/>
  <c r="S83" i="10"/>
  <c r="T83" i="10"/>
  <c r="R83" i="10"/>
  <c r="L83" i="10"/>
  <c r="S82" i="10"/>
  <c r="T82" i="10"/>
  <c r="R82" i="10"/>
  <c r="L82" i="10"/>
  <c r="S81" i="10"/>
  <c r="T81" i="10"/>
  <c r="R81" i="10"/>
  <c r="L81" i="10"/>
  <c r="S80" i="10"/>
  <c r="T80" i="10"/>
  <c r="R80" i="10"/>
  <c r="L80" i="10"/>
  <c r="S79" i="10"/>
  <c r="T79" i="10"/>
  <c r="R79" i="10"/>
  <c r="L79" i="10"/>
  <c r="R84" i="10"/>
  <c r="E22" i="11"/>
  <c r="E21" i="11" s="1"/>
  <c r="F22" i="11"/>
  <c r="F21" i="11" s="1"/>
  <c r="S117" i="10"/>
  <c r="T117" i="10"/>
  <c r="R117" i="10"/>
  <c r="L117" i="10"/>
  <c r="S116" i="10"/>
  <c r="T116" i="10"/>
  <c r="R116" i="10"/>
  <c r="L116" i="10"/>
  <c r="S115" i="10"/>
  <c r="T115" i="10"/>
  <c r="R115" i="10"/>
  <c r="L115" i="10"/>
  <c r="S114" i="10"/>
  <c r="T114" i="10"/>
  <c r="R114" i="10"/>
  <c r="L114" i="10"/>
  <c r="S113" i="10"/>
  <c r="T113" i="10"/>
  <c r="R113" i="10"/>
  <c r="L113" i="10"/>
  <c r="S112" i="10"/>
  <c r="T112" i="10"/>
  <c r="R112" i="10"/>
  <c r="L112" i="10"/>
  <c r="S111" i="10"/>
  <c r="T111" i="10"/>
  <c r="R111" i="10"/>
  <c r="L111" i="10"/>
  <c r="S110" i="10"/>
  <c r="T110" i="10"/>
  <c r="R110" i="10"/>
  <c r="L110" i="10"/>
  <c r="S109" i="10"/>
  <c r="T109" i="10"/>
  <c r="R109" i="10"/>
  <c r="L109" i="10"/>
  <c r="S108" i="10"/>
  <c r="T108" i="10"/>
  <c r="R108" i="10"/>
  <c r="L108" i="10"/>
  <c r="S78" i="10"/>
  <c r="T78" i="10"/>
  <c r="R78" i="10"/>
  <c r="S77" i="10"/>
  <c r="T77" i="10"/>
  <c r="R77" i="10"/>
  <c r="S76" i="10"/>
  <c r="T76" i="10"/>
  <c r="R76" i="10"/>
  <c r="S75" i="10"/>
  <c r="T75" i="10"/>
  <c r="R75" i="10"/>
  <c r="S74" i="10"/>
  <c r="T74" i="10"/>
  <c r="R74" i="10"/>
  <c r="L74" i="10"/>
  <c r="S73" i="10"/>
  <c r="T73" i="10"/>
  <c r="R73" i="10"/>
  <c r="L73" i="10"/>
  <c r="T72" i="10"/>
  <c r="R72" i="10"/>
  <c r="L72" i="10"/>
  <c r="S71" i="10"/>
  <c r="T71" i="10"/>
  <c r="R71" i="10"/>
  <c r="L71" i="10"/>
  <c r="S70" i="10"/>
  <c r="T70" i="10"/>
  <c r="R70" i="10"/>
  <c r="L70" i="10"/>
  <c r="S64" i="10"/>
  <c r="T64" i="10"/>
  <c r="R64" i="10"/>
  <c r="L64" i="10"/>
  <c r="S63" i="10"/>
  <c r="T63" i="10"/>
  <c r="R63" i="10"/>
  <c r="L63" i="10"/>
  <c r="S62" i="10"/>
  <c r="T62" i="10"/>
  <c r="R62" i="10"/>
  <c r="L62" i="10"/>
  <c r="S61" i="10"/>
  <c r="T61" i="10"/>
  <c r="R61" i="10"/>
  <c r="L61" i="10"/>
  <c r="S60" i="10"/>
  <c r="T60" i="10"/>
  <c r="R60" i="10"/>
  <c r="L60" i="10"/>
  <c r="S59" i="10"/>
  <c r="T59" i="10"/>
  <c r="R59" i="10"/>
  <c r="L59" i="10"/>
  <c r="L58" i="10"/>
  <c r="S57" i="10"/>
  <c r="T57" i="10"/>
  <c r="R57" i="10"/>
  <c r="L57" i="10"/>
  <c r="S56" i="10"/>
  <c r="T56" i="10"/>
  <c r="R56" i="10"/>
  <c r="L56" i="10"/>
  <c r="S55" i="10"/>
  <c r="T55" i="10"/>
  <c r="R55" i="10"/>
  <c r="L55" i="10"/>
  <c r="S54" i="10"/>
  <c r="T54" i="10"/>
  <c r="R54" i="10"/>
  <c r="L54" i="10"/>
  <c r="S47" i="10"/>
  <c r="T47" i="10"/>
  <c r="R47" i="10"/>
  <c r="L47" i="10"/>
  <c r="S46" i="10"/>
  <c r="T46" i="10"/>
  <c r="R46" i="10"/>
  <c r="L46" i="10"/>
  <c r="S45" i="10"/>
  <c r="T45" i="10"/>
  <c r="R45" i="10"/>
  <c r="L45" i="10"/>
  <c r="S44" i="10"/>
  <c r="T44" i="10"/>
  <c r="R44" i="10"/>
  <c r="S43" i="10"/>
  <c r="T43" i="10"/>
  <c r="R43" i="10"/>
  <c r="S40" i="10"/>
  <c r="T40" i="10"/>
  <c r="R40" i="10"/>
  <c r="S33" i="10"/>
  <c r="T33" i="10"/>
  <c r="R33" i="10"/>
  <c r="S27" i="10"/>
  <c r="T27" i="10"/>
  <c r="R27" i="10"/>
  <c r="S26" i="10"/>
  <c r="T26" i="10"/>
  <c r="R26" i="10"/>
  <c r="S25" i="10"/>
  <c r="T25" i="10"/>
  <c r="R25" i="10"/>
  <c r="S24" i="10"/>
  <c r="T24" i="10"/>
  <c r="R24" i="10"/>
  <c r="S23" i="10"/>
  <c r="T23" i="10"/>
  <c r="R23" i="10"/>
  <c r="S22" i="10"/>
  <c r="T22" i="10"/>
  <c r="R22" i="10"/>
  <c r="S21" i="10"/>
  <c r="T21" i="10"/>
  <c r="R21" i="10"/>
  <c r="S20" i="10"/>
  <c r="T20" i="10"/>
  <c r="R20" i="10"/>
  <c r="S19" i="10"/>
  <c r="T19" i="10"/>
  <c r="R19" i="10"/>
  <c r="S18" i="10"/>
  <c r="T18" i="10"/>
  <c r="R18" i="10"/>
  <c r="S17" i="10"/>
  <c r="T17" i="10"/>
  <c r="R17" i="10"/>
  <c r="S16" i="10"/>
  <c r="T16" i="10"/>
  <c r="R16" i="10"/>
  <c r="S12" i="10"/>
  <c r="S118" i="10" s="1"/>
  <c r="T12" i="10"/>
  <c r="T118" i="10" s="1"/>
  <c r="R12" i="10"/>
  <c r="R118" i="10" s="1"/>
  <c r="S15" i="10"/>
  <c r="T15" i="10"/>
  <c r="R15" i="10"/>
  <c r="S14" i="10"/>
  <c r="T14" i="10"/>
  <c r="R14" i="10"/>
  <c r="S13" i="10"/>
  <c r="T13" i="10"/>
  <c r="R13" i="10"/>
  <c r="S11" i="10"/>
  <c r="T11" i="10"/>
  <c r="R11" i="10"/>
  <c r="S10" i="10"/>
  <c r="T10" i="10"/>
  <c r="R10" i="10"/>
  <c r="S9" i="10"/>
  <c r="T9" i="10"/>
  <c r="R9" i="10"/>
  <c r="S8" i="10"/>
  <c r="T8" i="10"/>
  <c r="R8" i="10"/>
  <c r="S7" i="10"/>
  <c r="T7" i="10"/>
  <c r="R7" i="10"/>
  <c r="S6" i="10"/>
  <c r="T6" i="10"/>
  <c r="R6" i="10"/>
  <c r="S5" i="10"/>
  <c r="T5" i="10"/>
  <c r="R5" i="10"/>
  <c r="S4" i="10"/>
  <c r="T4" i="10"/>
  <c r="R4" i="10"/>
  <c r="D13" i="11"/>
  <c r="D14" i="11"/>
  <c r="D15" i="11"/>
  <c r="E13" i="11"/>
  <c r="F13" i="11"/>
  <c r="E15" i="11"/>
  <c r="E11" i="11"/>
  <c r="E10" i="11" s="1"/>
  <c r="F14" i="11"/>
  <c r="E14" i="11"/>
  <c r="F15" i="11"/>
  <c r="E12" i="11"/>
  <c r="F12" i="11"/>
  <c r="F11" i="11"/>
  <c r="F10" i="11" s="1"/>
  <c r="D11" i="11"/>
  <c r="D10" i="11" s="1"/>
  <c r="D12" i="11"/>
  <c r="D22" i="11"/>
  <c r="D21" i="11" s="1"/>
  <c r="F20" i="11"/>
  <c r="F19" i="11" s="1"/>
  <c r="E20" i="11"/>
  <c r="E19" i="11" s="1"/>
  <c r="D20" i="11"/>
  <c r="D19" i="11" s="1"/>
  <c r="D18" i="11"/>
  <c r="R104" i="10"/>
  <c r="T104" i="10"/>
  <c r="E18" i="11"/>
  <c r="S104" i="10"/>
  <c r="S72" i="10"/>
  <c r="R34" i="10"/>
  <c r="T34" i="10"/>
  <c r="S34" i="10"/>
  <c r="F18" i="11"/>
  <c r="S41" i="10"/>
  <c r="T41" i="10"/>
  <c r="S42" i="10"/>
  <c r="T42" i="10"/>
  <c r="R41" i="10"/>
  <c r="R42" i="10"/>
  <c r="S58" i="10"/>
  <c r="T58" i="10"/>
  <c r="R58" i="10"/>
  <c r="T88" i="10"/>
  <c r="S88" i="10"/>
  <c r="R88" i="10"/>
  <c r="T86" i="10"/>
  <c r="S86" i="10"/>
  <c r="R86" i="10"/>
  <c r="T84" i="10"/>
  <c r="S84" i="10"/>
  <c r="E4" i="11"/>
  <c r="D4" i="11"/>
  <c r="F6" i="11"/>
  <c r="F5" i="11" s="1"/>
  <c r="D6" i="11"/>
  <c r="D5" i="11" s="1"/>
  <c r="E6" i="11"/>
  <c r="E5" i="11" s="1"/>
  <c r="F16" i="11"/>
  <c r="D16" i="11"/>
  <c r="E16" i="11"/>
  <c r="I17" i="15" l="1"/>
  <c r="I16" i="15" s="1"/>
  <c r="H18" i="15"/>
  <c r="C21" i="1"/>
  <c r="C18" i="1" s="1"/>
  <c r="J20" i="15"/>
  <c r="J17" i="15" s="1"/>
  <c r="J16" i="15" s="1"/>
  <c r="I37" i="15"/>
  <c r="I36" i="15" s="1"/>
  <c r="H32" i="15"/>
  <c r="H28" i="15"/>
  <c r="J35" i="15"/>
  <c r="H29" i="15"/>
  <c r="H43" i="15"/>
  <c r="H42" i="15"/>
  <c r="H31" i="15"/>
  <c r="H27" i="15"/>
  <c r="H39" i="15"/>
  <c r="H38" i="15"/>
  <c r="H40" i="15"/>
  <c r="E3" i="11"/>
  <c r="H41" i="15"/>
  <c r="H30" i="15"/>
  <c r="I44" i="15"/>
  <c r="H44" i="15" s="1"/>
  <c r="F3" i="11"/>
  <c r="D3" i="11"/>
  <c r="H20" i="15" l="1"/>
  <c r="H36" i="15"/>
  <c r="H37" i="15"/>
  <c r="I35" i="15"/>
  <c r="D21" i="1" l="1"/>
  <c r="D18" i="1" s="1"/>
  <c r="B18" i="1"/>
  <c r="B21" i="1"/>
  <c r="H16" i="15"/>
  <c r="H17" i="15"/>
  <c r="H35" i="15"/>
</calcChain>
</file>

<file path=xl/sharedStrings.xml><?xml version="1.0" encoding="utf-8"?>
<sst xmlns="http://schemas.openxmlformats.org/spreadsheetml/2006/main" count="3897" uniqueCount="1174">
  <si>
    <t>№ п/п</t>
  </si>
  <si>
    <t>Номер и наименование основного мероприятия</t>
  </si>
  <si>
    <t>Вид нормативно-правового акта</t>
  </si>
  <si>
    <t>Ожидаемые сроки принятия</t>
  </si>
  <si>
    <t>Основные положения нормативно-правового акта</t>
  </si>
  <si>
    <t>Ответственный исполнитель и соисполнители</t>
  </si>
  <si>
    <t>Ответственный исполнитель</t>
  </si>
  <si>
    <t>Срок начала и окончания реализации</t>
  </si>
  <si>
    <t>Связь с целевыми индикаторами муниципальной программы (подпрограммы)</t>
  </si>
  <si>
    <t>Целевой показатель (индикатор)</t>
  </si>
  <si>
    <t>2020 год</t>
  </si>
  <si>
    <t>2019 год</t>
  </si>
  <si>
    <t>2018 год</t>
  </si>
  <si>
    <t>2017 год</t>
  </si>
  <si>
    <t>значения целевых показателей (индикаторов)</t>
  </si>
  <si>
    <t>%</t>
  </si>
  <si>
    <t>Ед. измерения</t>
  </si>
  <si>
    <t>ГРБС</t>
  </si>
  <si>
    <t>КВСР</t>
  </si>
  <si>
    <t>всего</t>
  </si>
  <si>
    <t xml:space="preserve"> </t>
  </si>
  <si>
    <t>Источник финансирования</t>
  </si>
  <si>
    <t>ФБ</t>
  </si>
  <si>
    <t>начало реализации</t>
  </si>
  <si>
    <t>ожидаемый непосредственный результат (индикатор)</t>
  </si>
  <si>
    <t>2015 г.</t>
  </si>
  <si>
    <t>2016 г.</t>
  </si>
  <si>
    <t>2017 г.</t>
  </si>
  <si>
    <t>График реализации (месяц, квартал)</t>
  </si>
  <si>
    <t>I</t>
  </si>
  <si>
    <t>II</t>
  </si>
  <si>
    <t>III</t>
  </si>
  <si>
    <t>IV</t>
  </si>
  <si>
    <t>Объём ресурсного обеспечения, тыс. руб.</t>
  </si>
  <si>
    <t>окончание реализации (дата контрольного события)</t>
  </si>
  <si>
    <t>наименование муниципальной подпрограммы, ведомственной целевой программы, основного мероприятия, мероприятий реализуемых в рамках основного мероприятия, контрольное событие</t>
  </si>
  <si>
    <t>План мероприятий по реализации муниципальной программы</t>
  </si>
  <si>
    <t>ответственный исполнитель</t>
  </si>
  <si>
    <t>МКУ «Управление жилищно-коммунального хозяйства»</t>
  </si>
  <si>
    <t xml:space="preserve"> + </t>
  </si>
  <si>
    <t>Администрация МО ГО "Усинск"</t>
  </si>
  <si>
    <t xml:space="preserve">Подпрограмма 4 «Чистая вода» на территории муниципального образования городского округа «Усинск» в 2014-2017 гг. и на период до 2020 г. </t>
  </si>
  <si>
    <t>Всего</t>
  </si>
  <si>
    <t>МКУ «УЖКХ»</t>
  </si>
  <si>
    <t>Республиканский бюджет Республики Коми</t>
  </si>
  <si>
    <t>ежегодно</t>
  </si>
  <si>
    <t>х</t>
  </si>
  <si>
    <t>Мероприятие 2.1.1. Оснащение общедомовыми приборами учета энергетических ресурсов в части муниципальной доли</t>
  </si>
  <si>
    <t>Основное мероприятие 1 подпрограммы 2 Оснащение приборами учета энергетических ресурсов</t>
  </si>
  <si>
    <t>Мероприятие 3.1.5. Содержание автомобильных дорог и инженерных сооружений на них в границах городского округа</t>
  </si>
  <si>
    <t>Мероприятие 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и прилегающих к ним территорий МО ГО "Усинск"</t>
  </si>
  <si>
    <t>Мероприятие 2.1.2. Оснащение приборами учёта  муниципальных нежилых помещениях</t>
  </si>
  <si>
    <t>МБУ "УКС"</t>
  </si>
  <si>
    <t>МБУ "Управление капитального строительства" администрации Мо ГО "Усинск"</t>
  </si>
  <si>
    <t>Основное мероприятие 1 подпрограммы 3 Благоустройство территории МО ГО "Усинск"</t>
  </si>
  <si>
    <t>Основное мероприятие 8 подпрограммы 3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</si>
  <si>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Основное мероприятие 9 подпрограммы 3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</si>
  <si>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Основное мероприятие 6 подпрограммы 3 Обеспечение выполнения мероприятий в сфере жилищно-коммунального хозяйства и благоустройства</t>
  </si>
  <si>
    <t>Основное мероприятие 2 подпрограммы 3 Капитальный и текущий ремонт муниципального жилищного фонда</t>
  </si>
  <si>
    <t>Основное мероприятие 4 подпрограммы 3 Капитальный ремонт и ремонт дворовых территорий, проездов к дворовым территориям многоквартирных домов</t>
  </si>
  <si>
    <t>Основное мероприятие 5 подпрограммы 3 Содержание и развитие систем коммунальной инфраструктуры</t>
  </si>
  <si>
    <t>Основное мероприятие 3 подпрограммы 3 Проведение капитального  ремонта многоквартирных жилых домов на территории МО ГО "Усинск"</t>
  </si>
  <si>
    <t>Основное мероприятие 5 подпрограммы 2 Устройство праздничной иллюминации</t>
  </si>
  <si>
    <t xml:space="preserve">Основное мероприятие 6 подпрограммы 2 Приобретение  насоса  для работы городского фонтана </t>
  </si>
  <si>
    <t>Мероприятие 3.4.1. ул.Строителей д.16, 16/1, Парковая д.13, ул. Ленина д.9</t>
  </si>
  <si>
    <t>Столбец1</t>
  </si>
  <si>
    <t>КФСР</t>
  </si>
  <si>
    <t>наименование МП (согласно постановлению от 19.08.2014 г. № 1699</t>
  </si>
  <si>
    <t>КЦСР(1-2 знаки)</t>
  </si>
  <si>
    <t>КЦСР (3 знак)</t>
  </si>
  <si>
    <t>наименование подпрограммы</t>
  </si>
  <si>
    <t>КЦСР (4-7 знаки)</t>
  </si>
  <si>
    <t>наименование основного мероприятия или направления непрограммных расходов</t>
  </si>
  <si>
    <t>наименование мероприятия</t>
  </si>
  <si>
    <t>ПБС</t>
  </si>
  <si>
    <t>источник финансирования</t>
  </si>
  <si>
    <t>КВР</t>
  </si>
  <si>
    <t>Группа КВР</t>
  </si>
  <si>
    <t>Доп.КР</t>
  </si>
  <si>
    <t>КОСГУ</t>
  </si>
  <si>
    <t>2015 год</t>
  </si>
  <si>
    <t>2016 год</t>
  </si>
  <si>
    <t>контрольное событие 2015 г.</t>
  </si>
  <si>
    <t>контрольное событие 2016 г.</t>
  </si>
  <si>
    <t>контрольное событие 2017 г.</t>
  </si>
  <si>
    <t>МБ</t>
  </si>
  <si>
    <t>РБ</t>
  </si>
  <si>
    <t>2. МП "Строительство,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</si>
  <si>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2.1 Подпрограмма «Обеспечение жильем молодых семей»</t>
  </si>
  <si>
    <t>Основное мероприятие 1 Обеспечение жильем молодых семей</t>
  </si>
  <si>
    <t>Мероприятие 1.1. Разработка и принятие на муниципальном уровне нормативно-правовых актов, обеспечивающих реализацию установленных мероприятий</t>
  </si>
  <si>
    <t>Администрация МО ГО Усинск</t>
  </si>
  <si>
    <t>Мероприятие 1.1.2. Формирование перечня молодых семей - участников  подпрограммы</t>
  </si>
  <si>
    <t>Мероприятие 1.1.3. Организация работы, направленной на информирование населения о действующих мерах поддержки</t>
  </si>
  <si>
    <t xml:space="preserve">Мероприятие 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</si>
  <si>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Мероприятие 1.1.5. Предоставление социальных выплат молодым семьям за счет остатков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</si>
  <si>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1.1.6.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</si>
  <si>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Мероприятие 1.1.7.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</si>
  <si>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1.1.8.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</si>
  <si>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</si>
  <si>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МКУ Управление жилищно-коммунального хозяйства</t>
  </si>
  <si>
    <t xml:space="preserve">Мероприятие 2.1.3. Оснащение индивидуальными приборами учета газа муниципальных жилых квартир </t>
  </si>
  <si>
    <t>Мероприятие 2.1.4. Оснащение индивидуальными приборами учета газа льготной категории граждан</t>
  </si>
  <si>
    <t>Основное мероприятие 2 подпрограммы 2 Модернизация сетей уличного освещения</t>
  </si>
  <si>
    <t>Мероприятие 2.2.2. Замена светильников на светодиодные  по ул. Мира</t>
  </si>
  <si>
    <t>Основное мероприятие 3 подпрограммы 2 Энергоаудит систем тепло- и водоснабжения на территории МО ГО "Усинск"</t>
  </si>
  <si>
    <t>Мероприятие 2.3.1. Разработка схемы водоснабжения АМО ГО "Усинск" (с электронной моделью)</t>
  </si>
  <si>
    <t>Мероприятие 2.3.2. Разработка схемы теплоснабжения АМО ГО "Усинск" (с электронной моделью)</t>
  </si>
  <si>
    <t>Мероприятие 2.4.1. Замена электропроводки в образовательных организациях</t>
  </si>
  <si>
    <t>Мероприятие 2.2.1. Замена проводов АС (устаревший неизолированный провод) уличного освещения на СИП (самонесущий, изолированный, нового поколения) ул. Строителей, Возейская, Комсомольская, Приполярная</t>
  </si>
  <si>
    <t>Мероприятие 2.2.3. Переключение сети уличного освещения по ул. Аэродромная в пгт Парма с установкой узла учета электроэнергии</t>
  </si>
  <si>
    <t>Основное мероприятие 4 подпрограммы 2 Установка энергосберегающих светильников в муниципальных учреждений МО ГО "Усинск"</t>
  </si>
  <si>
    <t>Мероприятие 2.4.2. Ремонт электрических сетей силового и коммутационного оборудования в образова-тельных организациях</t>
  </si>
  <si>
    <t>Мероприятие 2.4.3. Ремонт освещения подвального помещения в образовательных организациях</t>
  </si>
  <si>
    <t>Мероприятие 2.4.4. Замена светильников на светодиодные в служебном помещении по ул.Парковая д.5а (офис МКУ "УЖКХ")</t>
  </si>
  <si>
    <t xml:space="preserve">Мероприятие 2.5.1. Устройство праздничной иллюминации на опорах уличного освещения по ул. Мира </t>
  </si>
  <si>
    <t xml:space="preserve">Мероприятие 2.6.1. Приобретение  насоса  для работы городского фонтана </t>
  </si>
  <si>
    <t>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</si>
  <si>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Мероприятие 3.1.1. Техническое обслуживание сетей уличного освещения  и организация освещения улиц на территории МО ГО "Усинск"</t>
  </si>
  <si>
    <t>Мероприятие 3.1.2. Техническое обслуживание сетей ливневой канализации</t>
  </si>
  <si>
    <t>Мероприятие 3.1.3. Оплата электроэнергии по уличному освещению</t>
  </si>
  <si>
    <t>Мероприятие 3.1.4. Содержание городского фонтана (с оплатой электроэнергии  и водоснабжения)</t>
  </si>
  <si>
    <t>Мероприятие 3.1.7. Озеленение территории МО ГО "Усинск"</t>
  </si>
  <si>
    <t>Мероприятие 3.1.8. Организация и содержание мест захоронения</t>
  </si>
  <si>
    <t>Мероприятие 3.1.9. Прочие мероприятия по благоустройству городских округов</t>
  </si>
  <si>
    <t>Мероприятие 3.1.10. Ликвидация свалок в городской черте</t>
  </si>
  <si>
    <t>Мероприятие 3.1.11. Вывоз и погребение невостребованных трупов</t>
  </si>
  <si>
    <t>Мероприятие 3.1.13. Снос аварийного жилого фонда</t>
  </si>
  <si>
    <t>МБУ Управление капитального строительства</t>
  </si>
  <si>
    <t>Мероприятие 3.1.14. Обустройство сквера им. В.Ефремовой</t>
  </si>
  <si>
    <t>Мероприятие 3.2.1. Капитальный ремонт муниципального жилья</t>
  </si>
  <si>
    <t>Мероприятие 3.2.2. Текущий ремонт муниципального жилья без нанимателей</t>
  </si>
  <si>
    <t>Мероприятие 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</si>
  <si>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Мероприятие 3.4.2. ул.Строителей д.13, 15, 15а, ул.60лет Октября д.3</t>
  </si>
  <si>
    <t>Мероприятие 3.4.3. ул.Нефтяников д.40, 42, 44, 46</t>
  </si>
  <si>
    <t>Мероприятие 3.4.4. ул.Молодежная д.3, 3а</t>
  </si>
  <si>
    <t>Мероприятие 3.5.1. Замена баков-аккумуляторов на ЦВК</t>
  </si>
  <si>
    <t>Мероприятие 3.5.2. Реконструкция действующих очистных сооружений – устройство станции доочистки сточных вод от металлов.</t>
  </si>
  <si>
    <t>Мероприятие 3.5.4. Компенсация выпадающих доходов организациям, предоставляющим населению жилищные услуги по тарифам, не обеспечивающим возмещение издержек</t>
  </si>
  <si>
    <t>Мероприятие 3.5.5.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</si>
  <si>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Мероприятие 3.5.6. Субсидии на содержание бани (с.Усть-Уса)</t>
  </si>
  <si>
    <t>Мероприятие 3.5.7. Субсидии на содержание объектов коммунальной инфраструктуры (ст.Юкост)</t>
  </si>
  <si>
    <t>Мероприятие 3.6.1. Обеспечение выполнения мероприятий в сфере жилищно-коммунального хозяйства и благоустройства (содержание МКУ "УЖКХ")</t>
  </si>
  <si>
    <t>Основное мероприятие 7 подпрограммы 3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</si>
  <si>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</si>
  <si>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3.8.1.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</si>
  <si>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3.9.1.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</si>
  <si>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 xml:space="preserve">2.5. «Переселение граждан из аварийного жилищного фонда на 2014-2017 годы на территории муниципального образования городского округа "Усинск"» </t>
  </si>
  <si>
    <t>Основное мероприятие 1 подпрограммы 5 Строительство жилых домов для переселения граждан из аварийного жилищного фонда</t>
  </si>
  <si>
    <t>Мероприятие 5.1.1. Технологическое присоединение к электрическим сетям 38-ми квартирного жилого дома в г. Усинске (1 этап)</t>
  </si>
  <si>
    <t>Мероприятие 5.1.2. Технологическое присоединение к электрическим сетям 38-ми квартирного жилого дома в с.Усть-Уса (1 этап)</t>
  </si>
  <si>
    <t>Мероприятие 5.1.3. Технологическое присоединение к газораспределительным сетям 38-ми квартирного жилого дома в г.Усинск (1 этап)</t>
  </si>
  <si>
    <t>мероприятие 5.1.4 Строительство жилых домов для переселения граждан из аварийного жилищного фонда</t>
  </si>
  <si>
    <t>Основное мероприятие 2 подпрограммы 5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</si>
  <si>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Мероприятие 5.2.1. Расходы за счет субсидий прошлых лет</t>
  </si>
  <si>
    <t>Мероприятие 5.2.2. Софинансирование к МБТ</t>
  </si>
  <si>
    <t>2.6. «Строительство, реконструкция объектов социальной и жилищной сферы на 2014-2016 гг. и на период до 2020 г.</t>
  </si>
  <si>
    <t>Основное мероприятие 1 подпрограммы 6 Строительство внутрипоселковых газораспределительных сетей для обеспечения попутным газом сельских населенных пунктов</t>
  </si>
  <si>
    <t>Мероприятие 6.1. Строительство внутрипоселковых газораспределительных сетей для обеспечения попутным газом сельских населенных пунктов (с. Колва)</t>
  </si>
  <si>
    <t>Основное мероприятие 2 подпрограммы 6 Строительство инжинерных сетей для участков, предоставляемых многодетным семьям под индивидуальное строительство</t>
  </si>
  <si>
    <t>Мероприятие 6.2. Строительство инжинерных сетей для участков, предоставляемых многодетным семьям под индивидуальное строительство</t>
  </si>
  <si>
    <t>Мероприятие 6.3. Предоставление субсидий МБУ "УКС" на выполнение муниципального задания</t>
  </si>
  <si>
    <t>Основное мероприятие 3 подпрограммы 6 Обеспечение выполнения мероприятий в капитальном строительстве</t>
  </si>
  <si>
    <t>Основное мероприятие 4 подпрограммы 6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</si>
  <si>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Мероприятие 6.4.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</si>
  <si>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Администрация с. Усть - Уса</t>
  </si>
  <si>
    <t>Администрация с. Колва</t>
  </si>
  <si>
    <t>Администрация с. Мутный Материк</t>
  </si>
  <si>
    <t>Администрация с. Усть - Лыжа</t>
  </si>
  <si>
    <t>Администрация с. Щельябож</t>
  </si>
  <si>
    <t xml:space="preserve">2.4 подпрограмма 2.4 «Чистая вода» на территории муниципального образования городского округа «Усинск» в 2014-2017 гг. и на период до 2020 г. </t>
  </si>
  <si>
    <t>Основное мероприятие 1 подпрограммы 4 Строительство и ремонт систем водоснабжения с обустройством зон санитарной охраны</t>
  </si>
  <si>
    <t>Мероприятие 4.1.1. Обслуживание систем водоснабжения, включая объекты водоподготовки на водозаборных скважинах в сельских населенных пунктах, в т.ч. транспортные услуги и покупку сменных фильтроэлементов</t>
  </si>
  <si>
    <t>Мероприятие 4.1.2. Строительство новых скважин в сельских населенных пунктах со строительством объектов водоподготовки, в том числе ПИР:</t>
  </si>
  <si>
    <t>Мероприятие 4.1.3. Реконструкция гидрогеологических скважин в сельских населенных пунктах со строительством объектов водоподготовки, в том числе ПИР</t>
  </si>
  <si>
    <t>Мероприятие 4.1.4.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t>
  </si>
  <si>
    <t>Мероприятие 4.1.5. Замена участка трубопровода технической воды диаметром 600 мм на полимерную трубу</t>
  </si>
  <si>
    <t xml:space="preserve">Мероприятие 4.1.6. Модернизация водопроводных сетей, в т.ч. капитальный ремонт существующих водопроводных сетей с заменой стальных труб на полиэтиленовую трубу  </t>
  </si>
  <si>
    <t>Мероприятие 4.1.7. Строительство водопроводных сетей в сельских населенных пунктах отсуществующих гидрогеологических скважин, в т.ч. ПИР и ПСД</t>
  </si>
  <si>
    <t>Мероприятие 4.1.8. Устройство систем водоподготовки на сельских водозаборных скважин</t>
  </si>
  <si>
    <t>Основное мероприятие 2 подпрограммы 4 Создание условий для охраны питьевых вод</t>
  </si>
  <si>
    <t>Мероприятие 4.2.1 Модернизация сбросной системы промывных вод, в т.ч разработка проекта канализационной сети, отводящей нормативно-чистые сточные воды в систему канализации, взамен существующего сброса в водный объект «болото»</t>
  </si>
  <si>
    <t>Мероприятие 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</si>
  <si>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Мероприятие 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</si>
  <si>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Мероприятие 4.2.4 Микробиологическое исследование воды</t>
  </si>
  <si>
    <t>Мероприятие 4.2.5 Разработка проекта на строительство очистных сооружений пяти выпусков ливневой канализации за счет остатков субсидий прошлых лет</t>
  </si>
  <si>
    <t>Мероприятие 4.2.6 Строительство очистных сооружений на пяти выпусках ливневой канализации г. Усинска с ремонтом существующих трубопроводов выпусков</t>
  </si>
  <si>
    <t>Мероприятие 4.2.7 Модернизация водоочистной станции (ВОС) поверхностного водозабора г. Усинска, в том числе устройство автоматической системы дозирования, замена и ремонт морально устаревшего оборудования</t>
  </si>
  <si>
    <t>Мероприятие 4.2.8 Берегоукрепление водозабора (насосная станция I подъема)</t>
  </si>
  <si>
    <t>Мероприятие 4.2.9 Устройство водоочистных сооружений (станции обезжелезивания) на поверхностном водозаборе г. Усинска</t>
  </si>
  <si>
    <t>Основное мероприятие 3 подпрограммы 4 Установка  фонтанчиков и системы фильтрации воды в учреждениях Управления образования</t>
  </si>
  <si>
    <t>Мероприятие 4.3.1 Установка  фонтанчиков и системы фильтрации воды в учреждениях Управления образования</t>
  </si>
  <si>
    <t>Администрация МО ГО "Усинск", всего в том числе</t>
  </si>
  <si>
    <t>ВСЕГО по АМО</t>
  </si>
  <si>
    <t>Администрация, всего</t>
  </si>
  <si>
    <t>Администрация МО ГО "Усинск", всего в том числе:</t>
  </si>
  <si>
    <t>Администрация МО ГО  "Усинск", всего в том числе:</t>
  </si>
  <si>
    <t>Подпрограмма 1 «Обеспечение жильем молодых семей в 2014-2016 гг. и на период до 2020 г.»</t>
  </si>
  <si>
    <t>Подпрограмма 2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</si>
  <si>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 xml:space="preserve">Подпрограмма 3 </t>
  </si>
  <si>
    <t xml:space="preserve">подпрограмма 5 «Переселение граждан из аварийного жилищного фонда на 2014-2017 годы на территории муниципального образования городского округа "Усинск"» </t>
  </si>
  <si>
    <t>Подпрограмма 6 «Строительство, реконструкция объектов социальной и жилищной сферы на 2014-2016 гг. и на период до 2020 г.</t>
  </si>
  <si>
    <t>Мероприятие 3.1.12. Прочие мероприятия по благоустройству сельских территорий МО ГО "Усинск"</t>
  </si>
  <si>
    <t>Мероприятие 3.5.3. Обслуживание  систем тепло, водоснабжения в сельских населённых пунктах</t>
  </si>
  <si>
    <t>КУМИ</t>
  </si>
  <si>
    <t>кв.м</t>
  </si>
  <si>
    <t>Управление образования</t>
  </si>
  <si>
    <t>2018 г.</t>
  </si>
  <si>
    <t>МКУ "УЖКХ"</t>
  </si>
  <si>
    <t>Номер и наименование целевой муниципальной программы</t>
  </si>
  <si>
    <t>Номер и наменование подпрограммы</t>
  </si>
  <si>
    <t>Номер и наименование мероприятия</t>
  </si>
  <si>
    <t>Получатель бюджетных средств</t>
  </si>
  <si>
    <t>Сумма</t>
  </si>
  <si>
    <t>02. МП"Строительство,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</si>
  <si>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 xml:space="preserve">1.1 Обеспечение жильем молодых семей </t>
  </si>
  <si>
    <t>1.1.1. Разработка и принятие на муниципальном уровне нормативно-правовых актов, обеспечивающих реализацию установленных мероприятий</t>
  </si>
  <si>
    <t>1.1.3. Организация работы, направленной на информирование населения о действующих мерах поддержки</t>
  </si>
  <si>
    <t>1.1.2.  Формирование перечня молодых семей - участников  подпрограммы</t>
  </si>
  <si>
    <t xml:space="preserve">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</si>
  <si>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1.2.1. Предоставление социальных выплат молодым семьям за счет остатков субсидий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</si>
  <si>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1.2.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республиканского бюджета Республики Коми</t>
  </si>
  <si>
    <t xml:space="preserve">1.2.2.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</si>
  <si>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1.3.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Федерального бюджета</t>
  </si>
  <si>
    <t xml:space="preserve">1.3.1.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</si>
  <si>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1.3.2.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</si>
  <si>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1.4.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</si>
  <si>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1.4.1.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</si>
  <si>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02.1 Подпрограмма «Обеспечение жильем молодых семей в 2014-2016гг. и на период до 2020 г.»</t>
  </si>
  <si>
    <t>02.2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</si>
  <si>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2.1.1. Оснащение общедомовыми приборами учета энергетических ресурсов в части муниципальной доли</t>
  </si>
  <si>
    <t>2.1. Оснащение приборами учета энергетических ресурсов</t>
  </si>
  <si>
    <t>2.1.2. Оснащение приборами учёта  муниципальных нежилых помещениях</t>
  </si>
  <si>
    <t xml:space="preserve">2.1.3. Оснащение индивидуальными приборами учета газа муниципальных жилых квартир </t>
  </si>
  <si>
    <t>2.1.4. Оснащение индивидуальными приборами учета газа льготной категории граждан</t>
  </si>
  <si>
    <t xml:space="preserve">2.1.5. Оснащение индивидуальными приборами учета электроэнергии в муниципальных жилых квартирах </t>
  </si>
  <si>
    <t>2.2. Энергоаудит систем тепло- и водоснабжения на территории МО ГО "Усинск"</t>
  </si>
  <si>
    <t>2.2.1. Разработка схемы водоснабжения АМО ГО "Усинск" (с электронной моделью)</t>
  </si>
  <si>
    <t>2.2.2. Разработка схемы теплоснабжения АМО ГО "Усинск" (с электронной моделью)</t>
  </si>
  <si>
    <t>2.3. Модернизация сетей уличного освещения</t>
  </si>
  <si>
    <t>2.3.1. Замена проводов АС (устаревший неизолированный провод) уличного освещения на СИП (самонесущий, изолированный, нового поколения)  по улицам города</t>
  </si>
  <si>
    <t>2.3.2. Замена светильников на светодиодные  по улицам города</t>
  </si>
  <si>
    <t>2.3.3. Переключение сети уличного освещения по ул.Аэродромная в пгт Парма с установкой узла учета электроэнергии</t>
  </si>
  <si>
    <t>2.4. Установка энергосберегающих светильников, ремонт электрических сетей в муниципальных учреждениях МО ГО "Усинск"</t>
  </si>
  <si>
    <t>2.4.1. Замена электропроводки в образовательных организациях</t>
  </si>
  <si>
    <t>2.4.2. Ремонт электрических сетей силового и коммутационного оборудования в образовательных организациях</t>
  </si>
  <si>
    <t>2.4.3. Ремонт освещения подвального помещения в образовательных организациях</t>
  </si>
  <si>
    <t>2.4.4. Замена светильников на светодиодные в служебном помещении по ул.Парковая д.5а (офис МКУ "УЖКХ")</t>
  </si>
  <si>
    <t>2.4.5. Энергоаудит объектов и муниципальных учреждений МО ГО "Усинск"</t>
  </si>
  <si>
    <t>2.5. Ведомственная целевая программа "Энергосбережение и повышение энергетической эффективности в образовательных организациях  на 2015-2016 годы и на период до 2020 года"</t>
  </si>
  <si>
    <t>2.6. Ведомственная целевая программа "Энергосбережение и повышение энергетической эффективности   на 2015-2016 годы и на период до 2020 года" учреждений физической культуры и спорта</t>
  </si>
  <si>
    <t>2.7. Ведомственная целевая программа "Энергосбережение и повышение энергетической эффективности  учреждений культуры и искуства   на 2015-2016 годы и на период до 2020 года"</t>
  </si>
  <si>
    <t xml:space="preserve">2.8. Ведомственная целевая программа "Энергосбережение и повышение энергетической эффективности администрации поселка городского типа  Парма   на 2015-2016 годы и на период до 2020 года"
</t>
  </si>
  <si>
    <t>02.3.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</si>
  <si>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3.1Благоустройство территории МО ГО "Усинск"</t>
  </si>
  <si>
    <t>3.1.1. Техническое обслуживание сетей уличного освещения  и организация освещения улиц на территории МО ГО "Усинск"всего, в том числе:</t>
  </si>
  <si>
    <t>3.1.2. Техническое обслуживание сетей ливневой канализации</t>
  </si>
  <si>
    <t>3.1.3. Оплата электроэнергии по уличному освещениювсего, в том числе:</t>
  </si>
  <si>
    <t>3.1.4. Содержание городского фонтана (с оплатой электроэнергии  и водоснабжения)</t>
  </si>
  <si>
    <t>3.1.5. Содержание автомобильных дорог и инженерных сооружений на них в границах городского округа</t>
  </si>
  <si>
    <t>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Тропа здоровья  и прилегающих к ним территорий МО ГО "Усинск"</t>
  </si>
  <si>
    <t>3.1.7. Озеленение территории МО ГО "Усинск"</t>
  </si>
  <si>
    <t>3.1.8. Организация и содержание мест захоронения</t>
  </si>
  <si>
    <t>3.1.9. Прочие мероприятия по благоустройству городских округов</t>
  </si>
  <si>
    <t>3.1.10. Ликвидация свалок в городской черте</t>
  </si>
  <si>
    <t>3.1.11. Вывоз и погребение невостребованных трупов</t>
  </si>
  <si>
    <t>3.1. Благоустройство территории МО ГО "Усинск"</t>
  </si>
  <si>
    <t>3.1.12. Прочие мероприятия по благоустройству сельских территорий МО ГО "Усинск"</t>
  </si>
  <si>
    <t>3.1.13. Снос аварийного жилищного фонда</t>
  </si>
  <si>
    <t>3.1.14. Обустройство сквера им. В.Ефремовой</t>
  </si>
  <si>
    <t>3.1.15. Устройство праздничной иллюминации на опорах уличного освещения (улицы города)</t>
  </si>
  <si>
    <t xml:space="preserve">3.1.16. Приобретение  насоса  для  городского фонтана </t>
  </si>
  <si>
    <t>3.1.17. Проведение смотров-конкурсов МО ГО "Усинск" (премии, дипломы, подарочные сертификаты)</t>
  </si>
  <si>
    <t>3.1.18. Приобретение снегоуборочной техники</t>
  </si>
  <si>
    <t>3.2. Капитальный и текущий ремонт муниципального жилищного фонда</t>
  </si>
  <si>
    <t>3.2.1. Ремонт муниципального жилщного фонда</t>
  </si>
  <si>
    <t>3.3. Проведение капитального  ремонта многоквартирных жилых домов на территории МО ГО "Усинск"</t>
  </si>
  <si>
    <t>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</si>
  <si>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3.4. Капитальный ремонт и ремонт дворовых территорий, проездов к дворовым территориям многоквартирных домов</t>
  </si>
  <si>
    <t>3.4.1. ул. 60 лет Октября д. 7, д. 5,   ул. Строителей д. 16,д.16/1</t>
  </si>
  <si>
    <t>3.4.2. ул.Строителей д.13, 15, 15а, ул.60лет Октября д.3</t>
  </si>
  <si>
    <t>3.4.3. ул.Нефтяников д.40, 42, 44, 46</t>
  </si>
  <si>
    <t>3.4.4. ул.Молодежная д.3, 3а</t>
  </si>
  <si>
    <t>3.4.5. ул. 60 лет Октября д. 6/2 , ул. 60 лет Октября д. 7, д. 5, ул. Молодежная, д. 15, д. 17, ул. Молодежная д. 9, ул. 60 лет Октября д. 6/1 и д. 4/0</t>
  </si>
  <si>
    <t>3.4.6. Ремонт дворовых территорий. Дворы будут определены депутатами Совета МО ГО "Усинск«</t>
  </si>
  <si>
    <t xml:space="preserve">3.5.Содержание и развитие систем коммунальной инфраструктуры </t>
  </si>
  <si>
    <t>3.5.1. Замена баков-аккумуляторов на ЦВК</t>
  </si>
  <si>
    <t>3.5.2. Обслуживание  систем теплоснабжения в сельских населённых пунктах</t>
  </si>
  <si>
    <t>3.5.3. Компенсация выпадающих доходов организациям, предоставляющим населению жилищные услуги по тарифам, не обеспечивающим возмещение издержек</t>
  </si>
  <si>
    <t>3.5.4.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</si>
  <si>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3.5.5.Субсидии на содержание бани (с.Усть-Уса)</t>
  </si>
  <si>
    <t>3.5.6.Содержание объектов коммунальной инфраструктуры (ст.Юкост)</t>
  </si>
  <si>
    <t>3.5.7. Компенсация выпадающих доходов МУП "Служба заказчика" в части реализации газа для обеспечения ООО "УТК" для всех потребителей за исключением населения</t>
  </si>
  <si>
    <t>3.5.8. Приобретение аварийного источника энергосбережения</t>
  </si>
  <si>
    <t>3.6. Обеспечение выполнения мероприятий в сфере жилищно-коммунального хозяйства и благоустройства</t>
  </si>
  <si>
    <t>3.6.1. Обеспечение выполнения мероприятий в сфере жилищно-коммунального хозяйства и благоустройства (содержание МКУ "УЖКХ")</t>
  </si>
  <si>
    <t>3.7.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</si>
  <si>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</si>
  <si>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</si>
  <si>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3.8.1.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</si>
  <si>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3.9. Расходы за счет средств субвенции на осуществление переданных полномочий Республики Коми по отлову и содержанию безнадзорных животных</t>
  </si>
  <si>
    <t>3.9.1. Расходы за счет средств субвенции на осуществление переданных полномочий Республики Коми по отлову и содержанию безнадзорных животных</t>
  </si>
  <si>
    <t>3.10. Реализация малых проектов в сфере благоустройства за счёт средств субсидии из республиканского бюджета Республики Коми</t>
  </si>
  <si>
    <t>3.10.1. Реализация малых проектов в сфере благоустройства за счёт средств субсидии из республиканского бюджета Республики Коми</t>
  </si>
  <si>
    <t>3.11.Возмещение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</si>
  <si>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3.11.1.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</si>
  <si>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</si>
  <si>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3.12.1.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</si>
  <si>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3.13. Реализация малых проектов в сфере благоустройства</t>
  </si>
  <si>
    <t>3.13.1. Реализация малых проектов в сфере благоустройства</t>
  </si>
  <si>
    <t xml:space="preserve"> 02.4. «Чистая вода»  на территории муниципального образования городского округа «Усинск» в 2014-2017 гг. и на период до 2020 г. </t>
  </si>
  <si>
    <t>4.1. Строительство и ремонт систем водоснабжения с обустройством зон санитарной охраны</t>
  </si>
  <si>
    <t>4.1.1. Обслуживание и ремонт систем водоснабжения,  объекты водоподготовки на водозаборных скважинах в сельских населенных пунктах, в т.ч. транспортные услуги и покупку сменных фильтроэлементов, оплата электроэнергии по скважинам</t>
  </si>
  <si>
    <t>4.1.2. Строительство новых скважин в сельских населенных пунктах со строительством объектов водоподготовки, в том числе ПИР</t>
  </si>
  <si>
    <t>4.1.3. Реконструкция гидрогеологических скважин в сельских населенных пунктах со строительством объектов водоподготовки, в том числе ПИР</t>
  </si>
  <si>
    <t>4.1.4. Строительство водозабора по извлечению подземных артезианских вод для обеспечения жителей г.Усинска питьевой водой, в том числе ПИР</t>
  </si>
  <si>
    <t>4.1.5. Замена участка трубопровода технической воды диаметром 600 мм на полимерную трубу</t>
  </si>
  <si>
    <t xml:space="preserve">4.1.6. Модернизация водопроводных сетей, в т.ч. капитальный ремонт существующих водопроводных сетей с заменой стальных труб на полиэтиленовую трубу  </t>
  </si>
  <si>
    <t>4.1.7. Строительство водопроводных сетей в сельских населенных пунктах отсуществующих гидрогеологических скважин, в т.ч. ПИР и ПСД</t>
  </si>
  <si>
    <t>4.1.8. Устройство систем водоподготовки на сельских водозаборных скважин</t>
  </si>
  <si>
    <t>4.2. Создание условий для охраны питьевых вод</t>
  </si>
  <si>
    <t>4.2.1. Модернизация сборной системы промывных вод водоотчистной станции (разработкеа проекта канализационной сет, отводящей нормативно-чистые сточные воды в систему канализации, взамен существующего сбора в водный объект "болото")</t>
  </si>
  <si>
    <t>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</si>
  <si>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</si>
  <si>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4.2.4. Микробиологическое исследование воды</t>
  </si>
  <si>
    <t>4.3. Установка  фонтанчиков и системы фильтрации воды в учреждениях Управления образования</t>
  </si>
  <si>
    <t>4.3.1. Установка  фонтанчиков и системы фильтрации воды в учреждениях Управления образования, техническое обслуживание систем фильтрации воды с заменой элементов фильтрации.</t>
  </si>
  <si>
    <t>4.4. Расходы за счет субсидии из республиканского бюджета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неблагоприятным состоянием поверхностных и подземных источников питьевого водоснабжения</t>
  </si>
  <si>
    <t>4.4.1. Реконструкция гидрогеологических скважин в сельских населённых пунктах со строительством объектов водоподготовки, в том числе ПИР, за счет субсидиии из республиканского бюджета</t>
  </si>
  <si>
    <t>4.4.2. Строительство новых скважин в сельских населённых пунктах со строительством объектов водоподготовки, в том числе ПИР, за счет субсидии из республиканского бюджета</t>
  </si>
  <si>
    <t>4.4.3. Строительство водозабора за счёт субсидии из республиканского бюджета</t>
  </si>
  <si>
    <t>4.5. Строительство новых скважин в сельских населённых пунктах со строительством объектов водоподготовки, в том числе ПИР</t>
  </si>
  <si>
    <t>4.5.1. Строительство новых скважин в сельских населённых пунктах со строительством объектов водоподготовки, в том числе ПИР</t>
  </si>
  <si>
    <t>4.6. Реконструкция гидрогеологических скважин в сельских населённых пунктах со строительством объектов водоподготовки, в том числе ПИР</t>
  </si>
  <si>
    <t>4.6.1. Реконструкция гидрогеологических скважин в сельских населённых пунктах со строительством объектов водоподготовки, в том числе ПИР</t>
  </si>
  <si>
    <t xml:space="preserve">4.7. Строительство водозабора по извлечению подземных артезианских вод для обеспечения жителей г. Усинска питьевой водой, в том числе ПИР </t>
  </si>
  <si>
    <t xml:space="preserve">4.7.1.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 </t>
  </si>
  <si>
    <t xml:space="preserve">02.5. «Переселение граждан из аварийного жилищного фонда на 2014-2017 годы на территории муниципального образования городского округа "Усинск"» </t>
  </si>
  <si>
    <t>5.1. Строительство жилых домов для переселения граждан из аварийного жилищного фонда</t>
  </si>
  <si>
    <t>5.1.1. Технологическое присоединение к электрическим сетям 38-ми квартирного жилого дома в г. Усинске (1 этап)</t>
  </si>
  <si>
    <t>5.1.2. Технологическое присоединение к электрическим сетям 38-ми квартирного жилого дома в с.Усть-Уса (1 этап)</t>
  </si>
  <si>
    <t>5.1.3. Технологическое присоединение к газораспределительным сетям 38-ми квартирного жилого дома в г. Усинск (1 этап)</t>
  </si>
  <si>
    <t>5.1.4. Строительство жилых домов для переселения граждан из аварийного жилищного фонда (дополнительные площади)</t>
  </si>
  <si>
    <t>5.1.5. Перепривязка проектов домов 2 этапа</t>
  </si>
  <si>
    <t>5.1.6. Технологическое присоединение к электрическим сетям 38-ми квартирного жилого дома в г. Усинске (2 этап) и 36-ти квартирного жилого дома в с. Усть-Уса (2 этап)</t>
  </si>
  <si>
    <t>5.1.7. Строительство 38-ми квартирного дома в г. Усинске (1 этап) - дополнительные работы</t>
  </si>
  <si>
    <t>5.1.8. Строительство 38-ми квартирного дома в с. Усть-Уса     (1 этап) - дополнительные работы</t>
  </si>
  <si>
    <t>5.1.9. Строительство 38-ми квартирного дома в г. Усинске (2 этап) - дополнительные работы</t>
  </si>
  <si>
    <t>5.1.10. Строительство 36-ми квартирного дома в с. Усть-Уса     (2 этап) - дополнительные работы</t>
  </si>
  <si>
    <t>5.1.11. Расходы на проведение радиационного контроля (исследования) строительных площадок и на проведение микробиологических, санитарно-паразитологических исследований почвы и гигиенических оценок на строительных площадках</t>
  </si>
  <si>
    <t>5.1.12. Услуги БТИ по составлению технических планов 38-ми квартирных жилых домов</t>
  </si>
  <si>
    <t>5.2.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</si>
  <si>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5.2.1. Обеспечение мероприятий по переселению граждан из аварийного жилищного фонда с учетом необходимости развития малоэтажного жилищного строительства </t>
  </si>
  <si>
    <t>5.2.2.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 Республики Коми</t>
  </si>
  <si>
    <t>5.3.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</si>
  <si>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5.3.1.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</si>
  <si>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5.4.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</si>
  <si>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5.4.1.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</si>
  <si>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5.4.2. Дополнительные работы по строительству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</si>
  <si>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5.4.3. Технологическое присоединение к электрическим сетям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</si>
  <si>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5.5.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</si>
  <si>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5.5.1.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</si>
  <si>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5.5.2. Дополнительные работы по строительству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</si>
  <si>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5.5.3. Технологическое присоединение к электрическим сетям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</si>
  <si>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02.6. «Строительство, реконструкция объектов социальной и жилищной сферы на 2014-2016 гг. и на период до 2020 г.</t>
  </si>
  <si>
    <t>6.1. Строительство внутрипоселковых газораспределительных сетей для обеспечения попутным газом сельских населенных пунктов</t>
  </si>
  <si>
    <t>6.1.1. Строительство внутрипоселковых газораспределительных сетей для обеспечения попутным газом сельских населенных пунктов (с. Колва)</t>
  </si>
  <si>
    <t>6.2. Строительство инжинерных сетей для участков, предоставляемых многодетным семьям под индивидуальное строительство</t>
  </si>
  <si>
    <t>6.2.1. Строительство инжинерных сетей для участков, предоставляемых многодетным семьям под индивидуальное строительство</t>
  </si>
  <si>
    <t>6.3. Строительство жилья  гражданам, нуждающимся в жилых помещениях муниципального жилищного фонда</t>
  </si>
  <si>
    <t>6.3.1. Строительство жилья  гражданам, нуждающимся в жилых помещениях муниципального жилищного фонда</t>
  </si>
  <si>
    <t>6.4. Обеспечение выполнения мероприятий в капитальном строительстве</t>
  </si>
  <si>
    <t>6.4.1. Предоставление субсидий МБУ "УКС" на выполнение муниципального задания</t>
  </si>
  <si>
    <t>6.5. Внедрение, обслуживание и использование программы автоматизированной информационной системы обеспечения градостроительной деятельности</t>
  </si>
  <si>
    <t>6.5.1. Внедрение, обслуживание и использование программы автоматизированной информационной системы обеспечения градостроительной деятельности</t>
  </si>
  <si>
    <t>6.6. Окончание строительства Ледового дворца в г. Усинске (обустройство парковочных мест)</t>
  </si>
  <si>
    <t>6.6.1. Окончание строительства Ледового дворца в г. Усинске за счет остатков средств республиканской субсидии Республики Коми</t>
  </si>
  <si>
    <t>6.6.2. Окончание строительства Ледового дворца в г. Усинске за счет остатков средств по налоговой льготе</t>
  </si>
  <si>
    <t>6.7. Строительство  жилья для нужд муниципалитета</t>
  </si>
  <si>
    <t>6.7.1. Строительство муниципального жилья (трёхкомнатная квартира по адресу: г. Усинск, ул. Нефтяников, 32а – 9 (общая пл. - 58,6 м2, жилая пл. 38,2 м2); однокомнатная квартира по адресу: с. Усть-Уса, ул. Советская, 11 – 6 (общая пл. - 32 м2, жилая пл. 19 м2); трёхкомнатная квартира по адресу: с. Усть-Уса, ул. Советская, 11 – 15 (общая пл. - 67,6 м2, жилая пл. 45,1 м2); трёхкомнатная квартира по адресу: с. Усть-Уса, ул. Советская, 11 – 19 (общая пл. - 67 м2, жилая пл. 45,1 м2); трёхкомнатная квартира по адресу: с. Усть-Уса, ул. Советская, 11 – 22 (общая пл. - 67 м2, жилая пл. 45,1 м2)</t>
  </si>
  <si>
    <t>Администрация с.Усть-Лыжа</t>
  </si>
  <si>
    <t>Админимстрация с. Усть-Уса</t>
  </si>
  <si>
    <t>Администрация с. Усть-Лыжа</t>
  </si>
  <si>
    <t>АдминистрацияЩельябож</t>
  </si>
  <si>
    <t>Администрация пгт.Парма</t>
  </si>
  <si>
    <t>Сектор архитектуры администрации МО ГО "Усинск"</t>
  </si>
  <si>
    <t>5.6.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</si>
  <si>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5.7.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</si>
  <si>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5.7.1.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</si>
  <si>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5.6.1.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</si>
  <si>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2.8.1. Замена ламп накаливания в здании администрации пгт. Парма на светодиодные</t>
  </si>
  <si>
    <t>2.8.2. Замена ламп накаливания в здании администрации пст. Усадор на светодиодные</t>
  </si>
  <si>
    <t>В.С.Арутюнян</t>
  </si>
  <si>
    <t>8(82144)26934</t>
  </si>
  <si>
    <t>Мероприятие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обследование и ПСД)</t>
  </si>
  <si>
    <t>Мероприятие                                                                         Строительство инженерных сетей  для участков, предоставляемых многодетным семьям под индивидуальное строительство, в т.ч. ПИР</t>
  </si>
  <si>
    <t>Подпрограмма 7«Обеспечение жильем отдельных категорий граждан»</t>
  </si>
  <si>
    <t>Основное мероприятие 7.1.Расходы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</si>
  <si>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Мероприятие 7.1.1  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</si>
  <si>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 xml:space="preserve">Основное мероприятие 7.2.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t>
  </si>
  <si>
    <t>Мероприятие 7.2.1.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за счет средств, поступающих из федерального бюджета</t>
  </si>
  <si>
    <t>Основное мероприятие 7.3.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</si>
  <si>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7.3.1.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</si>
  <si>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7.4. 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</si>
  <si>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Мероприятие 7.4.1.Расходы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</si>
  <si>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Основное мероприятие 7.5.  Расходы за счет субвенции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РФ»</t>
  </si>
  <si>
    <t>2019 г.</t>
  </si>
  <si>
    <t xml:space="preserve"> 2021 год</t>
  </si>
  <si>
    <t xml:space="preserve"> 2022 год</t>
  </si>
  <si>
    <t>2018-2022гг.</t>
  </si>
  <si>
    <t>Выполнение работ по благоустройству  дворовых территорий</t>
  </si>
  <si>
    <t>Количество благоустроенных дворовых территорий</t>
  </si>
  <si>
    <t>2022 г.</t>
  </si>
  <si>
    <t>Мероприятие 1.1.</t>
  </si>
  <si>
    <t>Мероприятие 1.2.</t>
  </si>
  <si>
    <t>Мероприятие 1.3.</t>
  </si>
  <si>
    <t>Мероприятие 1.4.</t>
  </si>
  <si>
    <t>Мероприятие 1.5.</t>
  </si>
  <si>
    <t>2020г.</t>
  </si>
  <si>
    <t>2021г.</t>
  </si>
  <si>
    <t>2022г.</t>
  </si>
  <si>
    <t>2020 г.</t>
  </si>
  <si>
    <t>2021 г.</t>
  </si>
  <si>
    <t>Мероприятие 2.1.</t>
  </si>
  <si>
    <t>Мероприятие 2.2.</t>
  </si>
  <si>
    <t>Мероприятие 2.3.</t>
  </si>
  <si>
    <t>Мероприятие 2.5.</t>
  </si>
  <si>
    <t>Выполнение работ по благоустройству  общественных территорий</t>
  </si>
  <si>
    <t>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</si>
  <si>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</si>
  <si>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</si>
  <si>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Площадь благоустроенных дворовых территорий</t>
  </si>
  <si>
    <t>Площадь не благоустроенных дворовых территорий</t>
  </si>
  <si>
    <t>Площадь благоустроенных территорий общего пользования</t>
  </si>
  <si>
    <t>Площадь не благоустроенных территорий общего пользования</t>
  </si>
  <si>
    <t xml:space="preserve">Благоустройство дворовых территорий </t>
  </si>
  <si>
    <t xml:space="preserve">Основное мероприятие 1                     Благоустройство дворовых территорий </t>
  </si>
  <si>
    <t>Количество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</si>
  <si>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Количество не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</si>
  <si>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Доля вовлеченности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</si>
  <si>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Вовлечение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</si>
  <si>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Количество вовлеченных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</si>
  <si>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Мероприятие 3.1.</t>
  </si>
  <si>
    <t>Мероприятие 3.2.</t>
  </si>
  <si>
    <t>Мероприятие 3.3.</t>
  </si>
  <si>
    <t>Мероприятие 3.4.</t>
  </si>
  <si>
    <t>Мероприятие 3.5.</t>
  </si>
  <si>
    <t>Перечень основных мероприятий муниципальной программы
«Формирование комфортной городской среды муниципального образования городского округа «Усинска» на 2018-2022 годы»</t>
  </si>
  <si>
    <t>Приложение 2
к муниципальной программе
"Формирование комфортной городской среды муниципального образования городского округа «Усинска» на 2018-2022 годы"</t>
  </si>
  <si>
    <t xml:space="preserve"> «Формирование комфортной городской среды муниципального образования городского округа «Усинска» на 2018-2022 годы»</t>
  </si>
  <si>
    <t>2.1</t>
  </si>
  <si>
    <t>2.2</t>
  </si>
  <si>
    <t>2.3</t>
  </si>
  <si>
    <t>3.1</t>
  </si>
  <si>
    <t>3.2</t>
  </si>
  <si>
    <t>3.3</t>
  </si>
  <si>
    <t>1.1</t>
  </si>
  <si>
    <t>1.2</t>
  </si>
  <si>
    <t>1.3</t>
  </si>
  <si>
    <t>Задача 3. Повышение уровня вовлеченности заинтересованных граждан ,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</si>
  <si>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Задача 2. Организация мероприятий по благоустройству территорий общего пользования муниципального образования городского округа «Усинск»</t>
  </si>
  <si>
    <t>Задача 1. Организация мероприятий по благоустройству дворовых территорий</t>
  </si>
  <si>
    <t xml:space="preserve">Основное мероприятие 1.                     Благоустройство дворовых территорий </t>
  </si>
  <si>
    <t xml:space="preserve">Контрольное событие.     Благоустройство дворовых территорий                                             </t>
  </si>
  <si>
    <t xml:space="preserve">Контрольное событие.     Благоустройство общественных территорий муниципального образования городского округа "Усинск"                                </t>
  </si>
  <si>
    <t>МКУ «Управление жилищно-коммунального хозяйства» администрации муниципального образования городского округа «Усинск», заинтересованные граждане и организации</t>
  </si>
  <si>
    <t>Доля благоустроенных дворовых территорий от общей площади дворовых территорий</t>
  </si>
  <si>
    <r>
      <t xml:space="preserve">Статус контрольного события    </t>
    </r>
    <r>
      <rPr>
        <i/>
        <sz val="10"/>
        <rFont val="Times New Roman"/>
        <family val="1"/>
        <charset val="204"/>
      </rPr>
      <t>(статус контрольного события - значение приоритетности контрольного события муниципальной программы. Приоритетность контрольного события устанавливается от значения "0" и далее (1, 2, 3...).                                                                                 Статус "0" соответствует контрольному событию, отражаемому в отчете об исполнении Комплексного плана, являющимся объектом мониторинга исполнения муниципальной программы Министерством экономического развития Республики Коми. Количество контрольных событий по муниципальной программе со статусом "0" не должно превышать 20 событий на всю муниципальную программу в год, и не менее 3 контрольных событий в квартал. Вместе с тем, в каждом основном мероприятии подпрограммы муниципальной программы должно присутствовать контрольное событие (в данном случае не обязательно соответствие статуса значению "0").</t>
    </r>
    <r>
      <rPr>
        <sz val="10"/>
        <rFont val="Times New Roman"/>
        <family val="1"/>
        <charset val="204"/>
      </rPr>
      <t xml:space="preserve">
</t>
    </r>
  </si>
  <si>
    <t>КБК (КЦСР)</t>
  </si>
  <si>
    <t>Сведения о достижении значений целевых показателей (индикаторов)</t>
  </si>
  <si>
    <t>N п/п</t>
  </si>
  <si>
    <t>Целевой показатель (индикатор) (наименование)</t>
  </si>
  <si>
    <t xml:space="preserve">Ед. измерения </t>
  </si>
  <si>
    <t>Значения целевых показателей (индикаторов) муниципальной программы, подпрограммы муниципальной программы</t>
  </si>
  <si>
    <t>Обоснование отклонений значений целевого показателя (индикатора) на конец отчетного года (при наличии)</t>
  </si>
  <si>
    <t>план</t>
  </si>
  <si>
    <t>факт</t>
  </si>
  <si>
    <t xml:space="preserve">2017 год, предшествующий отчетному </t>
  </si>
  <si>
    <t>2018 отчетный год</t>
  </si>
  <si>
    <t>Количество благоустроенных  общественных территорий</t>
  </si>
  <si>
    <t>Доля благоустроенных территорий общего пользования от общей площади территорий общего пользования</t>
  </si>
  <si>
    <t>тыс..,чел.</t>
  </si>
  <si>
    <t>Мероприятие                                                                Строительство внутри поселковых газораспределительных сетей для обеспечения попутным газом сельских населенных пунктов в пгт Парма</t>
  </si>
  <si>
    <t xml:space="preserve">Мероприятие                                                                         Строительство внутри поселковых газораспределительных сетей для обеспечения попутным газом сельских населенных пунктов в с. Колва </t>
  </si>
  <si>
    <t>Мероприятие                                                                             Строительство внутри поселковых газораспределительных сетей для обеспечения попутным газом сельских населенных пунктов в С. Усть-Уса</t>
  </si>
  <si>
    <t>Мероприятие                                                               Строительство внутри поселковых газораспределительных сетей для обеспечения попутным газом сельских населенных пунктов в д.Новикбож</t>
  </si>
  <si>
    <t xml:space="preserve">Контрольное событие </t>
  </si>
  <si>
    <t>Основное мероприятие 3.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</si>
  <si>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</si>
  <si>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Контрольное событие.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</si>
  <si>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xml:space="preserve">Целевые показатели (индикаторы) муниципальной программы
«Формирование комфортной городской среды муниципального образования городского округа «Усинск» на 2018-2022 годы»
</t>
  </si>
  <si>
    <t xml:space="preserve">Приложение 3
к муниципальной программе
"Формирование комфортной городской среды муниципального образования городского округа «Усинска» на 2018-2022 годы"
</t>
  </si>
  <si>
    <t>тыс.чел.</t>
  </si>
  <si>
    <t>Последствия нереализации основного мероприятия</t>
  </si>
  <si>
    <t xml:space="preserve">Постановление администрации муниципального образования городского округа «Усинск»                 </t>
  </si>
  <si>
    <t>Сведения об основных мерах правового регулирования в сфере реализации муниципальной программы «Формирование комфортной городской среды муниципального образования городского округа «Усинск» на 2018-2022 годы»</t>
  </si>
  <si>
    <t>Реализация мероприятия направленного на исполнение муниципального  полномочия по муниципальной программе «Формирование комфортной городской среды муниципального образования городского округа «Усинск» на 2018-2022 годы»</t>
  </si>
  <si>
    <t>Мероприяти+51:72е 2.4.</t>
  </si>
  <si>
    <t>Ожидаемый непосредственный результат (краткое описание)</t>
  </si>
  <si>
    <t>Неудовлетворенность 
граждан уровнем 
благоустройства 
города</t>
  </si>
  <si>
    <t>Невыполнение 
запланированных 
мероприятий по 
благоустройству, непредоставление 
субсидий федерального 
и республиканского 
бюджетов на 
реализацию 
мероприятий по 
благоустройству</t>
  </si>
  <si>
    <t>УТВЕРЖДЕНА</t>
  </si>
  <si>
    <t>постановлением администрации</t>
  </si>
  <si>
    <t>городского округа «Усинск»</t>
  </si>
  <si>
    <t>от «____» ____________   2017 года № ___</t>
  </si>
  <si>
    <t>(приложение)</t>
  </si>
  <si>
    <t>Ответственный исполнитель  муниципальной программы</t>
  </si>
  <si>
    <t>Муниципальное казенное учреждение  «Управление жилищно-коммунального хозяйства» администрации муниципального образования городского округа «Усинск»</t>
  </si>
  <si>
    <t>Соисполнители муниципальной программы</t>
  </si>
  <si>
    <t>˗          заинтересованные граждане и организации</t>
  </si>
  <si>
    <t>Подпрограммы муниципальной программы</t>
  </si>
  <si>
    <t>˗           </t>
  </si>
  <si>
    <t>Программно-целевые инструменты муниципальной программы</t>
  </si>
  <si>
    <t>Цель муниципальной программы</t>
  </si>
  <si>
    <t>Повышение уровня благоустройства территорий общего пользования муниципального образования городского округа «Усинск», а также дворовых территорий.</t>
  </si>
  <si>
    <t>Задачи муниципальной Программы</t>
  </si>
  <si>
    <t>Целевые показатели (индикаторы) муниципальной программы</t>
  </si>
  <si>
    <t>Этапы и сроки реализации муниципальной программы</t>
  </si>
  <si>
    <t>2018-2022 годы</t>
  </si>
  <si>
    <t xml:space="preserve">Объёмы финансирования муниципальной программы, в т. ч. подпрограммы </t>
  </si>
  <si>
    <t>2021 год</t>
  </si>
  <si>
    <t>2022 год</t>
  </si>
  <si>
    <t xml:space="preserve">Бюджет МО ГО «Усинск» </t>
  </si>
  <si>
    <t>Софинансирование работ за счет средств собственников помещений в многоквартирных домах</t>
  </si>
  <si>
    <t>Ожидаемые результаты реализации муниципальной Программы</t>
  </si>
  <si>
    <t>Благоустройство дворовых территорий и проездов к дворовым территориям и благоустройство территорий общего пользования муниципального образования городского округа «Усинск»</t>
  </si>
  <si>
    <t xml:space="preserve">ПАСПОРТ 
муниципальной программы «Формирование комфортной городской среды муниципального образования городского округа «Усинск» на 2018-2022 годы» (далее – Программа) </t>
  </si>
  <si>
    <t>˗            организация мероприятий по благоустройству территорий общего пользования муниципального образования городского округа «Усинск»;
˗            организация мероприятий по благоустройству дворовых территорий;
˗            повышение уровня вовлеченности заинтересованных граждан[1],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</si>
  <si>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Доля площади благоустроенных дворовых территорий и проездов к дворовым территориям по отношению к общей площади дворовых территорий и проездов к дворовым территориям;
˗          Доля площади благоустроенных территорий общего пользования по отношению к общей площади территорий общего пользования;
˗          Доля вовлеченности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</si>
  <si>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Всего, тыс. рублей, в том числе</t>
  </si>
  <si>
    <t>[1] заинтересованные граждане - собственники помещений в многоквартирных домах, собственники иных зданий и сооружений, расположенных в границах дворовой территории , подлежащей благоустройству.</t>
  </si>
  <si>
    <t xml:space="preserve"> Мира д. 17 </t>
  </si>
  <si>
    <t>Приложение 1
к муниципальной программе
"Формирование комфортной городской среды муниципального образования городского округа «Усинска» на 2018-2022 годы"</t>
  </si>
  <si>
    <t>Федеральный бюджет</t>
  </si>
  <si>
    <t>+</t>
  </si>
  <si>
    <t>Согласовано:
И.о. заместителя руководителя АМО ГО "Усинск"
__________ А.И. Коновалов
"___" ___________ 2018 г.</t>
  </si>
  <si>
    <t>Утверждаю:
Диреркот МКУ "УЖКХ"
________________ В.С. Арутюнян
"___" ___________ 2018 г.</t>
  </si>
  <si>
    <t>Приложение № 3 к постановлению администрации городского округа «Усинск»
 от «___»________ 2018 год № ______</t>
  </si>
  <si>
    <t xml:space="preserve">             Согласовано:
             Руководитель управления ЭРП и ИП  
             АМО ГО "Усинск"
             __________ А.А. Актиева
             "___" ___________ 2018 г.</t>
  </si>
  <si>
    <t xml:space="preserve">        Согласовано:
        Руководитель финуправления
        __________ А.Э. Чапцева
        "___" ___________ 2018 г.</t>
  </si>
  <si>
    <t>Наименование целевого показателя (индикатора)</t>
  </si>
  <si>
    <t>4</t>
  </si>
  <si>
    <t>5</t>
  </si>
  <si>
    <t>Отклонений нет</t>
  </si>
  <si>
    <t>Муниципальная программа "Жилье и жилищно-коммунальное хозяйство"</t>
  </si>
  <si>
    <t>Доля молодых семей, получивших социальные выплаты и улучшившие жилищные условия в отчетном году, в общей численности молодых семей, состоящих на учете в качестве нуждающихся в жилых помещениях и обратившихся за получением социальной выплаты</t>
  </si>
  <si>
    <t>Уровень удовлетворенности населения жилищно-коммунальными услугами</t>
  </si>
  <si>
    <t>% от числа опрошенных</t>
  </si>
  <si>
    <t>Выбросы загрязняющих веществ в атмосферу стационарными источниками загрязнения</t>
  </si>
  <si>
    <t>тыс.тонн</t>
  </si>
  <si>
    <t>Количество утвержденных нормативно-правовых актов, обеспечивающих реализацию подпрограммы</t>
  </si>
  <si>
    <t>ед.</t>
  </si>
  <si>
    <t>Подпрограмма 2  «Содержание и развитие жилищно-коммунального хозяйства»</t>
  </si>
  <si>
    <t>6</t>
  </si>
  <si>
    <t>7</t>
  </si>
  <si>
    <t>Объем потребления электрической энергии уличного освещения</t>
  </si>
  <si>
    <t>кВт</t>
  </si>
  <si>
    <t>Задача 2. Ремонт муниципального жилищного фонда</t>
  </si>
  <si>
    <t>8</t>
  </si>
  <si>
    <t>9</t>
  </si>
  <si>
    <t>10</t>
  </si>
  <si>
    <t>11</t>
  </si>
  <si>
    <t>Количество квартир, в которых выполнены работы по текущему и капитальному ремонту</t>
  </si>
  <si>
    <t>Количество разработанной проектно-сметной документации</t>
  </si>
  <si>
    <t>0</t>
  </si>
  <si>
    <t>Удельный вес реализованных мероприятий подпрограммы муниципальной программы «Жилье и жилищно-коммунальное хозяйство»</t>
  </si>
  <si>
    <t>Уровень освоения средств, полученных в форме субвенций из республиканского бюджета Республики Коми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</si>
  <si>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Доля реализованных народных проектов</t>
  </si>
  <si>
    <t>Подпрограмма 3  «Чистая вода»</t>
  </si>
  <si>
    <t>Количество построенных и введенных в эксплуатацию объектов водоснабжения в сельских населенных пунктах</t>
  </si>
  <si>
    <t>Количество проведенных мероприятий по оценке запасов подземных вод в сельских населенных пунктах</t>
  </si>
  <si>
    <t>Уровень освоения средств, полученных в форме субсидий из республиканского бюджета Республики Коми на строительство и реконструкцию объектов муниципальной собственности</t>
  </si>
  <si>
    <t>Подпрограмма 4  «Обращение с отходами производства и потребления»</t>
  </si>
  <si>
    <t>Количество обустроенных и строительство новых объектов сбора, накопления и размещения ТКО</t>
  </si>
  <si>
    <t>Количество ликвидированных и рекультивированных объектов размещения отходов</t>
  </si>
  <si>
    <t>Количество проведенных экологических акций</t>
  </si>
  <si>
    <t>Задача 1. Создание условий для строительства и ремонта систем водоснабжения с обустройством зон санитарной охраны</t>
  </si>
  <si>
    <t>Задача 3. Обеспечение реализации мероприятий подпрограммы за счет республиканского бюджета Республики Коми</t>
  </si>
  <si>
    <t>Задача 1. Обустройство существующих и строительство новых объектов сбора, накопления и размещения твердых коммунальных отходов</t>
  </si>
  <si>
    <t>12</t>
  </si>
  <si>
    <t xml:space="preserve">Доля освещенных частей улиц (проездов и т.п.) в их общей протяженности
</t>
  </si>
  <si>
    <t>1</t>
  </si>
  <si>
    <t>Доля населения, проживающего в сельских населенных пунктах, принявшего участие в эколого-просветительских мероприятиях</t>
  </si>
  <si>
    <t>Задача 3. Утилизация отходов с привлечением специализированных организаций</t>
  </si>
  <si>
    <t>Задача 2. Ликвидация и рекультивация несанкционированных объектов размещения твердых коммунальных отходов</t>
  </si>
  <si>
    <t>Подпрограмма 1 "Обеспечение жильем молодых семей"</t>
  </si>
  <si>
    <t>Таблица 6</t>
  </si>
  <si>
    <t>Обоснование отклонений значений целевого показателя (индикатора) на конец отчетного периода  (при наличии)</t>
  </si>
  <si>
    <t>Направленность</t>
  </si>
  <si>
    <t xml:space="preserve">Отчетный год </t>
  </si>
  <si>
    <t>Фактическое значение года, предшествующего отчетному</t>
  </si>
  <si>
    <t>↓</t>
  </si>
  <si>
    <t>↑</t>
  </si>
  <si>
    <t>Количество молодых семей, получивших свидетельство о праве на получение социальной выплаты на приобретение (строительство) жилого помещения</t>
  </si>
  <si>
    <t>семьи</t>
  </si>
  <si>
    <t>Количество молодых семей, улучшивших жилищные условия (в том числе с использованием заемных средств) при оказании содействия за счет средств федерального бюджета, республиканского бюджета Республики Коми и местного бюджета</t>
  </si>
  <si>
    <t>Задача 1.Предоставление молодым семьям социальных выплат на приобретение жилого помещения или строительство индивидуального жилого дома</t>
  </si>
  <si>
    <t>Количество МКД, в которых произведен капитальный и/или частичный ремонт в текущем году, с использованием взносов муниципального образования в части муниципального жилья</t>
  </si>
  <si>
    <t>Задача 3. Обеспечение реализации муниципальной подпрограммы</t>
  </si>
  <si>
    <t xml:space="preserve">Задача 4. Обеспечение реализации мероприятий подпрограммы за счет средств республиканского бюджета </t>
  </si>
  <si>
    <t>Задача 5. Реализация народных проектов в сфере благоустройства, прошедших отбор в рамках «Народного Бюджета»</t>
  </si>
  <si>
    <t>Задача 6. Реализация проектов в сфере благоустройства, за счет целевых средств</t>
  </si>
  <si>
    <t>Задача 4. Повышение экологической культуры и формирование экологических ценностей у населения</t>
  </si>
  <si>
    <t>Задача 5. Реализация проектов в сфере благоустройства и строительства объектов сбора ТКО, за счет целевых средств</t>
  </si>
  <si>
    <t>Уровень освоения целевых средств, в рамках реализации обустройства и строительства объектов сбора ТКО</t>
  </si>
  <si>
    <t>без динамики</t>
  </si>
  <si>
    <t>Таблица 7</t>
  </si>
  <si>
    <t>Сведения о степени выполнения основных мероприятий (мероприятий), входящих в состав подпрограмм муниципальной программы "Жилье и жилищно-коммунальной хозяйство"</t>
  </si>
  <si>
    <t>№</t>
  </si>
  <si>
    <t>Наименование основного мероприятия подпрограммы</t>
  </si>
  <si>
    <t>Плановый срок</t>
  </si>
  <si>
    <t>Фактический срок</t>
  </si>
  <si>
    <t>Результаты</t>
  </si>
  <si>
    <t>Проблемы, возникшие в ходе реализации мероприятия</t>
  </si>
  <si>
    <t>окончание реализации</t>
  </si>
  <si>
    <t>Запланированные</t>
  </si>
  <si>
    <t>Достигнутые</t>
  </si>
  <si>
    <t xml:space="preserve">Основное мероприятие 1.1 Разработка и принятие на муниципальном уровне нормативно-правовых актов, связанных с реализацией подпрограммы  </t>
  </si>
  <si>
    <t>Разработка нормативно-правовых актов администрации, связанных с реализацией программы по мере необходимости</t>
  </si>
  <si>
    <t>нет</t>
  </si>
  <si>
    <t>2</t>
  </si>
  <si>
    <t>Основное мероприятие 1.2 Организация информационной и разъяснительной работы, направленной на освещение целей и задач подпрограммы</t>
  </si>
  <si>
    <t>3</t>
  </si>
  <si>
    <t xml:space="preserve">Основное мероприятие 1.3 Формирование списка молодых семей-участников мероприятия, изъявивших желание получить социальную выплату в планируемом году </t>
  </si>
  <si>
    <t>Составление списка молодых семей, претендующих на получение социальных выплат в очередном финансовом году</t>
  </si>
  <si>
    <t>Основное мероприятие 1.4 Организационные работы по предоставлению социальных выплат молодым семьям -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 исходя из предусмотренных бюджетных ассигнований</t>
  </si>
  <si>
    <t>Перечисление денежных средств на приобретение жилья или строительство индивидуального жилого дома в соответствии со свидетельствами, выданными молодым семьям-участникам подпрограммы</t>
  </si>
  <si>
    <t>Подпрограмма 2 "Содержание и развитие жилищно-коммунального хозяйства"</t>
  </si>
  <si>
    <t>Полетова Т.Н.-руководитель Администрации с.Усть-Уса</t>
  </si>
  <si>
    <t>Беляев А.В.-руководитель Администрации с.Усть-Лыжа</t>
  </si>
  <si>
    <t>Мероприятие 2.1.2 Техническое обслуживание сетей ливневой канализации</t>
  </si>
  <si>
    <t>Мероприятие 2.1.3 Оплата электроэнергии по уличному освещению</t>
  </si>
  <si>
    <t>Коваленко Е.П.-руководитель Администрации с.Мутный Материк</t>
  </si>
  <si>
    <t xml:space="preserve">Мероприятие 2.1.5 Содержание улично-дорожной сети </t>
  </si>
  <si>
    <t>Нуртдинов Р.Р.-руководитель Администрации пгт Парма</t>
  </si>
  <si>
    <t>Мероприятие 2.1.8 Организация и содержание мест захоронения</t>
  </si>
  <si>
    <t>Основное мероприятие 2.2 Капитальный и текущий ремонт муниципального жилищного фонда</t>
  </si>
  <si>
    <t>Обеспечение надлежащего состояния муниципального жилищного фонда, снижение уровня износа и повышение уровня благоустройства</t>
  </si>
  <si>
    <t>Основное мероприятие 2.4 Содержание и развитие систем коммунальной инфраструктуры</t>
  </si>
  <si>
    <t>Мероприятие 2.4.1 Обслуживание систем теплоснабжения в сельских населенных пунктах</t>
  </si>
  <si>
    <t>Повышение надежности и качества предоставления услуг системы теплоснабжения</t>
  </si>
  <si>
    <t>Мероприятие 2.4.2 Субсидии на возмещение недополученных доходов организациям, предоставляющим услуги по управлению  многоквартирными домами</t>
  </si>
  <si>
    <t xml:space="preserve">Основное мероприятие 2.5 Разработка проектно-сметной документации по проектам </t>
  </si>
  <si>
    <t>Эффективное планирование и использование бюджетных средств за счет оптимизации сметных цен строительных ресурсов при разработке проектно-сметной документации</t>
  </si>
  <si>
    <t>Основное мероприятие 2.6 Обеспечение выполнения мероприятий в сфере жилищно-коммунального хозяйства и благоустройства</t>
  </si>
  <si>
    <t>Обеспечение условий для реализации муниципальной программы "Жилье и жилищно-коммунальное хозяйство"</t>
  </si>
  <si>
    <t>13</t>
  </si>
  <si>
    <t>Приведение в нормативное состояние объектов благоустройства</t>
  </si>
  <si>
    <t>Основное мероприятие 3.1 Строительство и ремонт систем водоснабжения с обустройством зон санитарной охраны</t>
  </si>
  <si>
    <t>Обеспечение работы объектов водоснабжения в соответствии с нормами</t>
  </si>
  <si>
    <t>18</t>
  </si>
  <si>
    <t>Основное мероприятие 3.2 Создание условий для охраны питьевых вод</t>
  </si>
  <si>
    <t>Мероприятие 3.2.1 Микробиологическое исследование воды</t>
  </si>
  <si>
    <t>Осуществление мероприятий по созданию условий для соблюдения экологических требований по охране питьевых вод</t>
  </si>
  <si>
    <t>19</t>
  </si>
  <si>
    <t>Осуществление мероприятий по снабжению населения водой соответствующего качества</t>
  </si>
  <si>
    <t>20</t>
  </si>
  <si>
    <t>Мероприятие 3.4.1 Строительство "Здания водозабора" в пст.Усадор на территории  муниципального образования городского округа "Усинск"</t>
  </si>
  <si>
    <t>Подпрограмма 4 "Обращение с отходами производства и потребления"</t>
  </si>
  <si>
    <t>Основное мероприятие 4.5 Утилизация отходов с привлечением специализированных организаций</t>
  </si>
  <si>
    <t>Привлечение специализированных организаций по утилизации и переработке отходов; утилизация отходов на специально отведенных участках и/или специальных сооружениях по утилизации</t>
  </si>
  <si>
    <t>Таблица 8</t>
  </si>
  <si>
    <t>Информация о ресурсном обеспечении реализации муниципальной программы «Жилье и жилищно-коммунальное хозяйство» за счёт всех источников финансирования</t>
  </si>
  <si>
    <t>Статус</t>
  </si>
  <si>
    <t>Наименование муниципальной программы, подпрограммы основного мероприятия</t>
  </si>
  <si>
    <t>Утверждено в бюджете на 1 января отчетного года, тыс.руб.</t>
  </si>
  <si>
    <t>Сводная бюджетная роспись на отчетную дату, тыс.руб.</t>
  </si>
  <si>
    <t>Кассовые расходы, тыс.руб.</t>
  </si>
  <si>
    <t>Муниципальная программа</t>
  </si>
  <si>
    <t>«Жилье и жилищно-коммунальное хозяйство»</t>
  </si>
  <si>
    <t>в том числе:</t>
  </si>
  <si>
    <t>Внебюджетные источники</t>
  </si>
  <si>
    <t>Подпрограмма 1</t>
  </si>
  <si>
    <t>Обеспечение жильем молодых семей</t>
  </si>
  <si>
    <t>Основное мероприятие 1.1</t>
  </si>
  <si>
    <t xml:space="preserve">Разработка и принятие на муниципальном уровне нормативно-правовых актов, связанных с реализацией подпрограммы  </t>
  </si>
  <si>
    <t>Основное мероприятие 1.2</t>
  </si>
  <si>
    <t>Организация информационной и разъяснительной работы, направленной на освещение целей и задач подпрограммы</t>
  </si>
  <si>
    <t>Основное мероприятие 1.3</t>
  </si>
  <si>
    <t xml:space="preserve">Формирование списка молодых семей-участников мероприятия, изъявивших желание получить социальную выплату в планируемом году </t>
  </si>
  <si>
    <t>Основное мероприятие 1.4</t>
  </si>
  <si>
    <t>Организационные работы по предоставлению социальных выплат молодым семьям -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 исходя из предусмотренных бюджетных ассигнований</t>
  </si>
  <si>
    <t>Основное мероприятие 1.5</t>
  </si>
  <si>
    <t>Подпрограмма 2</t>
  </si>
  <si>
    <t>Содержание и развитие жилищно-коммунального хозяйства</t>
  </si>
  <si>
    <t>Основное мероприятие 2.1</t>
  </si>
  <si>
    <t>Основное мероприятие 2.2</t>
  </si>
  <si>
    <t>Капитальный и текущий ремонт муниципального жилищного фонда</t>
  </si>
  <si>
    <t>Основное мероприятие 2.3</t>
  </si>
  <si>
    <t>Основное мероприятие 2.4</t>
  </si>
  <si>
    <t>Содержание и развитие систем коммунальной инфраструктуры</t>
  </si>
  <si>
    <t>Основное мероприятие 2.5</t>
  </si>
  <si>
    <t>Разработка проектно-сметной документации по проектам</t>
  </si>
  <si>
    <t>Основное мероприятие 2.6</t>
  </si>
  <si>
    <t>Обеспечение выполнения мероприятий в сфере жилищно-коммунального хозяйства и благоустройства</t>
  </si>
  <si>
    <t>Основное мероприятие 2.7</t>
  </si>
  <si>
    <t>Основное мероприятие 2.8</t>
  </si>
  <si>
    <t>Основное мероприятие 2.9</t>
  </si>
  <si>
    <t>Основное мероприятие 2.10</t>
  </si>
  <si>
    <t>Основное мероприятие 2.11</t>
  </si>
  <si>
    <t>Реализация проекта "Помним каждого" в с.Колва</t>
  </si>
  <si>
    <t>Основное мероприятие 2.12</t>
  </si>
  <si>
    <t>Реализация проекта "Спортивная площадка "Атлет" в с.Усть-Уса</t>
  </si>
  <si>
    <t>Основное мероприятие 2.13</t>
  </si>
  <si>
    <t>Подпрограмма 3</t>
  </si>
  <si>
    <t>Чистая вода</t>
  </si>
  <si>
    <t>Основное мероприятие 3.1</t>
  </si>
  <si>
    <t>Строительство и ремонт систем водоснабжения с обустройством зон санитарной охраны</t>
  </si>
  <si>
    <t>Основное мероприятие 3.2</t>
  </si>
  <si>
    <t>Создание условий для охраны питьевых вод</t>
  </si>
  <si>
    <t>Основное мероприятие 3.3</t>
  </si>
  <si>
    <t>Установка фонтанчиков и системы фильтрации воды в учреждениях Управления образования</t>
  </si>
  <si>
    <t>Основное мероприятие 3.4</t>
  </si>
  <si>
    <t>Строительство новых скважин в сельских населённых пунктах со строительством объектов водоподготовки, в том числе ПИР</t>
  </si>
  <si>
    <t>Основное мероприятие 3.5</t>
  </si>
  <si>
    <t>Основное мероприятие 3.6</t>
  </si>
  <si>
    <t>Реализация народных проектов по обустройству источников холодного водоснабжения, прошедших отбор в рамках проекта «Народный бюджет</t>
  </si>
  <si>
    <t>Подпрограмма 4</t>
  </si>
  <si>
    <t>Обращение с отходами производства и потребления</t>
  </si>
  <si>
    <t>Основное мероприятие 4.1</t>
  </si>
  <si>
    <t>Обустройство существующих и строительство новых объектов сбора, накопления и размещения ТКО</t>
  </si>
  <si>
    <t>Основное мероприятие 4.2</t>
  </si>
  <si>
    <t xml:space="preserve"> Строительство новых объектов размещения (захоронения) твердых коммунальных отходов</t>
  </si>
  <si>
    <t>Основное мероприятие 4.3</t>
  </si>
  <si>
    <t>Содействие обезвреживанию и развитию системы раздельного сбора ТКО</t>
  </si>
  <si>
    <t>Основное мероприятие 4.4</t>
  </si>
  <si>
    <t>Выполнение мероприятий по ликвидации и рекультивированию объектов размещения отходов</t>
  </si>
  <si>
    <t>Основное мероприятие 4.5</t>
  </si>
  <si>
    <t>Утилизация отходов с привлечением специализированных организаций</t>
  </si>
  <si>
    <t>Основное мероприятие 4.6</t>
  </si>
  <si>
    <t>Основное мероприятие 4.7</t>
  </si>
  <si>
    <t>Основное мероприятие 4.8</t>
  </si>
  <si>
    <t xml:space="preserve">Установка мусорных площадок под сбор ТКО </t>
  </si>
  <si>
    <t>результаты достигнуты, проведена инфрормационно - разьяснительная работа, направленная на реализацию подпрограммы</t>
  </si>
  <si>
    <t>результаты достигнуты, 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 исходя из предусмотренных бюджетных ассигнований</t>
  </si>
  <si>
    <t>результаты достигнуты, работы выполнены в полном объеме, в соответствии с техническим заданием</t>
  </si>
  <si>
    <t>результаты достигнуты, оплата электроэнергии , воды по объемам потребления городского фонтана( произведена в полном объеме, в соответствии с условиями заключенных контарктов с энергоснабжающей организацией,ежегодно), работы по содержанию горрдского фонтана и прилегающей территории выполнены в полном объеме, в соответствии с техническим заданием</t>
  </si>
  <si>
    <t>результаты достигнуты, работы выполнены в полном объеме, в соответствии с техническим заданием(содержание автомобильных дорог и инженерных сооружений на них в границах города и сельских территорий)</t>
  </si>
  <si>
    <t>результаты достигнуты, выполнены мероприятия по содержанию территорий общего пользования</t>
  </si>
  <si>
    <t>результаты достигнуты, выполнены комплексные работы по озеленению и текущему содержанию клумб,скверов, газонов</t>
  </si>
  <si>
    <t>результаты достигнуты, проведены мероприятия по благоустройству сельских территорий</t>
  </si>
  <si>
    <t>результаты достигнуты, уплачены взносы на капитальный ремонт общего имущества МКД в части муниципального жилья в соответствии с п.1 ст.169 Жилищного Кодекса РФ</t>
  </si>
  <si>
    <t>результаты достигнуты, полное исполнение обязательств Соглашения на возмещение выпадающих доходов организациям, предоставляющим услуги по управлению многоквартирными домами</t>
  </si>
  <si>
    <t>результаты достигнуты, обеспечено выполнение мероприятий в сфере жилищно-коммунального хозяйства и благоустройства (содержание УЖКХ)</t>
  </si>
  <si>
    <t>результаты достигнуты, обеспечено выполнение мероприятий в сфере создания необходимых условий жизнеобеспечения населения, реализации мероприятий по решению вопросов местного значения, в части создания благоприятных условий для проживания граждан городского округа «Усинск»(содержание Горхоза)</t>
  </si>
  <si>
    <t>результаты достигнуты, реализованы в полном объеме переданные полномочия</t>
  </si>
  <si>
    <t>результаты достигнуты, выполнены работы в полном объеме, в соответствии с техническим заданием</t>
  </si>
  <si>
    <t>результаты достигнуты, выполнены работы по обслуживанию и ремонту систем водоснабжения, установка комплексных систем водоподготовки на сельских водозаборных скважинах</t>
  </si>
  <si>
    <t>результаты  достигнуты, выполнены работы в полном объеме по утилизации и переработке отходов специализированными организациями</t>
  </si>
  <si>
    <t>Таблица 9</t>
  </si>
  <si>
    <t xml:space="preserve">Сведения </t>
  </si>
  <si>
    <t>о достижении значений показателей результатов использования субсидий, предоставляемых</t>
  </si>
  <si>
    <t>из республиканского бюджета Республики Коми</t>
  </si>
  <si>
    <t>Наименование основного мероприятия муниципальной программы</t>
  </si>
  <si>
    <t>Наименование субсидии</t>
  </si>
  <si>
    <t>Результат использования субсидии</t>
  </si>
  <si>
    <t>Показатель результата использования субсидии</t>
  </si>
  <si>
    <t>Наименование показателя ед. изм.</t>
  </si>
  <si>
    <t>Отчетный год</t>
  </si>
  <si>
    <t>План</t>
  </si>
  <si>
    <t>Факт</t>
  </si>
  <si>
    <t>Предоставлены социальные выплаты молодым семьям на приобретение жилого помещения или создания объекта индивидуального строительства, в том числе за счет средств субсидий из бюджетов вышестоящих уровней</t>
  </si>
  <si>
    <t>Основное мероприятие 2.9 Реализация народных проектов в сфере благоустройства прошедших отбор в рамках проекта «Народный бюджет»</t>
  </si>
  <si>
    <t>Субсидия на реализацию народных проектов в сфере благоустройства, прошедших отбор в рамках проекта «Народный бюджет»</t>
  </si>
  <si>
    <t>Реализованы народные проекты в сфере благоустройства, прошедших отбор в рамках проекта «Народный бюджет»</t>
  </si>
  <si>
    <t>Уровень освоения целевых средств, в рамках реализации объектов благоустройства</t>
  </si>
  <si>
    <t>Приведение состояния многоквартирных домов в соответствии действующими требованиями нормативно-правовых документов</t>
  </si>
  <si>
    <t xml:space="preserve">Основное мероприятие 2.9 Реализация народных  проектов в сфере благоустройства, прошедших отбор в рамках проекта "Народный бюджет" </t>
  </si>
  <si>
    <t>Основное мероприятие 3.3 Установка фонтанчиков и системы фильтрации воды в учреждениях Управления образования</t>
  </si>
  <si>
    <t>Основное мероприятие 3.4 Строительство новых скважин в сельских населённых пунктах со строительством объектов водоподготовки, в том числе ПИР</t>
  </si>
  <si>
    <t>Реализация народных проектов в сфере охраны окружающей среды, прошедших отбор в рамках проекта «Народный бюджет</t>
  </si>
  <si>
    <t>Местный бюджет</t>
  </si>
  <si>
    <t>Реконструкция гидрогеологических скважин в сельских населенных пунктах со строительством объектов водоподготовки, в том числе ПИР</t>
  </si>
  <si>
    <t>Мероприятие 2.1.1.</t>
  </si>
  <si>
    <t>Мероприятие 2.1.2.</t>
  </si>
  <si>
    <t>Техническое обслуживание сетей ливневой канализации</t>
  </si>
  <si>
    <t>Мероприятие 2.1.3.</t>
  </si>
  <si>
    <t>Оплата электроэнергии по уличному освещению</t>
  </si>
  <si>
    <t>Мероприятие 2.1.4.</t>
  </si>
  <si>
    <t>Мероприятие 2.1.5.</t>
  </si>
  <si>
    <t>Содержание улично-дорожной сети</t>
  </si>
  <si>
    <t>Мероприятие 2.1.6</t>
  </si>
  <si>
    <t>Мероприятие 2.1.7</t>
  </si>
  <si>
    <t>Мероприятие 2.1.8</t>
  </si>
  <si>
    <t>Организация и содержание мест захоронения</t>
  </si>
  <si>
    <t>Мероприятие 2.1.9</t>
  </si>
  <si>
    <t>Мероприятие 2.1.10.</t>
  </si>
  <si>
    <t>Мероприятие 2.1.11.</t>
  </si>
  <si>
    <t>Снос аварийного фонда,в т.ч. ПСД</t>
  </si>
  <si>
    <t>Мероприятие 2.1.12.</t>
  </si>
  <si>
    <t>Вывоз и погребение невостребованных трупов</t>
  </si>
  <si>
    <t>Мероприятие 2.1.13.</t>
  </si>
  <si>
    <t>Ремонт объектов улично-дорожной сети</t>
  </si>
  <si>
    <t>Мероприятие 2.4.1.</t>
  </si>
  <si>
    <t>Обслуживание систем теплоснабжения в сельских населенных пунктах</t>
  </si>
  <si>
    <t>Мероприятие 2.4.2.</t>
  </si>
  <si>
    <t>Субсидии на возмещение недополученных доходов организациям,предоставляющим услуги по управлению многоквартирными домами</t>
  </si>
  <si>
    <t>Мероприятие 2.4.3.</t>
  </si>
  <si>
    <t>Субсидии на возмещение недополученных доходов организациям,предоставляющим населению коммунальные услуги в сфере теплоснабжения</t>
  </si>
  <si>
    <t>Мероприятие 2.4.4.</t>
  </si>
  <si>
    <t>Замена баков-аккумуляторов на котельной № 7 пгт.Парма (приобретение металлоконструкций)</t>
  </si>
  <si>
    <t>Мероприятие 2.5.1</t>
  </si>
  <si>
    <t>Разработка ПИР и ПСД на строительство канализационных очистных сооружений в с.Усть-Уса</t>
  </si>
  <si>
    <t>Мероприятие 2.5.2</t>
  </si>
  <si>
    <t>Проектно-сметная документация по строительству участка магистрального водовода и услуги государственной экспертизы проектной и сметной документации</t>
  </si>
  <si>
    <t>Мероприятие 2.5.3</t>
  </si>
  <si>
    <t>Проведение изыскательских работ по объекту "Строительство второго этапа кладбища в г.Усинске"</t>
  </si>
  <si>
    <t>Мероприятие 2.9.1</t>
  </si>
  <si>
    <t>Благоустройство территории пгт.Парма</t>
  </si>
  <si>
    <t>Мероприятие 2.9.2</t>
  </si>
  <si>
    <t>Замена перил моста через ручей "Ель" в с.Щельябож</t>
  </si>
  <si>
    <t>Мероприятие 2.9.3</t>
  </si>
  <si>
    <t>Благоустройство территории обелиска погибшим воинам ВОВ в с.Щельябож</t>
  </si>
  <si>
    <t>Мероприятие 2.9.4</t>
  </si>
  <si>
    <t>Замена ограждения кладбища со стороны ручья "Ель" в с.Щельябож</t>
  </si>
  <si>
    <t>Мероприятие 2.9.5</t>
  </si>
  <si>
    <t>Обустройство спортивной площадки для мини-футбола и беговой дорожки 2 этап, в рамках реализации проекта "Спортивная площадка "Атлет"</t>
  </si>
  <si>
    <t>Мероприятие 2.9.6</t>
  </si>
  <si>
    <t>Выполнение работ по благоустройству пешеходной дорожки между СОШ № 2 и МБДОУ "ЦРРДС" в г.Усинск,Республика Коми</t>
  </si>
  <si>
    <t>Мероприятие 2.9.7</t>
  </si>
  <si>
    <t>Благоустройство дворовой территории дома № 7 по ул.Молодежная в городе Усинске,Республика Коми</t>
  </si>
  <si>
    <t>Мероприятие 2.9.8</t>
  </si>
  <si>
    <t>Реконструкция мемориального комплекса землякам-воинам, участникам великой Отечественной войны 1941-1945 гг., в селе Мутный Материк</t>
  </si>
  <si>
    <t>Мероприятие 2.9.9</t>
  </si>
  <si>
    <t>Выполнение работ по благоустройству территории на улице Строителей, д.4 в г.Усинск,Республика Коми</t>
  </si>
  <si>
    <t>Мероприятие 2.9.10</t>
  </si>
  <si>
    <t>Модернизация уличного освещения в с. Усть-Уса и д. Новикбож</t>
  </si>
  <si>
    <t>Мероприятие 2.9.11</t>
  </si>
  <si>
    <t>Ремонт улично-дорожной сети в с Усть-Уса</t>
  </si>
  <si>
    <t>Мероприятие 2.9.12</t>
  </si>
  <si>
    <t>Благоустройство дворовой территории по улице Приполярная, дом № 12 в г.Усинске</t>
  </si>
  <si>
    <t>Мероприятие 2.9.13</t>
  </si>
  <si>
    <t>Благоустройство дворовой территории по улице Молодежная, дом № 3, 3а в г.Усинске</t>
  </si>
  <si>
    <t>Мероприятие 2.9.14</t>
  </si>
  <si>
    <t>Выполнение работ по созданию мест (площадок) по накоплению ТКО мкр. Пионерный в г.Усинске</t>
  </si>
  <si>
    <t>Мероприятие 2.9.15</t>
  </si>
  <si>
    <t>Благоустройство пешеходной дорожки между МАДОУ "Детский сад комбинированного вида № 16" и МБДОУ "ДС ОВ № 8" в г.Усинске</t>
  </si>
  <si>
    <t>Мероприятие 2.9.16</t>
  </si>
  <si>
    <t>Установка мусорных площадок под сбор ТКО на территории пгт.Парма</t>
  </si>
  <si>
    <t>Мероприятие 2.9.17</t>
  </si>
  <si>
    <t>Остановочный комплекс в пгт.Парма, для речных перевозок жителей деревень</t>
  </si>
  <si>
    <t>Мероприятие 2.9.18</t>
  </si>
  <si>
    <t>Уличное освещение на конечной остановке у причала в пгт.Парма</t>
  </si>
  <si>
    <t>Мероприятие 2.9.19</t>
  </si>
  <si>
    <t>Установка мусорных площадок под сбор ТКО на территории п.Усадор</t>
  </si>
  <si>
    <t>Мероприятие 2.9.20</t>
  </si>
  <si>
    <t>Остановочный комплекс в п.Усадор</t>
  </si>
  <si>
    <t>Мероприятие 2.9.21</t>
  </si>
  <si>
    <t>Обустройство детской спортивной площадки в пст.Усадор</t>
  </si>
  <si>
    <t>Мероприятие 2.9.22</t>
  </si>
  <si>
    <t>Модернизация уличного освещения в с. Мутный Материк и д. Денисовка</t>
  </si>
  <si>
    <t>Мероприятие 2.9.23</t>
  </si>
  <si>
    <t>Ремонт улично-дорожной сети в с.Мутный Материк</t>
  </si>
  <si>
    <t>Мероприятие 2.9.24</t>
  </si>
  <si>
    <t>Модернизация уличного освещения в с.Щельябож</t>
  </si>
  <si>
    <t>Мероприятие 2.9.25</t>
  </si>
  <si>
    <t>Замена светильников улично-дорожной сети в с.Колва</t>
  </si>
  <si>
    <t>Мероприятие 2.9.26</t>
  </si>
  <si>
    <t>Благоустройство дворовой территории по улице Строителей дом 6а в г.Усинске</t>
  </si>
  <si>
    <t>Мероприятие 2.9.27</t>
  </si>
  <si>
    <t>Благоустройство дворовой территории (установка детской площадки) по улице Парковая, д.3 и ул.Нефтяников д.42</t>
  </si>
  <si>
    <t>Мероприятие 2.9.28</t>
  </si>
  <si>
    <t>Благоустройство дворовой территории (установка детской площадки и обустройство контейнерных площадок) по улице 60 лет Октября д.14/1,16 и ул.Молодежная, д.23,25</t>
  </si>
  <si>
    <t>Мероприятие 2.9.29</t>
  </si>
  <si>
    <t>Благоустройство детской площадки на дворовой территории домов № 15,17 по ул.Молодежная в г.Усинске</t>
  </si>
  <si>
    <t>Мероприятие 2.9.30</t>
  </si>
  <si>
    <t>Благоустройство дворовой территории (установка детской площадки) по ул.Мира,д.15</t>
  </si>
  <si>
    <t>Мероприятие 2.9.31</t>
  </si>
  <si>
    <t>Создание мест (площадок) накопления ТКО в г.Усинске</t>
  </si>
  <si>
    <t>Мероприятие 2.9.32</t>
  </si>
  <si>
    <t>Обустройство сквера "У дома" в г.Усинске</t>
  </si>
  <si>
    <t>Мероприятие 2.9.33</t>
  </si>
  <si>
    <t>Благоустройство дворовой территории (установка детской площадки и обустройство контейнерной площадки) по ул. 60 лет Октября, д.12/1</t>
  </si>
  <si>
    <t>Мероприятие 2.9.34</t>
  </si>
  <si>
    <t>Благоустройство дворовой территории по ул. Воркутинская, д.11</t>
  </si>
  <si>
    <t>Основное мероприятие 2.14</t>
  </si>
  <si>
    <t>Основное мероприятие 2.15</t>
  </si>
  <si>
    <t>Реализация проекта "Кос-Яг-место силы" в д.Новикбож</t>
  </si>
  <si>
    <t>Мероприятие 3.1.1</t>
  </si>
  <si>
    <t>Мероприятие 3.2.1</t>
  </si>
  <si>
    <t>Микробиологическое исследование воды</t>
  </si>
  <si>
    <t>Мероприятие 3.4.1</t>
  </si>
  <si>
    <t>Мероприятие 3.4.2</t>
  </si>
  <si>
    <t>Мероприятие 3.4.3</t>
  </si>
  <si>
    <t>Строительство водозабора в д.Денисовка (бурение новой скважины на глубину 300 м)</t>
  </si>
  <si>
    <t>Строительство скважин в сельских населенных пунктах со строительством объектов водоподготовки, в том числе ПИР</t>
  </si>
  <si>
    <t>Мероприятие 3.5.1</t>
  </si>
  <si>
    <t>Мероприятие 3.5.2</t>
  </si>
  <si>
    <t>Мероприятие 3.5.3</t>
  </si>
  <si>
    <t>Реконструкция водозаборных скважин с водозаборными сооружениями в д.Васькино, в том числе выполнение работ по изучению и оценке запасов подзенмных вод, разработка проектной документации</t>
  </si>
  <si>
    <t>Реконструкция водозаборных скважин с водозаборными сооружениями в с.Мутный Материк, в том числе выполнение работ по изучению и оценке запасов подзенмных вод, разработка проектной документации</t>
  </si>
  <si>
    <t>Реконструкция водозаборных скважин с водозаборноыми сооружениями в с.Колва, в том числе  разработка проектной документации</t>
  </si>
  <si>
    <t>Мероприятие 3.6.1</t>
  </si>
  <si>
    <t>Мероприятие 3.6.2</t>
  </si>
  <si>
    <t>Ремонт павильонов водозаборных колонок в с.Колва</t>
  </si>
  <si>
    <t>Обустройство водозаборной скважины № 1496 в с.Усть-Уса</t>
  </si>
  <si>
    <t>Создание систем по раздельному накоплению отходов</t>
  </si>
  <si>
    <t>Мероприятие 4.3.1</t>
  </si>
  <si>
    <t>Мероприятие 4.7.1</t>
  </si>
  <si>
    <t>Установка аншлагов "Берегите родную реку" и приобретение инвентаря для проведения экологических акций в с.Колва</t>
  </si>
  <si>
    <t>Обслуживание и  ремонт систем водоснабжения, объекты водоподготовки на водозаборных скважинах и в сельских населенных пунктах, в т.ч. транспортные услуги и покупка сменных фильтроэлементов, оплата электроэнергии по скважинам</t>
  </si>
  <si>
    <t>Задача 7. Реализация инициативных проектов в сфере благоустройства, за счет целевых средств</t>
  </si>
  <si>
    <t>Количество инициативных проектов, реализованных на территории  муниципального округа "Усинск" Республики Коми</t>
  </si>
  <si>
    <t>Задача 2. Повышение качества водоснабжения в учреждениях Управления образования муниципального округа «Усинск» Республики Коми</t>
  </si>
  <si>
    <t>Поддержание надлежащего технического состояния фонтанчиков и систем фильтрации воды в учреждениях Управления образования муниципального округа «Усинск» Республики Коми</t>
  </si>
  <si>
    <t>Белихина И.Л.-И.о.руководителя Управления по жилищным вопросам администрации муниципального округа «Усинск» Республики Коми</t>
  </si>
  <si>
    <t>Голенастов В.А.-руководитель Управления жилищно-коммунального хозяйства администрации муниципального округа "Усинск" Республики Коми</t>
  </si>
  <si>
    <t>Ершова К.В.-И.о.руководителя Администрации с.Колва</t>
  </si>
  <si>
    <t>Информационные материалы о реализации подпрограммы, размещенные в средствах массовой информации</t>
  </si>
  <si>
    <t>результаты достигнуты,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строительства в соотвествии с Соглашением, в полном объеме, не менее 3 -м семьям</t>
  </si>
  <si>
    <t xml:space="preserve">результаты достигнуты, работы выполнены в полном объеме, в соответствии с техническим заданием </t>
  </si>
  <si>
    <t>результаты достигнуты, оплата электроэнергии по уличному освещению города,населенных пунктов муниципального округа "Усинск" произведена в полном объеме, в соответствии с условиями заключенных контрактов с энергоснабжающей организацией</t>
  </si>
  <si>
    <t xml:space="preserve">Голенастов В.А.-руководитель Управления жилищно-коммунального хозяйства администрации муниципального округа "Усинск" Республики Коми </t>
  </si>
  <si>
    <t>результаты достигнуты, выполнены работы по содержанию и благоустройству сельского кладбища с.Колва (организация и содержание мест захоронения),в соответствии с техническим заданием</t>
  </si>
  <si>
    <t>Насибова Я.В.- начальник Управления финансово-экономической работы и бухгалтерского учета администрации муниципального округа "Усинск" Республики Коми</t>
  </si>
  <si>
    <t>Мероприятия 2.5.3 Проведение изыскательских работ по объекту "Строительство второго этапа кладбища в г.Усинске"</t>
  </si>
  <si>
    <t>Мероприятия 2.5.1 Разработка ПИР и ПСД на строительство канализационных очистных сооружений в с.Усть-уса</t>
  </si>
  <si>
    <t>Задача 1. Благоустройство территории муниципального округа «Усинск» Республики Коми</t>
  </si>
  <si>
    <t>Мероприятие 2.1.13 Ремонт объектов улично-дорожной сети</t>
  </si>
  <si>
    <t>Подпрограмма "Чистая вода"</t>
  </si>
  <si>
    <t>Голенастов В.А.-руководитель Управления жилищно-коммунального хозяйства администрации муниципального округа "Усинск" Республики Коми, руководители территориальных органов</t>
  </si>
  <si>
    <t>результаты достигнуты, заключено Соглашение по возмещению убытков, возникающих в результате государственного регулирования цен на топливо твердое, реализуемое гражданам используемое для нужд отопления</t>
  </si>
  <si>
    <t>Кравчун Л.В.- руководитель Управление экономического развития, прогнозирования и инвестиционной политики администрации муниципального округа "Усинск" Республики Коми</t>
  </si>
  <si>
    <t>Улучшение внешнего состояния объектов благоустройства</t>
  </si>
  <si>
    <t>Руководители территориальных органов</t>
  </si>
  <si>
    <t>Орлов Ю.А.-руководитель Управления обюразования муницмпального округа "Усинск" Республики Коми</t>
  </si>
  <si>
    <t>результаты  достигнуты, проведены экологические акции, совещания по вопросам обращения с отходами производства и потребления</t>
  </si>
  <si>
    <t>Заключение договоров на обеспечение граждан муниципального округа "Усинск" твердым топливом(на условиях покрытия убытков, возникающих в результате государственного регулирования цен на топливо твердое, реализуемое для нужд отопления гражданам, проживающим в домах с печным отоплением)</t>
  </si>
  <si>
    <t>Обеспечение работы объектов водоснабжения в соответствии с эксплутационными нормами</t>
  </si>
  <si>
    <t>Подъем уровны экологической грамотности, активная деятельность по охране окружающей среды, охране здоровья населения</t>
  </si>
  <si>
    <t>Ремонт памятника погибшим в годы Великой Отечественной войны в с.Колва</t>
  </si>
  <si>
    <t>Строительство "Здание водозабора" в пст.Усадор на территории городского округа "Усинск"</t>
  </si>
  <si>
    <t>Совершенствование системы просвещения и пропаганды экологических знаний среди населения МО ГО"Усинск"</t>
  </si>
  <si>
    <t>14</t>
  </si>
  <si>
    <t>15</t>
  </si>
  <si>
    <t>16</t>
  </si>
  <si>
    <t>17</t>
  </si>
  <si>
    <t>21</t>
  </si>
  <si>
    <t>23</t>
  </si>
  <si>
    <t>24</t>
  </si>
  <si>
    <t>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t>
  </si>
  <si>
    <t>Прочие мероприятия по благоустройству муниципального округа "Усинск"</t>
  </si>
  <si>
    <t xml:space="preserve"> Благоустройство территории муниципального округа "Усинск"</t>
  </si>
  <si>
    <t>Техническое обслуживание сетей уличного освещения и организация освещения улиц на территории муниципального округа "Усинск"</t>
  </si>
  <si>
    <t>Содержание городского фонтана и прилегающей территории</t>
  </si>
  <si>
    <t>Выполнение работ по содержанию территорий общего пользования (детские и спортивные площадки, площади, скверы, мемориал)</t>
  </si>
  <si>
    <t>Озеленение территории муниципального округа "Усинск"</t>
  </si>
  <si>
    <t>Прочие мероприятия по благоустройству сельских территорий муниципального округа "Усинск"</t>
  </si>
  <si>
    <t>Мероприятие 2.5.4</t>
  </si>
  <si>
    <t>Разработка ПИР и ПСД на строительство водовода "Усинск-Усадор"</t>
  </si>
  <si>
    <t>Возмещение недополученных доходов, возникающих в результате государственного регулирования цен на топливо твердое, реализуемое гражданам, проживающим на территории муниципального округа "Усинск" Республики Коми, для нужд отопления</t>
  </si>
  <si>
    <t>Осуществление переданных полномочий на возмещение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</si>
  <si>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2.9.35</t>
  </si>
  <si>
    <t>Обустройство пешеходной дорожки на городском кладбище в г.Усинске</t>
  </si>
  <si>
    <t>Мероприятие 2.9.36</t>
  </si>
  <si>
    <t>Мероприятие 2.9.37</t>
  </si>
  <si>
    <t>Мероприятие 2.9.38</t>
  </si>
  <si>
    <t>Мероприятие 2.9.39</t>
  </si>
  <si>
    <t>Мероприятие 2.9.40</t>
  </si>
  <si>
    <t>Мероприятие 2.9.41</t>
  </si>
  <si>
    <t>Ограждение кладбища с.Щельябож</t>
  </si>
  <si>
    <t>Ремонт улично-дорожной сети в селе Колва</t>
  </si>
  <si>
    <t>Основное мероприятие 2.16</t>
  </si>
  <si>
    <t>Реализация мероприятий плана социального развития экономического роста Республики Коми</t>
  </si>
  <si>
    <t xml:space="preserve">Мероприятие 4.1.1 </t>
  </si>
  <si>
    <t>Проведение орнитологического исследования на полигоне ТБО в г.Усинске, в том числе принятие мер по его защите от привлечения и массового скопления птиц</t>
  </si>
  <si>
    <t>Установка детского оборудования по адресу: ул.Воркутинская д.3</t>
  </si>
  <si>
    <t>Установка детского оборудования по адресу: ул.Парковая д.2, 4, 6</t>
  </si>
  <si>
    <t>Установка стелы на въезде в с.Усть-Лыжа</t>
  </si>
  <si>
    <t>На берегу реки Печора-сердцу милый уголок</t>
  </si>
  <si>
    <t>Мероприятие 2.16.1</t>
  </si>
  <si>
    <t>Приобретение теплых остановочных павильонов на улично-дорожной сети г.Усинска</t>
  </si>
  <si>
    <t>Мероприятие 2.16.2</t>
  </si>
  <si>
    <t>Ремонт тротуара от ул.Комсомольская до Больничного проезда, г.Усинск</t>
  </si>
  <si>
    <t>Основное мероприятие 2.17</t>
  </si>
  <si>
    <t>Реализация проекта "Малая война на Печоре"</t>
  </si>
  <si>
    <t>Основное мероприятие 2.18</t>
  </si>
  <si>
    <t>Реализация отдельных мероприятий (проектов) в сфере благоустройства</t>
  </si>
  <si>
    <t>Мероприятие 2.18.1</t>
  </si>
  <si>
    <t>Мероприятие 2.18.2</t>
  </si>
  <si>
    <t>Мероприятие 2.18.3</t>
  </si>
  <si>
    <t>Мероприятие 2.18.4</t>
  </si>
  <si>
    <t>Реализация проекта "Добролап"</t>
  </si>
  <si>
    <t>Реализация проекта "Безопасное детство"</t>
  </si>
  <si>
    <t>Ремонт памятников участникам ВОВ в с.Усть-Уса, с.Мутный Материк</t>
  </si>
  <si>
    <t>Ремонт ул.Ленина в г.Усинске в 2024 году</t>
  </si>
  <si>
    <t>Мероприятие 4.1.2</t>
  </si>
  <si>
    <t>Обустройство объектов сбора, накопления и размещения ТКО в сельских населенных пунктах</t>
  </si>
  <si>
    <t>Проведение капитального ремонта многоквартирных жилых домов на территории муници пального округа "Усинск"</t>
  </si>
  <si>
    <t xml:space="preserve">Реализация народных проектов в сфере благоустройства, прошедших отбор в рамках проекта "Народный бюджет" </t>
  </si>
  <si>
    <t>Реализация инициативных проектов на территории муниципального округа"Усинск" в сфере благоустройства</t>
  </si>
  <si>
    <t>Основное мероприятие 1.5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t>
  </si>
  <si>
    <t xml:space="preserve">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t>
  </si>
  <si>
    <t>Количество молодых семей, получивших свидетельство о праве получения социальной выплаты на приобретение (строительство) жилого помещения (семья)</t>
  </si>
  <si>
    <t>Количество молодых семей, улучшивших жилищные условия (в том числе с использованием заемных средств) при оказании содействия за счет средств федерального бюджета, республиканского бюджета Республики Коми и местного бюджета (семья)</t>
  </si>
  <si>
    <t>Реализация народных проектов в сфере благоустройства, прошедших отбор в рамках проекта «Народный бюджет» (штука)</t>
  </si>
  <si>
    <t>Основное мероприятие 2.15 Реализация инициативных проектов на территории муниципального округа «Усинск» в сфере благоустройства</t>
  </si>
  <si>
    <t>Иной межбюджетный трансфер</t>
  </si>
  <si>
    <t>Реализация инициативного проекта «Обустройство дополнительного уличного освещения пгт.Парма»</t>
  </si>
  <si>
    <t>Количество реализованных инициативных проектов в срок, установленный Соглашением (единиц)</t>
  </si>
  <si>
    <t>Основное мероприятие 2.16 Реализация мероприятий плана социального развития центров экономического роста Республики Коми</t>
  </si>
  <si>
    <t>Субсидии на реализацию мероприятий плана социального развития центров экономического роста Республики Коми</t>
  </si>
  <si>
    <t>Реализация мероприятий плана социального развития центров экономического роста Республики Коми, в том числе за счет средств субсидий из бюджетов вышестоящих уровней</t>
  </si>
  <si>
    <t>Реализация мероприятий плана социального развития центров экономического роста субъектов Российской Федерации, входящих в состав Арктической зоны Российской Федерации (в части мероприятий, источником финансового обеспечения которых являются средства консолидированной субсидии (единица)</t>
  </si>
  <si>
    <t>Основное мероприятие 2.18 Реализация отдельных мероприятий (проектов) в сфере благоустройства</t>
  </si>
  <si>
    <t>Субсидии на реализацию отдельных мероприятий (проектов) в сфере благоустройства</t>
  </si>
  <si>
    <t>Реализованы отдельные мероприятий (проектов) в сфере благоустройства с использованием субсидии</t>
  </si>
  <si>
    <t>Основное мероприятие 2.1 Благоустройство территории муниципального округа "Усинск"</t>
  </si>
  <si>
    <t>Мероприятие 2.1.1 Техническое обслуживание сетей уличного освещения и организация освещения улиц на территории муниципального округа "Усинск"</t>
  </si>
  <si>
    <t>Мероприятие 2.1.4 Содержание городского фонтана и прилегающей территории</t>
  </si>
  <si>
    <t>Мероприятие 2.1.6 Выполнение работ по содержанию территорий общего пользования (детские и спортивные площадки, площади, скверы, мемориал)</t>
  </si>
  <si>
    <t>Мероприятие 2.1.7 Озеленение территории муниципального округа "Усинск"</t>
  </si>
  <si>
    <t>Мероприятие 2.1.9 Прочие мероприятия по благоустройству муниципального округа "Усинск"</t>
  </si>
  <si>
    <t>Мероприятие 2.1.10 Прочие мероприятия по благоустройству сельских территорий муниципального округа "Усинск</t>
  </si>
  <si>
    <t>Основное мероприятие 2.3 Проведение капитального ремонта многоквартирных жилых домов на территории мунциипального округа "Усинск"</t>
  </si>
  <si>
    <t>Мероприятие 2.5.4 Разработка ПИР и ПСД на строительство водовода "Усинск-Усадор"</t>
  </si>
  <si>
    <t xml:space="preserve">Основное мероприятие 2.7 Возмещение недополученных доходов, возникающих в результате государственного регулирования цен на топливо твердое, реализуемое гражданам, проживающим на территориии мунципального округа "Усинск" Республики Коми,  для нужд отопления
</t>
  </si>
  <si>
    <t>Мероприятие 2.9.39 Ограждение кладбища с.Щельябож</t>
  </si>
  <si>
    <t>Мероприятие 2.9.41 Ремонт улично-дорожной сети в селе Колва</t>
  </si>
  <si>
    <t>Менников И.А.-руководитель Администрации с.Щельябож</t>
  </si>
  <si>
    <t>Основное мероприятие 2.13 Обеспечение выполнения мероприятий в сфере создания необходимых условий жизнеобеспечения населения, реализации мероприятий по решению вопросов местного значения, в части создания благоприятных условий для проживания граждан муниципального округа "Усинск"</t>
  </si>
  <si>
    <t>Основное мероприятие 2.14 Реализация инициативных проектов на территории  мунициципального округа "Усинск" в сфере благоустройства</t>
  </si>
  <si>
    <t>Основное мероприятие 2.16 Реализация мероприятий плана социального развития экономического роста Республики Коми</t>
  </si>
  <si>
    <t>Мероприятие 2.16.1 Приобретение теплых остановочных павильонов на улично-дорожной сети г.Усинска</t>
  </si>
  <si>
    <t>Мероприятие 2.16.2 Ремонт тротуара от ул.Комсомольская до Больничного проезда, г.Усинск</t>
  </si>
  <si>
    <t>Полетова Т.Н.-руководитель Администрации с.Усть-Уса, Коваленко Е.П.-руководитель Администрации с.Мутный Материк</t>
  </si>
  <si>
    <t>Мероприятие 2.18.1 Реализация проекта "Добролап"</t>
  </si>
  <si>
    <t>Мероприятие 2.18.2 Реализация проекта "Безопасное детство"</t>
  </si>
  <si>
    <t>Мероприятие 2.18.4 Ремонт ул.Ленина в г.Усинске в 2024 году</t>
  </si>
  <si>
    <t>Обеспечение выполнения мероприятий в сфере создания необходимых условий жизнеобеспечения населения, реализации мероприятий по решению вопросов местного значения, в части создания благоприятных условий для проживания граждан муниципального округа "Усинск"</t>
  </si>
  <si>
    <t>результаты достигнуты, разработаны и приняты нормативно-правовые акты, связанные с реализацией подпрограммы:заключено Соглашение между Комитетом молодежной политики Республики Коми и Администрацией муниципального округа "Усинск" Республики Коми</t>
  </si>
  <si>
    <t>Оформление документов и выдача свидетельств в соответствии со списками, утвержденными Комитетом молодежной политики Республики Коми</t>
  </si>
  <si>
    <t>результаты достигнуты, проведены работы в соответствии с нормами по обслуживанию систем теплоснабжения в сельских населенных пунктах:с.Усть-Уса, с.Колва, с.Усть-Лыжа, с.Щельябож, с.Мутный Материк, исполнены обязательства по возмещению выпадающих доходов управляющим организациям</t>
  </si>
  <si>
    <t>Фащенко Г.В.- руководитель Управления территориального развития, экологии и природопользования администрации муниципального округа "Усинск"Республики Коми</t>
  </si>
  <si>
    <t>Повышение  качества жизни населения города при выполнении мероприятий плана социального развития центров экономического роста Республики Коми</t>
  </si>
  <si>
    <t xml:space="preserve">Администрация муниципального округа "Усинск" Республики  Коми, </t>
  </si>
  <si>
    <t>Основное мероприятие 4.1 Обустройство существующих и строительство новых объектов сбора, накопления и размещения ТКО</t>
  </si>
  <si>
    <t>Мероприятие 4.1.1 Проведение орнитологического исследования на полигоне ТБО в г,Усинскке, в том числе принятие мер по его защите от привлечения и массового скопления птиц</t>
  </si>
  <si>
    <t>Мероприятие 4.1.2 Обустройство объектов сбора, накопления и размещения ТКО в сельских населенных пунктах</t>
  </si>
  <si>
    <t>Выполнение основных задач подпрограммы</t>
  </si>
  <si>
    <t>результаты не достигнуты, обустройство объектов сбора, накопления и размещения ТКО в сельских населенных пунктах</t>
  </si>
  <si>
    <t>01.01.2024</t>
  </si>
  <si>
    <t>31.12.2024</t>
  </si>
  <si>
    <t xml:space="preserve">Администрация муниципального округа "Усинск" Республики  Коми </t>
  </si>
  <si>
    <t>Мероприятие 2.18.3 Ремонт памятников ВОВ в с.Усть-Уса, с.Мутный Материк</t>
  </si>
  <si>
    <t>Нуртдинов Р.Р.-И.о.руководителя Администрации пгт Парма</t>
  </si>
  <si>
    <t>С 1 января по 31 марта 2024 года в соответствии с Указом Главы Республики Коми от 27 декабря 2013 года № 156*1 проводился опрос населения с импользованием IT-технологий. В целом респонденты оценивали деятельность муниципальной власти и качество предоставляемых услуг, по муниципальному округу "Усинск" оценка этой деятельности составила 87,05 %, что является положительной динамикой по оценке предыдущего года.</t>
  </si>
  <si>
    <t>По Соглашению между Комитетом молодежной политики Республики Коми и Администрацией муниципального округа "Усинск" Республики Коми- на 2 семьи, согласно доп.соглашению субсидия увеличена еще на одну семью, всего получили субсидию за 2024 год  3 многодетные семьи</t>
  </si>
  <si>
    <t>Отклонений нет/ Значение индикатора остается на прежнем плановом уровне 2024 года. Уточненная информация возможна во второй половине 2025 года (по итогам 2024) Доклад Госкомприроды за 2024 год</t>
  </si>
  <si>
    <t>26</t>
  </si>
  <si>
    <t>Задача 8. Реализация инициативных проектов в сфере благоустройства, за счет целевых средств</t>
  </si>
  <si>
    <t>Количество реализованных проектов плана социального развития центров экономического роста Республики Коми на территории муниципального округа "Усинск" Республики Коми</t>
  </si>
  <si>
    <t>При  проведении электронного аукциона по приобретению теплых остановочных павильонов на улично-дорожной сети г.Усинска образовалась экономия бюджетных ассигнований в связи с чем было заключено доп.соглашение с Минстроем РК от 26.08.2024 года на реализацию мероприятия "Выполнение работ по ремонту тротуара ул.Комсомольская-Больничный проезд, г.Усинск"</t>
  </si>
  <si>
    <t>результаты достигнуты, проведен капитальный и /или текущий ремонт муниципального жилищного фонда по заявкам администрации МО "Усинск",в части муниципальной площади:9 квартир, 14 комнат в общежитиях</t>
  </si>
  <si>
    <t>Основное мероприятие 1.5 Субсидии на предоставление социальных выплат молодым семьям на приобретение жилого помещения или создание объекта индивидуального жилого строительства</t>
  </si>
  <si>
    <t xml:space="preserve">результаты достигнуты, проведен мониторинг  и сформирован список молодых семей, изъявивших желание получить социальную выплату в планируемом году </t>
  </si>
  <si>
    <t xml:space="preserve">Основное мероприятие 2.8 Осуществление переданных полномочий на возмещение недополученных дохордов, возникающих в результате государственного регулирования цен на топливо твердое, реализуемое гражданам и используемое для нужд отопления
</t>
  </si>
  <si>
    <t>Основное мероприятие 2.17 Реализация проекта "Малая война на Печоре"</t>
  </si>
  <si>
    <t>20.11.2024</t>
  </si>
  <si>
    <t>Данное мероприятие не осуществлялось по причине поступления природоохранных средств в ноябре 2024 года, что повлекло за собой невозможность осуществления мероприятий в связи с регламентными сроками осуществления закупок, а также с погодными условиями Крайнего Севера.</t>
  </si>
  <si>
    <t>результаты достигнуты,выполнены работы в полном объеме, в соответствии с техническим заданием</t>
  </si>
  <si>
    <t>05.02.2024</t>
  </si>
  <si>
    <t>05.12.2024</t>
  </si>
  <si>
    <t>результаты достигнуты, проведены микробиологические и химические исследования на  водозаборных скважинах в сельских населенных пунктах</t>
  </si>
  <si>
    <t xml:space="preserve">результаты достигнуты, проведены прочие мероприятия по благоустройству городских округов </t>
  </si>
  <si>
    <t>15.01.2024</t>
  </si>
  <si>
    <t>Администрация муниципального округа "Усинск" Республики Коми,руководители территориальных органов</t>
  </si>
  <si>
    <t>Администрация муниципального округа "Усинск" Республики Коми</t>
  </si>
  <si>
    <t>_</t>
  </si>
  <si>
    <t>11.03.2024</t>
  </si>
  <si>
    <t>Основное мероприятие 4.6 Совершенствование системы просвещения и пропаганды экологических знаний среди населения муниципального округа "Усинск"</t>
  </si>
  <si>
    <t xml:space="preserve">результаты достигнуты, подготовка к выполнению проектно-сметной документации </t>
  </si>
  <si>
    <t>результаты достигнуты, выполнены мероприятия по ремонту объектов улично-дорожной сети</t>
  </si>
  <si>
    <t>результаты достигнуты, работы выполнены в полном объеме, в соответствии с техническим заданием: технитческое обслуживание сетей уличного освещения г.Усинска и сельских населенных пунктов, техническое обслуживание ливневой канализации г.Усинска,оплата электроэнергии по уличному освещению города,населенных пунктов муниципального округа "Усинск"Республики Коми, оплата электроэнергии и воды по объемам потребления городского фонтана, работы по содержанию городского фонтана и прилегающей территории,содержание автомобильных дорог и инженерных сооружений на них в границах города и сельских территорий, содержание территорий общего пользования, работы по озеленению и текущему содержанию клумб,скверов, газонов, содержание и благоустройство городского кладбища г.Усинска (организация и содержание мест захоронения), содержание и благоустройство сельского кладбища с.Колва (организация и содержание мест захоронения), прочие мероприятия по благоустройству муниципального округа "Усинск", мероприятия по благоустройству сельских территорий, ремонт объектов улично-дорожной сети</t>
  </si>
  <si>
    <t>результаты достигнуты, выполнены работы в полном объеме, в соответствии с техническим заданием, памятники в с.Усть-Уса, с.Мутный Материк</t>
  </si>
  <si>
    <t>Мероприятие 2.9.35 Обустройство пешеходной дорожки на городском кладбище в г.Усинске</t>
  </si>
  <si>
    <t>15.11.2024</t>
  </si>
  <si>
    <t>результаты достигнуты, проведены работы в соответствии с нормами по обслуживанию систем теплоснабжения в сельских населенных пунктах:с.Усть-Уса, с.Колва, с.Усть-Лыжа, с.Щельябож, с.Мутный Материк (жилые муниципальные дома ул.Лесная 21,22,37)</t>
  </si>
  <si>
    <t>Мероприятие 3.1.1 Обслуживание и ремонт систем водоснабжения, объекты водоподготовки на водозаборных скважинах и в сельских пунктах, в т.ч. транспортные услуги и покупка сменных фильтроэлементов, оплата электроэнергии по скважинам</t>
  </si>
  <si>
    <t>результаты достигнуты, установлены комплексные системы водоподготовки, системы фильтрации и водяных фонтанчиков в 11-ти учреждениях Управления образования</t>
  </si>
  <si>
    <t>22</t>
  </si>
  <si>
    <t>25</t>
  </si>
  <si>
    <t>Кредиторская задолженность за 2023 год не оплачена по причине отсутствия Государственной экспертизы, перенесена на 2025 год</t>
  </si>
  <si>
    <t>результаты достигнуты, оплата кредиторской задолженности за 2023 год</t>
  </si>
  <si>
    <t>результаты не достигнуты</t>
  </si>
  <si>
    <t>результаты достигнуты, выполнены работы по содержанию и благоустройству городского кладбища г.Усинска (организация и содержание мест захоронения),в соответствии с техническим заданием</t>
  </si>
  <si>
    <t>Сохранение облика и поддержание  санитарного состояния территории муниципального округа"Усинск" в соответствии с нормативными требованиями, обеспечение содержания территорий общего пользования в полном объеме</t>
  </si>
  <si>
    <t>Реализация и нициативных проектов на территории  мунциипального округа "Усинск" путем привлечения граждан и организаций к деятельности органов местного самоуправления в решении проблем местного значения</t>
  </si>
  <si>
    <t>результаты достигнуты по мероприятию 2.5.1 произведена оплата кредиторской задолженности, 2.5.3 результаты не достигнуты, 2.5.4 оплата согласно договора</t>
  </si>
  <si>
    <t>Произведен ремонт в 8-ми муниципальных квартирах: ул. Молодежная д.27 кв.55, ул.Молодежная д.23 кв.38, ул.Пионерская д.11 кв.10, ул. 60 лет Октября д. 20 кв.75, ул.Ленина д. 7-а кв. 54, ул.Молодежная д.17 кв. 74, ул.Парковая д.15 кв.80, ул.Красноярский проезд д.18а кв. 33. Дополнительно отремонтированы 14 комнат в общежитиях, в 3-х общежитиях произведена замена входных групп (замена дверей), осуществлена сан.обработка  и уборка квартиры после умершего</t>
  </si>
  <si>
    <t>19.12.2024</t>
  </si>
  <si>
    <t>Таблица №10</t>
  </si>
  <si>
    <t xml:space="preserve">Вопросы для оценки </t>
  </si>
  <si>
    <t>Методика определения ответа</t>
  </si>
  <si>
    <t>Эксперт**</t>
  </si>
  <si>
    <t>Удельный вес вопроса в разделе</t>
  </si>
  <si>
    <t>Ответ (ДА/НЕТ коэффициент исполнения) &lt;***&gt;</t>
  </si>
  <si>
    <t>Балл</t>
  </si>
  <si>
    <t>Итоги оценки</t>
  </si>
  <si>
    <t>Блок 1. Качество формирования</t>
  </si>
  <si>
    <t>Раздел 1. Цели и "конструкция" (структуры) муниципальной программы</t>
  </si>
  <si>
    <t>(20%/4*(нет - 0 или да - 1))</t>
  </si>
  <si>
    <t>Х</t>
  </si>
  <si>
    <t>1.1.</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</si>
  <si>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</si>
  <si>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</si>
  <si>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Управление экономического развития, прогнозирования и инвестиционной политики администрации муниципального округа «Усинск»</t>
  </si>
  <si>
    <t>1.2.</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</si>
  <si>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</si>
  <si>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</si>
  <si>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да</t>
  </si>
  <si>
    <t>1.3.</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</si>
  <si>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</si>
  <si>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</si>
  <si>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1.4.</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</si>
  <si>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</si>
  <si>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</si>
  <si>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Раздел 2. Качество планирования</t>
  </si>
  <si>
    <t>(10%/4*(нет - 0 или да - 1))</t>
  </si>
  <si>
    <t>2.1.</t>
  </si>
  <si>
    <t>Достаточно ли состава основных мероприятий, направленных на решение конкретной задачи подпрограммы.</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</si>
  <si>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</si>
  <si>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2.2.</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</si>
  <si>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</si>
  <si>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</si>
  <si>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2.3.</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</si>
  <si>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</si>
  <si>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</si>
  <si>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2.4.</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</si>
  <si>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</si>
  <si>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</si>
  <si>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Блок 2. Эффективность реализации</t>
  </si>
  <si>
    <t>Раздел 3. Качество управления программой</t>
  </si>
  <si>
    <t>(20%/3*(нет - 0 или да - 1))</t>
  </si>
  <si>
    <t>3.1.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</si>
  <si>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</si>
  <si>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</si>
  <si>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3.2.</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</si>
  <si>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</si>
  <si>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</si>
  <si>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Финансовое управление администрации муниципального округа «Усинск»</t>
  </si>
  <si>
    <t>3.3.</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</si>
  <si>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</si>
  <si>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</si>
  <si>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Раздел 4. Достигнутые результаты</t>
  </si>
  <si>
    <t>(50%/3)</t>
  </si>
  <si>
    <t>4.1.</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</si>
  <si>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</si>
  <si>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</si>
  <si>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4.2.</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</si>
  <si>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</si>
  <si>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</si>
  <si>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4.3.</t>
  </si>
  <si>
    <t>Как эффективно расходовались средства  бюджета муниципального образования, предусмотренные для финансирования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</si>
  <si>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</si>
  <si>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</si>
  <si>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X</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</si>
  <si>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</si>
  <si>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</si>
  <si>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ИТОГО:</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</si>
  <si>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</si>
  <si>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</si>
  <si>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</si>
  <si>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Результат оценки эффективности муниципальной программы за отчетный год</t>
  </si>
  <si>
    <t>Анкета для оценки эффективности муниципальной программы 
"Жилье и жилищно-коммунальное хозяйство"
за 2024 год</t>
  </si>
  <si>
    <t>ПОЯСНИТЕЛЬНАЯ ЗАПИСКА
об основных результатах реализации муниципальной программы «Жилье и жилищно-коммунальное хозяйство», достигнутых в отчетном году
Муниципальная программа «Жилье и жилищно-коммунальное хозяйство» утверждена постановлением администрации муниципального образования городского округа «Усинск» от 11 февраля 2020 года № 208 (ред.от 18.02.2025 г. № 279) и включает 4 подпрограммы: подпрограмма 1 «Обеспечение жильем молодых семей», подпрограмма 2 «Содержание и развитие жилищно-коммунального хозяйства», подпрограмма 3 «Чистая вода», подпрограмма 4 «Обращение с отходами производства и потребления».
Объем финансирования, запланированный на реализацию Программы, составил 560 848,9 тыс. рублей, из них за счет федерального бюджета-26 160,4 тыс.руб., республиканского бюджета Республики Коми-87 967,1 тыс.руб., бюджета муниципального округа «Усинск» Республики Коми – 445 400,2 тыс.руб., внебюджетных источников – 1 321,2 тыс.руб. Освоение бюджетных ассигнований по программе за отчетный период составляет 96,61 % в размере 541 856,4 тыс.руб.
В целях улучшения жилищных условий молодых семей, проживающих на территории муниципального округа «Усинск» Республики Коми в рамках подпрограммы 1 «Обеспечение жильем молодых семей» заключено Соглашение с Комитетом по молодежной политике Республики Коми (от 14.02.2024 г.) составлен список молодых семей, претендующих на получение социальных выплат, оформлены и выданы свидетельства 3 молодым семьям.
В целях создания условий для удовлетворения потребности населения в жилищно-коммунальных услугах в рамках подпрограммы 2 «Содержание и развитие жилищно-коммунального хозяйства» выполнены следующие мероприятия: техническое обслуживание сетей уличного освещения по улицам г.Усинска и сельских территорий; техническое обслуживание сетей ливневой канализации г.Усинска; оплата электроэнергии по уличному освещению; содержание городского фонтана и прилегающей территории; летнее и зимнее содержание городских дорог и прилегающих к ним территорий, а также внутрипоселковых дорог сельских поселений; зимнее и летнее содержание территорий общего пользования (детские и спортивные площадки, площади, скверы, мемориал); озеленение территории муниципального округа «Усинск»; организация и содержание мест захоронения; уборка до и после празднования городских праздничных мероприятий, обслуживание биотуалетов, монтаж и демонтаж новогодней атрибутики, установка и уборка мусорных контейнеров, монтаж и демонтаж лавочек и урн, изготовление, поставка и монтаж светодиодных консолей; обслуживание павильонов автобусных в пгт. Парма, расчистка дорог от снега, услуги по обращению ТКО, благоустройство земельных участков, обустройство дренажной системы, приобретение прожекторов, установка и ремонт памятников участникам ВОВ, ремонт пешеходного моста, приведение в нормативное состояние спортплощадки, обкатка вертолетной площадки, приобретение ветроуказателей, использование мест на опорах ВЛ; ремонт тротуаров: ул.Нефтяников, Мира, Возейская; приведение в нормативное состояние 8-ми муниципальных квартир, 14 комнат в общежитиях, замена дверей в 3-х общежитиях, санитарная обработка и уборка; оплачены взносы на капитальный ремонт общего имущества МКД в части муниципального жилья; произведена гидропромывка систем отопления в зданиях администраций, 3-х муниципальных домов в с.Мутный Материк; заключены соглашения с ООО УК «Урман» и  ООО УК «Универсал» на получение субсидии на возмещение недополученных доходов организациями, предоставляющими услуги по управлению многоквартирными домами»; разработка ПИР и ПСД на строительство канализационно-очистных сооружений с.Усть-Уса и на строительство водовода «Усинск-Усадор», проведение изыскательских работ по объекту «Кладбище г. Усинск» (2 этап); расходы на содержание «УЖКХ» и МКУ Городское хозяйство; возмещение недополученных доходов, возникающих в результате государственного регулирования цен на топливо твердое, реализуемое гражданам проживающим на территории муниципального округа «Усинск» Республики Коми, для нужд отопления за счет средств республиканского бюджета Республики Коми (отпущено населению твердого топлива (дрова разделанные не колотые (0,5-2,0 м) – 3 388,02 тонн/плотн.куб.м.), реализация проекта «Народный бюджет» в сфере благоустройства (обустройство пешеходной дорожки на кладбище г. Усинск; ограждение кладбища с.Щельябож; ремонт улично-дорожной сети в с. Колва); в рамках реализации инициативных проектов обустроено дополнительное уличное освещение в пгт. Парма;в рамках реализации мероприятий плана социального развития экономического роста Республики Коми приобретены 11 теплых остановочных павильона; произведен ремонт тротуара от ул. Комсомольская до Больничного проезда; в рамках реализации отдельных мероприятий (проектов) в сфере благоустройства реализованы проекты «Добролап» и «Безопасное дество», произведен ремонт памятников участникам ВОВ в с.Усть-Уса, с.Мутный Материк, выполнен ремонт дорог по ул. Ленина.
В целях обеспечения населения качественной питьевой водой в рамках подпрограммы 3 «Чистая вода» заключены договора на обслуживание скважин на период отсутствия основного работника, произведена оплата электрической энергии по скважинам, выполнены работы по обслуживанию водовода в с. Колва, выполнен ремонт сетей водоснабжения, инженерно-геодезические работы, произведено подключение павильона водоколонок, приобретены насосы, приобретена спецодежда работников скважин, а также твердого топлива (дров); выполнены работы по микробиологическому и химическому исследованию воды на водозаборных скважинах сельских поселений; установлены фонтанчики и системы фильтрации воды в 11 образовательных организациях; монтаж и дооснащение станции водоподготовки в здании водозабора в пст.Усадор.
В целях совершенствования системы обращения с отходами производства и потребления, направленное на снижение негативного воздействия отходов производства и потребления на окружающую среду Подпрограмма 4 «Обращение с отходами производства и потребления» произведен сбор и транспортировка отработанных автомобильных шин (покрышек, камер автомобильных) в районе 89-я буровая с площади порядка 1 Га и передано в утилизацию 81,6 тонн  покрышек и камер; ликвидация несанкционнированных свалок в г.Усинске (размещено на полигоне порядка 1 250 м3 отходов; в течении года на территории округа проведено 13 экологических акций, в т.ч. с использованием интернет-ресурса. В акциях приняло участие 17 724 человек. На площади 91 Га собрано порядка 3 223 м3 иных отходов, 191,99 тонны отходов автошин и покрышек, 1,515 тонн макулатуры, ликвидировано 54 места несанкционированного размещения отходов.
       Основные мероприятия со сроками реализации в отчетном периоде исполнены в сроки, факты невыполнения основных мероприятий в установленные сроки отсутствуют, факторов риска, оказывающих негативное влияние на основные параметры муниципальной программы на отчетный период не установлено.
Руководитель                                                                                                          В.А.Голенастов
Е.В.Осиповская
8(82144)26-9-34</t>
  </si>
  <si>
    <t>В соотношении с плановыми значениями 2024 года потребление уличного освещения значительно меньше за счет применения энергосберегающих ламп, светильников, регулируемых элементов.</t>
  </si>
  <si>
    <t>Средства освоены в полном объеме</t>
  </si>
  <si>
    <t>Согласно техническому регламенту Таможенного Союза "Безопасность лифтов" отработавшие назначенный срок службы (25 лет) должны быть приведены в соответствие с требованиями тех.регламента. Во избежание отключения старых лифтов, а также реализуя проект ускоренной замены лифтов, произведена замена лифтового оборудования (в рамках капремонта) в 26-ти  МКД.  Также произведена замена фасада здания по ул. Парковая д.9/1.</t>
  </si>
  <si>
    <t xml:space="preserve">В течении 2024 года на территории городского округа проведено 13 экологических акций, в т.ч. с использованием интернет-ресурса. В экологических и природоохранных акциях на территории округа в 2024 году приняло участие 16 881 человек. На площади более 85,83 Га собрано порядка 3 740 м3 иных отходов (на ТКО), 140 660 кг  отходов автошин и покрышек, 1 740 кг  макулатуры, 525 кг биологических отходов (оленьи шкуры), ликвидировано 166 объектов несанкционированного размещения отходов.
</t>
  </si>
  <si>
    <t xml:space="preserve"> Работы выполнены в полном объеме в установленный срок. Фактический срок окончания реализации не соответствует плановому из-за оплаты по фактически выполненным работам 09.10.2024 год с последующим расторжением контракта 14.10.2024 года                      в связи с необходимостью выполнения работ по удалению корней, сорняков, железобетонных частей не предусмотренных муниципальным контрактом, учитывая время производства указанных работ, а также в связи с ухудшением погодных условий, а следовательно несоответствием температурного режима необходимого для производства работ по посеву травосмеси.</t>
  </si>
  <si>
    <t>по с.Колва - работы выполнены в полном объеме в установленный срок. Фактический срок окончания реализации не соответствует плановому в связи с перераспределением финансовых средств в конце ноября 2024 года , в связи с чем заключсены договора в декабре месяце 2024года</t>
  </si>
  <si>
    <t>Фактический срок окончания реализации не соответствует плановому в связи с тем, что при осуществлении работ по ремонту тротуаров были выявлены дополнительные работы и заключено дополнительное соглашение к контракту от 11.09.2024 года, в связи с чем сроки  исполнения работ были продлены</t>
  </si>
  <si>
    <t>Фактический срок окончания реализации не соответствует плановому в связи с отдаленностью сел, доставка оборудования производилась в ноябре-декабре месяце</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</si>
</sst>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_-* #,##0.00_р_._-;\-* #,##0.00_р_._-;_-* &quot;-&quot;??_р_._-;_-@_-"/>
  </numFmts>
  <fonts count="59" x14ac:knownFonts="1">
    <font>
      <sz val="11"/>
      <color theme="1"/>
      <name val="Calibri"/>
      <family val="2"/>
      <charset val="204"/>
      <scheme val="minor"/>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
      <sz val="12"/>
      <color indexed="8"/>
      <name val="Times New Roman"/>
      <family val="1"/>
      <charset val="204"/>
    </font>
    <font>
      <b/>
      <sz val="12"/>
      <name val="Times New Roman"/>
      <family val="1"/>
      <charset val="204"/>
    </font>
    <font>
      <sz val="12"/>
      <name val="Times New Roman"/>
      <family val="1"/>
      <charset val="204"/>
    </font>
    <font>
      <b/>
      <sz val="8"/>
      <name val="Times New Roman"/>
      <family val="1"/>
      <charset val="204"/>
    </font>
    <font>
      <b/>
      <sz val="7"/>
      <name val="Times New Roman"/>
      <family val="1"/>
      <charset val="204"/>
    </font>
    <font>
      <b/>
      <sz val="6"/>
      <name val="Times New Roman"/>
      <family val="1"/>
      <charset val="204"/>
    </font>
    <font>
      <b/>
      <sz val="4"/>
      <name val="Times New Roman"/>
      <family val="1"/>
      <charset val="204"/>
    </font>
    <font>
      <sz val="8"/>
      <name val="Times New Roman"/>
      <family val="1"/>
      <charset val="204"/>
    </font>
    <font>
      <i/>
      <sz val="10"/>
      <name val="Times New Roman"/>
      <family val="1"/>
      <charset val="204"/>
    </font>
    <font>
      <b/>
      <i/>
      <sz val="10"/>
      <name val="Times New Roman"/>
      <family val="1"/>
      <charset val="204"/>
    </font>
    <font>
      <b/>
      <sz val="10"/>
      <color indexed="8"/>
      <name val="Times New Roman"/>
      <family val="1"/>
      <charset val="204"/>
    </font>
    <font>
      <b/>
      <sz val="11"/>
      <color theme="1"/>
      <name val="Calibri"/>
      <family val="2"/>
      <charset val="204"/>
      <scheme val="minor"/>
    </font>
    <font>
      <sz val="12"/>
      <color theme="1"/>
      <name val="Times New Roman"/>
      <family val="1"/>
      <charset val="204"/>
    </font>
    <font>
      <sz val="9"/>
      <color theme="1"/>
      <name val="Times New Roman"/>
      <family val="1"/>
      <charset val="204"/>
    </font>
    <font>
      <sz val="8"/>
      <color theme="1"/>
      <name val="Times New Roman"/>
      <family val="1"/>
      <charset val="204"/>
    </font>
    <font>
      <sz val="10"/>
      <color theme="1"/>
      <name val="Times New Roman"/>
      <family val="1"/>
      <charset val="204"/>
    </font>
    <font>
      <sz val="7"/>
      <color theme="1"/>
      <name val="Times New Roman"/>
      <family val="1"/>
      <charset val="204"/>
    </font>
    <font>
      <b/>
      <sz val="8"/>
      <color theme="1"/>
      <name val="Times New Roman"/>
      <family val="1"/>
      <charset val="204"/>
    </font>
    <font>
      <sz val="8"/>
      <color rgb="FFFF0000"/>
      <name val="Times New Roman"/>
      <family val="1"/>
      <charset val="204"/>
    </font>
    <font>
      <sz val="9"/>
      <color rgb="FFFF0000"/>
      <name val="Times New Roman"/>
      <family val="1"/>
      <charset val="204"/>
    </font>
    <font>
      <b/>
      <sz val="10"/>
      <color theme="1"/>
      <name val="Times New Roman"/>
      <family val="1"/>
      <charset val="204"/>
    </font>
    <font>
      <b/>
      <i/>
      <sz val="11"/>
      <color theme="1"/>
      <name val="Calibri"/>
      <family val="2"/>
      <charset val="204"/>
      <scheme val="minor"/>
    </font>
    <font>
      <sz val="10"/>
      <color theme="1"/>
      <name val="Calibri"/>
      <family val="2"/>
      <charset val="204"/>
      <scheme val="minor"/>
    </font>
    <font>
      <sz val="10"/>
      <name val="Calibri"/>
      <family val="2"/>
      <charset val="204"/>
      <scheme val="minor"/>
    </font>
    <font>
      <b/>
      <i/>
      <sz val="10"/>
      <name val="Calibri"/>
      <family val="2"/>
      <charset val="204"/>
      <scheme val="minor"/>
    </font>
    <font>
      <sz val="10"/>
      <color rgb="FF000000"/>
      <name val="Times New Roman"/>
      <family val="1"/>
      <charset val="204"/>
    </font>
    <font>
      <b/>
      <i/>
      <sz val="26"/>
      <color theme="1"/>
      <name val="Times New Roman"/>
      <family val="1"/>
      <charset val="204"/>
    </font>
    <font>
      <sz val="11"/>
      <color theme="1"/>
      <name val="Times New Roman"/>
      <family val="1"/>
      <charset val="204"/>
    </font>
    <font>
      <i/>
      <sz val="10"/>
      <color rgb="FF000000"/>
      <name val="Times New Roman"/>
      <family val="1"/>
      <charset val="204"/>
    </font>
    <font>
      <sz val="14"/>
      <name val="Times New Roman"/>
      <family val="1"/>
      <charset val="204"/>
    </font>
    <font>
      <sz val="10"/>
      <name val="Arial Cyr"/>
      <charset val="204"/>
    </font>
    <font>
      <b/>
      <sz val="14"/>
      <name val="Times New Roman"/>
      <family val="1"/>
      <charset val="204"/>
    </font>
    <font>
      <sz val="11"/>
      <color theme="1"/>
      <name val="Calibri"/>
      <family val="2"/>
      <charset val="204"/>
      <scheme val="minor"/>
    </font>
    <font>
      <sz val="11"/>
      <color theme="1"/>
      <name val="Calibri"/>
      <family val="2"/>
      <scheme val="minor"/>
    </font>
    <font>
      <sz val="10"/>
      <color rgb="FF000000"/>
      <name val="Arial"/>
      <family val="2"/>
      <charset val="204"/>
    </font>
    <font>
      <sz val="16"/>
      <color theme="1"/>
      <name val="Times New Roman"/>
      <family val="1"/>
      <charset val="204"/>
    </font>
    <font>
      <sz val="16"/>
      <name val="Times New Roman"/>
      <family val="1"/>
      <charset val="204"/>
    </font>
    <font>
      <b/>
      <sz val="16"/>
      <color theme="1"/>
      <name val="Times New Roman"/>
      <family val="1"/>
      <charset val="204"/>
    </font>
    <font>
      <sz val="16"/>
      <color theme="1"/>
      <name val="Calibri"/>
      <family val="2"/>
      <charset val="204"/>
      <scheme val="minor"/>
    </font>
    <font>
      <b/>
      <sz val="16"/>
      <name val="Times New Roman"/>
      <family val="1"/>
      <charset val="204"/>
    </font>
    <font>
      <sz val="17"/>
      <name val="Times New Roman"/>
      <family val="1"/>
      <charset val="204"/>
    </font>
    <font>
      <sz val="17"/>
      <color theme="1"/>
      <name val="Calibri"/>
      <family val="2"/>
      <charset val="204"/>
      <scheme val="minor"/>
    </font>
    <font>
      <b/>
      <sz val="17"/>
      <name val="Times New Roman"/>
      <family val="1"/>
      <charset val="204"/>
    </font>
    <font>
      <sz val="20"/>
      <name val="Times New Roman"/>
      <family val="1"/>
      <charset val="204"/>
    </font>
    <font>
      <b/>
      <sz val="20"/>
      <name val="Times New Roman"/>
      <family val="1"/>
      <charset val="204"/>
    </font>
    <font>
      <sz val="20"/>
      <color theme="1"/>
      <name val="Times New Roman"/>
      <family val="1"/>
      <charset val="204"/>
    </font>
    <font>
      <sz val="14"/>
      <color theme="0"/>
      <name val="Times New Roman"/>
      <family val="1"/>
      <charset val="204"/>
    </font>
    <font>
      <sz val="14"/>
      <color theme="1"/>
      <name val="Calibri"/>
      <family val="2"/>
      <charset val="204"/>
      <scheme val="minor"/>
    </font>
    <font>
      <sz val="14"/>
      <color theme="1"/>
      <name val="Times New Roman"/>
      <family val="1"/>
      <charset val="204"/>
    </font>
    <font>
      <sz val="13"/>
      <name val="Times New Roman"/>
      <family val="1"/>
      <charset val="204"/>
    </font>
    <font>
      <b/>
      <sz val="13"/>
      <name val="Times New Roman"/>
      <family val="1"/>
      <charset val="204"/>
    </font>
    <font>
      <b/>
      <sz val="18"/>
      <name val="Times New Roman"/>
      <family val="1"/>
      <charset val="204"/>
    </font>
    <font>
      <b/>
      <i/>
      <sz val="13"/>
      <name val="Times New Roman"/>
      <family val="1"/>
      <charset val="204"/>
    </font>
    <font>
      <sz val="24"/>
      <color theme="1"/>
      <name val="Calibri"/>
      <family val="2"/>
      <charset val="204"/>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rgb="FFD9D9D9"/>
      </left>
      <right style="thin">
        <color rgb="FFD9D9D9"/>
      </right>
      <top/>
      <bottom style="thin">
        <color rgb="FFD9D9D9"/>
      </bottom>
      <diagonal/>
    </border>
    <border>
      <left style="thin">
        <color indexed="64"/>
      </left>
      <right/>
      <top/>
      <bottom/>
      <diagonal/>
    </border>
  </borders>
  <cellStyleXfs count="7">
    <xf numFmtId="0" fontId="0" fillId="0" borderId="0"/>
    <xf numFmtId="0" fontId="35" fillId="0" borderId="0"/>
    <xf numFmtId="0" fontId="37" fillId="0" borderId="0"/>
    <xf numFmtId="0" fontId="38" fillId="0" borderId="0"/>
    <xf numFmtId="4" fontId="39" fillId="0" borderId="15">
      <alignment horizontal="right" vertical="top" shrinkToFit="1"/>
    </xf>
    <xf numFmtId="43" fontId="37" fillId="0" borderId="0" applyFont="0" applyFill="0" applyBorder="0" applyAlignment="0" applyProtection="0"/>
    <xf numFmtId="0" fontId="37" fillId="0" borderId="0"/>
  </cellStyleXfs>
  <cellXfs count="686">
    <xf numFmtId="0" fontId="0" fillId="0" borderId="0" xfId="0"/>
    <xf numFmtId="0" fontId="17" fillId="0" borderId="0" xfId="0" applyFont="1"/>
    <xf numFmtId="0" fontId="17" fillId="0" borderId="0" xfId="0" applyFont="1" applyAlignment="1">
      <alignment horizontal="center" vertical="center" wrapText="1"/>
    </xf>
    <xf numFmtId="0" fontId="19" fillId="0" borderId="0" xfId="0" applyFont="1"/>
    <xf numFmtId="4" fontId="19" fillId="0" borderId="0" xfId="0" applyNumberFormat="1" applyFont="1" applyAlignment="1">
      <alignment horizontal="center" vertical="center" wrapText="1"/>
    </xf>
    <xf numFmtId="0" fontId="2" fillId="3" borderId="1" xfId="0" applyFont="1" applyFill="1" applyBorder="1" applyAlignment="1">
      <alignment vertical="top" wrapText="1"/>
    </xf>
    <xf numFmtId="0" fontId="2" fillId="3" borderId="1" xfId="0" applyFont="1" applyFill="1" applyBorder="1" applyAlignment="1">
      <alignment horizontal="center" vertical="center"/>
    </xf>
    <xf numFmtId="0" fontId="0" fillId="3" borderId="0" xfId="0" applyFill="1"/>
    <xf numFmtId="0" fontId="16" fillId="0" borderId="0" xfId="0" applyFont="1"/>
    <xf numFmtId="0" fontId="17" fillId="0" borderId="0" xfId="0" applyFont="1" applyAlignment="1">
      <alignment horizontal="center" vertical="center" wrapText="1"/>
    </xf>
    <xf numFmtId="0" fontId="5" fillId="0" borderId="0" xfId="0" applyFont="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xf numFmtId="2" fontId="8" fillId="0" borderId="1" xfId="0" applyNumberFormat="1" applyFont="1" applyFill="1" applyBorder="1" applyAlignment="1">
      <alignment horizontal="justify" vertical="top" wrapText="1"/>
    </xf>
    <xf numFmtId="1" fontId="8"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justify" vertical="top" wrapText="1"/>
    </xf>
    <xf numFmtId="2" fontId="8" fillId="0" borderId="1" xfId="0" applyNumberFormat="1" applyFont="1" applyFill="1" applyBorder="1" applyAlignment="1">
      <alignment horizontal="center" vertical="top" wrapText="1"/>
    </xf>
    <xf numFmtId="2" fontId="19" fillId="0" borderId="0" xfId="0" applyNumberFormat="1" applyFont="1" applyBorder="1" applyAlignment="1">
      <alignment horizontal="center" vertical="center"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20" fillId="0" borderId="0" xfId="0" applyFont="1"/>
    <xf numFmtId="2" fontId="20" fillId="0" borderId="0" xfId="0" applyNumberFormat="1" applyFont="1" applyAlignment="1">
      <alignment horizontal="justify" vertical="top"/>
    </xf>
    <xf numFmtId="2" fontId="19" fillId="0" borderId="0" xfId="0" applyNumberFormat="1" applyFont="1" applyAlignment="1">
      <alignment horizontal="justify" vertical="top" wrapText="1"/>
    </xf>
    <xf numFmtId="1" fontId="19" fillId="0" borderId="0" xfId="0" applyNumberFormat="1" applyFont="1" applyAlignment="1">
      <alignment horizontal="center" vertical="top"/>
    </xf>
    <xf numFmtId="2" fontId="21" fillId="0" borderId="0" xfId="0" applyNumberFormat="1" applyFont="1" applyAlignment="1">
      <alignment horizontal="center" vertical="top" wrapText="1"/>
    </xf>
    <xf numFmtId="2" fontId="19" fillId="0" borderId="0" xfId="0" applyNumberFormat="1" applyFont="1" applyAlignment="1">
      <alignment horizontal="center" vertical="top" wrapText="1"/>
    </xf>
    <xf numFmtId="164" fontId="19" fillId="0" borderId="0" xfId="0" applyNumberFormat="1" applyFont="1" applyAlignment="1">
      <alignment horizontal="right" vertical="top"/>
    </xf>
    <xf numFmtId="0" fontId="19" fillId="0" borderId="0" xfId="0" applyFont="1" applyAlignment="1">
      <alignment horizontal="justify" vertical="top" wrapText="1"/>
    </xf>
    <xf numFmtId="2" fontId="19" fillId="0" borderId="0" xfId="0" applyNumberFormat="1" applyFont="1" applyAlignment="1">
      <alignment horizontal="justify" vertical="top"/>
    </xf>
    <xf numFmtId="0" fontId="12" fillId="3" borderId="1" xfId="0" applyFont="1" applyFill="1" applyBorder="1" applyAlignment="1">
      <alignment horizontal="justify" vertical="top"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17" fillId="0" borderId="0" xfId="0" applyFont="1" applyAlignment="1">
      <alignment horizontal="center" vertical="center" wrapText="1"/>
    </xf>
    <xf numFmtId="0" fontId="22" fillId="0" borderId="1" xfId="0" applyFont="1" applyBorder="1" applyAlignment="1">
      <alignment horizontal="justify" vertical="top" wrapText="1"/>
    </xf>
    <xf numFmtId="0" fontId="22" fillId="0" borderId="1" xfId="0" applyFont="1" applyBorder="1" applyAlignment="1">
      <alignment horizontal="center" vertical="center" wrapText="1"/>
    </xf>
    <xf numFmtId="0" fontId="20" fillId="0" borderId="0" xfId="0" applyFont="1" applyBorder="1"/>
    <xf numFmtId="164" fontId="22" fillId="0" borderId="1" xfId="0" applyNumberFormat="1" applyFont="1" applyBorder="1" applyAlignment="1">
      <alignment horizontal="center" vertical="center" wrapText="1"/>
    </xf>
    <xf numFmtId="0" fontId="22" fillId="0" borderId="1" xfId="0" applyFont="1" applyBorder="1" applyAlignment="1">
      <alignment horizontal="justify" vertical="top"/>
    </xf>
    <xf numFmtId="0" fontId="22" fillId="0" borderId="1" xfId="0" applyFont="1" applyBorder="1" applyAlignment="1">
      <alignment horizontal="center" vertical="top"/>
    </xf>
    <xf numFmtId="164" fontId="22" fillId="0" borderId="1" xfId="0" applyNumberFormat="1" applyFont="1" applyBorder="1" applyAlignment="1">
      <alignment horizontal="center" vertical="center"/>
    </xf>
    <xf numFmtId="0" fontId="19" fillId="0" borderId="1" xfId="0" applyFont="1" applyBorder="1" applyAlignment="1">
      <alignment horizontal="center"/>
    </xf>
    <xf numFmtId="164" fontId="19" fillId="0" borderId="1" xfId="0" applyNumberFormat="1" applyFont="1" applyBorder="1"/>
    <xf numFmtId="0" fontId="20" fillId="0" borderId="1" xfId="0" applyFont="1" applyBorder="1" applyAlignment="1">
      <alignment horizontal="justify" vertical="top"/>
    </xf>
    <xf numFmtId="0" fontId="8"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0" fontId="22" fillId="0" borderId="1" xfId="0" applyFont="1" applyFill="1" applyBorder="1" applyAlignment="1">
      <alignment horizontal="justify" vertical="top"/>
    </xf>
    <xf numFmtId="0" fontId="19" fillId="0" borderId="1" xfId="0" applyFont="1" applyFill="1" applyBorder="1" applyAlignment="1">
      <alignment horizontal="center"/>
    </xf>
    <xf numFmtId="164" fontId="22" fillId="0" borderId="1" xfId="0" applyNumberFormat="1" applyFont="1" applyFill="1" applyBorder="1" applyAlignment="1">
      <alignment horizontal="center" vertical="center"/>
    </xf>
    <xf numFmtId="0" fontId="20" fillId="0" borderId="1" xfId="0" applyFont="1" applyFill="1" applyBorder="1" applyAlignment="1">
      <alignment horizontal="justify" vertical="top"/>
    </xf>
    <xf numFmtId="0" fontId="12" fillId="0" borderId="1" xfId="0" applyFont="1" applyFill="1" applyBorder="1" applyAlignment="1">
      <alignment horizontal="justify" vertical="top" wrapText="1"/>
    </xf>
    <xf numFmtId="164" fontId="19" fillId="0" borderId="1" xfId="0" applyNumberFormat="1" applyFont="1" applyFill="1" applyBorder="1"/>
    <xf numFmtId="0" fontId="20" fillId="0" borderId="0" xfId="0" applyFont="1" applyAlignment="1">
      <alignment horizontal="justify" vertical="top"/>
    </xf>
    <xf numFmtId="164" fontId="23" fillId="0" borderId="1" xfId="0" applyNumberFormat="1" applyFont="1" applyFill="1" applyBorder="1"/>
    <xf numFmtId="2" fontId="20" fillId="0" borderId="2" xfId="0" applyNumberFormat="1" applyFont="1" applyFill="1" applyBorder="1" applyAlignment="1">
      <alignment horizontal="justify" vertical="top"/>
    </xf>
    <xf numFmtId="2" fontId="19" fillId="0" borderId="2" xfId="0" applyNumberFormat="1" applyFont="1" applyFill="1" applyBorder="1" applyAlignment="1">
      <alignment horizontal="justify" vertical="top" wrapText="1"/>
    </xf>
    <xf numFmtId="164" fontId="22" fillId="0" borderId="2" xfId="0" applyNumberFormat="1" applyFont="1" applyFill="1" applyBorder="1" applyAlignment="1">
      <alignment horizontal="right" vertical="top"/>
    </xf>
    <xf numFmtId="164" fontId="19" fillId="0" borderId="2" xfId="0" applyNumberFormat="1" applyFont="1" applyFill="1" applyBorder="1" applyAlignment="1">
      <alignment horizontal="justify" vertical="top" wrapText="1"/>
    </xf>
    <xf numFmtId="164" fontId="19" fillId="0" borderId="2" xfId="0" applyNumberFormat="1" applyFont="1" applyFill="1" applyBorder="1" applyAlignment="1">
      <alignment horizontal="right" vertical="top"/>
    </xf>
    <xf numFmtId="0" fontId="3" fillId="0" borderId="0" xfId="0" applyFont="1" applyFill="1" applyAlignment="1">
      <alignment vertical="center"/>
    </xf>
    <xf numFmtId="0" fontId="18" fillId="0" borderId="0" xfId="0" applyFont="1" applyFill="1" applyAlignment="1">
      <alignment horizontal="center" vertical="center" wrapText="1"/>
    </xf>
    <xf numFmtId="0" fontId="17" fillId="0" borderId="0" xfId="0" applyFont="1" applyFill="1"/>
    <xf numFmtId="164" fontId="3" fillId="3" borderId="1"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wrapText="1"/>
    </xf>
    <xf numFmtId="0" fontId="18" fillId="3" borderId="0" xfId="0" applyFont="1" applyFill="1" applyBorder="1"/>
    <xf numFmtId="164" fontId="1" fillId="5"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0" xfId="0" applyFont="1" applyFill="1"/>
    <xf numFmtId="0" fontId="5" fillId="3" borderId="0" xfId="0" applyFont="1" applyFill="1" applyAlignment="1">
      <alignment horizontal="center" vertical="center" wrapText="1"/>
    </xf>
    <xf numFmtId="0" fontId="7" fillId="3" borderId="0" xfId="0" applyFont="1" applyFill="1" applyAlignment="1">
      <alignment horizontal="center" vertical="top"/>
    </xf>
    <xf numFmtId="0" fontId="7" fillId="3" borderId="0" xfId="0" applyFont="1" applyFill="1"/>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164"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0" xfId="0" applyFont="1"/>
    <xf numFmtId="0" fontId="7" fillId="0" borderId="0" xfId="0" applyFont="1" applyAlignment="1">
      <alignment horizontal="left"/>
    </xf>
    <xf numFmtId="14" fontId="14"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13" fillId="3" borderId="1" xfId="0" applyNumberFormat="1" applyFont="1" applyFill="1" applyBorder="1" applyAlignment="1">
      <alignment vertical="top" wrapText="1"/>
    </xf>
    <xf numFmtId="14"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3" borderId="1" xfId="0" applyFont="1" applyFill="1" applyBorder="1" applyAlignment="1">
      <alignment horizontal="center" vertical="top"/>
    </xf>
    <xf numFmtId="0" fontId="20"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xf>
    <xf numFmtId="0" fontId="20" fillId="3" borderId="1" xfId="0" applyFont="1" applyFill="1" applyBorder="1" applyAlignment="1">
      <alignment vertical="top" wrapText="1"/>
    </xf>
    <xf numFmtId="0" fontId="20"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0"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0" fontId="20" fillId="3" borderId="1" xfId="0" applyFont="1" applyFill="1" applyBorder="1"/>
    <xf numFmtId="0" fontId="20" fillId="3" borderId="1" xfId="0" applyFont="1" applyFill="1" applyBorder="1" applyAlignment="1">
      <alignment vertical="center"/>
    </xf>
    <xf numFmtId="0" fontId="20" fillId="3" borderId="2" xfId="0" applyFont="1" applyFill="1" applyBorder="1" applyAlignment="1">
      <alignment vertical="top" wrapText="1"/>
    </xf>
    <xf numFmtId="0" fontId="20" fillId="3" borderId="6" xfId="0" applyFont="1" applyFill="1" applyBorder="1" applyAlignment="1">
      <alignment vertical="top" wrapText="1"/>
    </xf>
    <xf numFmtId="0" fontId="20" fillId="3" borderId="3" xfId="0" applyFont="1" applyFill="1" applyBorder="1" applyAlignment="1">
      <alignment vertical="top" wrapText="1"/>
    </xf>
    <xf numFmtId="0" fontId="20" fillId="3" borderId="3" xfId="0" applyFont="1" applyFill="1" applyBorder="1" applyAlignment="1">
      <alignment horizontal="center" vertical="top" wrapText="1"/>
    </xf>
    <xf numFmtId="164" fontId="0" fillId="3" borderId="0" xfId="0" applyNumberFormat="1" applyFill="1"/>
    <xf numFmtId="0" fontId="20" fillId="3" borderId="2" xfId="0" applyFont="1" applyFill="1" applyBorder="1" applyAlignment="1">
      <alignment wrapText="1"/>
    </xf>
    <xf numFmtId="0" fontId="20" fillId="3" borderId="2" xfId="0" applyFont="1" applyFill="1" applyBorder="1" applyAlignment="1">
      <alignment horizontal="center" vertical="center" wrapText="1"/>
    </xf>
    <xf numFmtId="164" fontId="20" fillId="3" borderId="2" xfId="0" applyNumberFormat="1" applyFont="1" applyFill="1" applyBorder="1" applyAlignment="1">
      <alignment horizontal="center" vertical="center"/>
    </xf>
    <xf numFmtId="0" fontId="20" fillId="3" borderId="0" xfId="0" applyFont="1" applyFill="1" applyBorder="1"/>
    <xf numFmtId="0" fontId="20" fillId="3" borderId="0" xfId="0" applyFont="1" applyFill="1" applyBorder="1" applyAlignment="1">
      <alignment wrapText="1"/>
    </xf>
    <xf numFmtId="164" fontId="25" fillId="3" borderId="0" xfId="0" applyNumberFormat="1" applyFont="1" applyFill="1" applyBorder="1" applyAlignment="1">
      <alignment horizontal="center" vertical="center"/>
    </xf>
    <xf numFmtId="164" fontId="20" fillId="3" borderId="0" xfId="0" applyNumberFormat="1" applyFont="1" applyFill="1" applyBorder="1" applyAlignment="1">
      <alignment horizontal="center" vertical="center"/>
    </xf>
    <xf numFmtId="0" fontId="0" fillId="3" borderId="0" xfId="0" applyFill="1" applyBorder="1"/>
    <xf numFmtId="49" fontId="2" fillId="3"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0" fillId="0" borderId="0" xfId="0" applyFill="1"/>
    <xf numFmtId="14" fontId="13"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xf numFmtId="0" fontId="1" fillId="3" borderId="0" xfId="0" applyFont="1" applyFill="1"/>
    <xf numFmtId="0" fontId="2" fillId="0" borderId="0" xfId="0" applyFont="1"/>
    <xf numFmtId="0" fontId="27" fillId="0" borderId="0" xfId="0" applyFont="1"/>
    <xf numFmtId="0" fontId="2" fillId="3" borderId="0" xfId="0" applyFont="1" applyFill="1" applyAlignment="1">
      <alignment horizontal="center"/>
    </xf>
    <xf numFmtId="0" fontId="1" fillId="3" borderId="0" xfId="0" applyFont="1" applyFill="1" applyAlignment="1">
      <alignment horizontal="center"/>
    </xf>
    <xf numFmtId="0" fontId="2" fillId="0" borderId="0" xfId="0" applyFont="1" applyAlignment="1">
      <alignment horizontal="center"/>
    </xf>
    <xf numFmtId="0" fontId="20" fillId="0" borderId="0" xfId="0" applyFont="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vertical="top"/>
    </xf>
    <xf numFmtId="0" fontId="28" fillId="2" borderId="1" xfId="0" applyFont="1" applyFill="1" applyBorder="1"/>
    <xf numFmtId="0" fontId="28" fillId="2" borderId="1" xfId="0" applyFont="1" applyFill="1" applyBorder="1" applyAlignment="1">
      <alignment horizontal="center" vertical="center"/>
    </xf>
    <xf numFmtId="0" fontId="27" fillId="0" borderId="1" xfId="0" applyFont="1" applyBorder="1"/>
    <xf numFmtId="0" fontId="20" fillId="3" borderId="0" xfId="0" applyFont="1" applyFill="1"/>
    <xf numFmtId="0" fontId="20" fillId="0" borderId="1" xfId="0" applyFont="1" applyBorder="1"/>
    <xf numFmtId="4" fontId="1" fillId="0" borderId="1" xfId="0" applyNumberFormat="1" applyFont="1" applyFill="1" applyBorder="1" applyAlignment="1">
      <alignment horizontal="center" vertical="center" wrapText="1"/>
    </xf>
    <xf numFmtId="0" fontId="2" fillId="0" borderId="1" xfId="0" applyFont="1" applyBorder="1"/>
    <xf numFmtId="4" fontId="1" fillId="3" borderId="1" xfId="0" applyNumberFormat="1" applyFont="1" applyFill="1" applyBorder="1" applyAlignment="1">
      <alignment horizontal="center" vertical="center"/>
    </xf>
    <xf numFmtId="0" fontId="1" fillId="5"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ont="1"/>
    <xf numFmtId="0" fontId="26" fillId="0" borderId="0" xfId="0" applyFont="1"/>
    <xf numFmtId="0" fontId="1" fillId="0" borderId="1" xfId="0" applyFont="1" applyFill="1" applyBorder="1" applyAlignment="1">
      <alignment horizontal="center" vertical="top"/>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0" fillId="0" borderId="1" xfId="0" applyFont="1" applyBorder="1" applyAlignment="1">
      <alignment horizontal="center"/>
    </xf>
    <xf numFmtId="0" fontId="7"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left"/>
    </xf>
    <xf numFmtId="0" fontId="17" fillId="3" borderId="0" xfId="0" applyFont="1" applyFill="1" applyBorder="1"/>
    <xf numFmtId="4" fontId="17" fillId="3" borderId="0" xfId="0" applyNumberFormat="1" applyFont="1" applyFill="1" applyBorder="1" applyAlignment="1">
      <alignment horizontal="center"/>
    </xf>
    <xf numFmtId="4" fontId="17" fillId="3" borderId="0" xfId="0" applyNumberFormat="1" applyFont="1" applyFill="1"/>
    <xf numFmtId="164" fontId="17" fillId="3" borderId="0" xfId="0" applyNumberFormat="1" applyFont="1" applyFill="1" applyBorder="1" applyAlignment="1">
      <alignment horizontal="center"/>
    </xf>
    <xf numFmtId="164" fontId="17" fillId="3" borderId="0" xfId="0" applyNumberFormat="1" applyFont="1" applyFill="1"/>
    <xf numFmtId="0" fontId="2" fillId="3" borderId="1" xfId="0" applyFont="1" applyFill="1" applyBorder="1" applyAlignment="1">
      <alignment horizontal="center"/>
    </xf>
    <xf numFmtId="164" fontId="1" fillId="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4" fillId="0" borderId="0" xfId="0" applyFont="1" applyFill="1" applyAlignment="1">
      <alignment vertical="center"/>
    </xf>
    <xf numFmtId="0" fontId="3" fillId="0" borderId="0" xfId="0" applyFont="1" applyFill="1" applyBorder="1" applyAlignment="1"/>
    <xf numFmtId="0" fontId="3"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top"/>
    </xf>
    <xf numFmtId="0" fontId="4" fillId="0" borderId="0" xfId="0" applyFont="1" applyFill="1" applyBorder="1" applyAlignment="1">
      <alignment vertical="top"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0" fillId="0" borderId="0" xfId="0" applyFont="1" applyAlignment="1">
      <alignment horizontal="center"/>
    </xf>
    <xf numFmtId="0" fontId="20" fillId="0" borderId="1" xfId="0" applyFont="1" applyBorder="1" applyAlignment="1">
      <alignment horizontal="center"/>
    </xf>
    <xf numFmtId="4"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xf>
    <xf numFmtId="164" fontId="1" fillId="6"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4" fillId="4" borderId="1" xfId="0" applyFont="1" applyFill="1" applyBorder="1" applyAlignment="1">
      <alignment horizontal="center" vertical="center"/>
    </xf>
    <xf numFmtId="165" fontId="28" fillId="2" borderId="1" xfId="0" applyNumberFormat="1"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top"/>
    </xf>
    <xf numFmtId="3" fontId="1" fillId="6" borderId="1" xfId="0" applyNumberFormat="1" applyFont="1" applyFill="1" applyBorder="1" applyAlignment="1">
      <alignment horizontal="center" vertical="top" wrapText="1"/>
    </xf>
    <xf numFmtId="3" fontId="15" fillId="6" borderId="1" xfId="0" applyNumberFormat="1" applyFont="1" applyFill="1" applyBorder="1" applyAlignment="1">
      <alignment horizontal="center" vertical="top" wrapText="1"/>
    </xf>
    <xf numFmtId="4" fontId="2" fillId="7"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0" fontId="2" fillId="7" borderId="1" xfId="0" applyFont="1" applyFill="1" applyBorder="1" applyAlignment="1">
      <alignment horizontal="center"/>
    </xf>
    <xf numFmtId="0" fontId="20" fillId="7" borderId="1" xfId="0" applyFont="1" applyFill="1" applyBorder="1" applyAlignment="1">
      <alignment horizontal="center"/>
    </xf>
    <xf numFmtId="0" fontId="0" fillId="0" borderId="1" xfId="0" applyBorder="1"/>
    <xf numFmtId="14"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top"/>
    </xf>
    <xf numFmtId="0" fontId="2" fillId="4" borderId="1" xfId="0" applyFont="1" applyFill="1" applyBorder="1" applyAlignment="1">
      <alignment horizontal="center" vertical="top"/>
    </xf>
    <xf numFmtId="14" fontId="14" fillId="4" borderId="1" xfId="0" applyNumberFormat="1" applyFont="1" applyFill="1" applyBorder="1" applyAlignment="1">
      <alignment horizontal="center" vertical="center"/>
    </xf>
    <xf numFmtId="0" fontId="29" fillId="4" borderId="1" xfId="0" applyFont="1" applyFill="1" applyBorder="1"/>
    <xf numFmtId="0" fontId="0" fillId="0" borderId="0" xfId="0" applyAlignment="1">
      <alignment vertical="center"/>
    </xf>
    <xf numFmtId="0" fontId="3"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0" fontId="7" fillId="3" borderId="0" xfId="0" applyFont="1" applyFill="1" applyBorder="1" applyAlignment="1">
      <alignment horizontal="center" vertical="top"/>
    </xf>
    <xf numFmtId="0" fontId="7" fillId="3" borderId="0" xfId="0" applyFont="1" applyFill="1" applyBorder="1"/>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 xfId="0" applyFont="1" applyFill="1" applyBorder="1" applyAlignment="1">
      <alignment horizontal="center" vertical="center" wrapText="1"/>
    </xf>
    <xf numFmtId="0" fontId="30" fillId="0" borderId="0" xfId="0" applyFont="1" applyAlignment="1">
      <alignment horizontal="left" wrapText="1"/>
    </xf>
    <xf numFmtId="0" fontId="30" fillId="0" borderId="1" xfId="0" applyFont="1" applyBorder="1" applyAlignment="1">
      <alignment horizontal="left"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1" fillId="0" borderId="0" xfId="0" applyFont="1" applyBorder="1" applyAlignment="1">
      <alignment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xf numFmtId="0" fontId="0" fillId="0" borderId="1" xfId="0" applyBorder="1" applyAlignment="1">
      <alignment horizontal="center"/>
    </xf>
    <xf numFmtId="0" fontId="20" fillId="0" borderId="1" xfId="0" applyFont="1" applyBorder="1" applyAlignment="1">
      <alignment horizontal="center" wrapText="1"/>
    </xf>
    <xf numFmtId="0" fontId="32" fillId="0" borderId="0" xfId="0" applyFont="1"/>
    <xf numFmtId="0" fontId="32" fillId="0" borderId="1" xfId="0" applyFont="1" applyBorder="1"/>
    <xf numFmtId="0" fontId="2" fillId="0"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2" fillId="0" borderId="0" xfId="0" applyFont="1" applyBorder="1" applyAlignment="1">
      <alignment horizontal="center"/>
    </xf>
    <xf numFmtId="0" fontId="4"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33" fillId="0" borderId="1" xfId="0" applyFont="1" applyBorder="1" applyAlignment="1">
      <alignment horizontal="left" wrapText="1"/>
    </xf>
    <xf numFmtId="4" fontId="13" fillId="0"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left" vertical="center" wrapText="1"/>
    </xf>
    <xf numFmtId="0" fontId="34" fillId="3" borderId="1" xfId="0" applyFont="1" applyFill="1" applyBorder="1" applyAlignment="1">
      <alignment vertical="top" wrapText="1"/>
    </xf>
    <xf numFmtId="0" fontId="34" fillId="3" borderId="1" xfId="0" applyFont="1" applyFill="1" applyBorder="1" applyAlignment="1">
      <alignment horizontal="left" vertical="top" wrapText="1"/>
    </xf>
    <xf numFmtId="0" fontId="34" fillId="3" borderId="2" xfId="0" applyFont="1" applyFill="1" applyBorder="1" applyAlignment="1">
      <alignment horizontal="left" vertical="top" wrapText="1"/>
    </xf>
    <xf numFmtId="164" fontId="34"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center" wrapText="1"/>
    </xf>
    <xf numFmtId="4" fontId="1" fillId="6"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xf>
    <xf numFmtId="4" fontId="14" fillId="4" borderId="1" xfId="0" applyNumberFormat="1" applyFont="1" applyFill="1" applyBorder="1" applyAlignment="1">
      <alignment horizontal="center" vertical="center"/>
    </xf>
    <xf numFmtId="4" fontId="34" fillId="3" borderId="1" xfId="0" applyNumberFormat="1" applyFont="1" applyFill="1" applyBorder="1" applyAlignment="1">
      <alignment horizontal="center" vertical="center" wrapText="1"/>
    </xf>
    <xf numFmtId="0" fontId="20" fillId="0" borderId="0" xfId="0" applyFont="1" applyAlignment="1">
      <alignment horizontal="center"/>
    </xf>
    <xf numFmtId="0" fontId="14"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top" wrapText="1"/>
    </xf>
    <xf numFmtId="0" fontId="2" fillId="3" borderId="0" xfId="0" applyFont="1" applyFill="1" applyBorder="1" applyAlignment="1">
      <alignment horizontal="center" vertical="center"/>
    </xf>
    <xf numFmtId="0" fontId="3" fillId="0" borderId="0" xfId="0" applyFont="1" applyFill="1" applyAlignment="1">
      <alignment vertical="top" wrapText="1"/>
    </xf>
    <xf numFmtId="16" fontId="17" fillId="0" borderId="0" xfId="0" applyNumberFormat="1" applyFont="1" applyFill="1"/>
    <xf numFmtId="0" fontId="18" fillId="0" borderId="0" xfId="0" applyFont="1" applyFill="1" applyAlignment="1">
      <alignment horizontal="center" vertical="center" wrapText="1"/>
    </xf>
    <xf numFmtId="0" fontId="40" fillId="3" borderId="0" xfId="2" applyFont="1" applyFill="1" applyAlignment="1">
      <alignment horizontal="center" vertical="center"/>
    </xf>
    <xf numFmtId="0" fontId="40" fillId="3" borderId="0" xfId="2" applyFont="1" applyFill="1"/>
    <xf numFmtId="0" fontId="40" fillId="3" borderId="0" xfId="2" applyFont="1" applyFill="1" applyAlignment="1"/>
    <xf numFmtId="0" fontId="40" fillId="3" borderId="0" xfId="2" applyFont="1" applyFill="1" applyAlignment="1">
      <alignment horizontal="left" vertical="center"/>
    </xf>
    <xf numFmtId="0" fontId="41" fillId="3" borderId="0" xfId="3" applyFont="1" applyFill="1" applyAlignment="1">
      <alignment horizontal="right" wrapText="1"/>
    </xf>
    <xf numFmtId="0" fontId="43" fillId="3" borderId="0" xfId="2" applyFont="1" applyFill="1"/>
    <xf numFmtId="0" fontId="40" fillId="3" borderId="2" xfId="2" applyFont="1" applyFill="1" applyBorder="1" applyAlignment="1">
      <alignment horizontal="center" vertical="center" wrapText="1"/>
    </xf>
    <xf numFmtId="49" fontId="41" fillId="3" borderId="3" xfId="2" applyNumberFormat="1" applyFont="1" applyFill="1" applyBorder="1" applyAlignment="1">
      <alignment horizontal="center" vertical="center" wrapText="1"/>
    </xf>
    <xf numFmtId="0" fontId="40" fillId="3" borderId="3" xfId="2" applyFont="1" applyFill="1" applyBorder="1" applyAlignment="1">
      <alignment vertical="center" wrapText="1"/>
    </xf>
    <xf numFmtId="0" fontId="41" fillId="3" borderId="3" xfId="2" applyFont="1" applyFill="1" applyBorder="1" applyAlignment="1">
      <alignment vertical="center" wrapText="1"/>
    </xf>
    <xf numFmtId="49" fontId="41" fillId="3" borderId="1" xfId="2" applyNumberFormat="1" applyFont="1" applyFill="1" applyBorder="1" applyAlignment="1">
      <alignment horizontal="center" vertical="center" wrapText="1"/>
    </xf>
    <xf numFmtId="0" fontId="44" fillId="3" borderId="1" xfId="3" applyFont="1" applyFill="1" applyBorder="1" applyAlignment="1">
      <alignment vertical="top" wrapText="1"/>
    </xf>
    <xf numFmtId="0" fontId="41" fillId="3" borderId="1" xfId="2" applyFont="1" applyFill="1" applyBorder="1" applyAlignment="1">
      <alignment vertical="center" wrapText="1"/>
    </xf>
    <xf numFmtId="0" fontId="44" fillId="3" borderId="1" xfId="2" applyFont="1" applyFill="1" applyBorder="1" applyAlignment="1">
      <alignment vertical="center" wrapText="1"/>
    </xf>
    <xf numFmtId="49" fontId="40" fillId="3" borderId="1" xfId="2" applyNumberFormat="1" applyFont="1" applyFill="1" applyBorder="1" applyAlignment="1">
      <alignment horizontal="center" vertical="center" wrapText="1"/>
    </xf>
    <xf numFmtId="0" fontId="40" fillId="3" borderId="1" xfId="2" applyFont="1" applyFill="1" applyBorder="1" applyAlignment="1">
      <alignment horizontal="left" vertical="center" wrapText="1"/>
    </xf>
    <xf numFmtId="49" fontId="40" fillId="3" borderId="6" xfId="2" applyNumberFormat="1" applyFont="1" applyFill="1" applyBorder="1" applyAlignment="1">
      <alignment horizontal="center" vertical="center" wrapText="1"/>
    </xf>
    <xf numFmtId="0" fontId="40" fillId="3" borderId="1" xfId="2" applyFont="1" applyFill="1" applyBorder="1" applyAlignment="1">
      <alignment vertical="center" wrapText="1"/>
    </xf>
    <xf numFmtId="49" fontId="41" fillId="3" borderId="6" xfId="2" applyNumberFormat="1" applyFont="1" applyFill="1" applyBorder="1" applyAlignment="1">
      <alignment horizontal="center" vertical="center" wrapText="1"/>
    </xf>
    <xf numFmtId="49" fontId="41" fillId="3" borderId="2" xfId="2" applyNumberFormat="1" applyFont="1" applyFill="1" applyBorder="1" applyAlignment="1">
      <alignment horizontal="center" vertical="center" wrapText="1"/>
    </xf>
    <xf numFmtId="0" fontId="40" fillId="3" borderId="2" xfId="2" applyFont="1" applyFill="1" applyBorder="1" applyAlignment="1">
      <alignment horizontal="left" vertical="center" wrapText="1"/>
    </xf>
    <xf numFmtId="49" fontId="41" fillId="3" borderId="5" xfId="2" applyNumberFormat="1" applyFont="1" applyFill="1" applyBorder="1" applyAlignment="1">
      <alignment horizontal="center" vertical="center" wrapText="1"/>
    </xf>
    <xf numFmtId="0" fontId="41" fillId="3" borderId="7" xfId="2" applyFont="1" applyFill="1" applyBorder="1" applyAlignment="1">
      <alignment horizontal="left" vertical="center" wrapText="1"/>
    </xf>
    <xf numFmtId="0" fontId="41" fillId="3" borderId="2" xfId="2" applyFont="1" applyFill="1" applyBorder="1" applyAlignment="1">
      <alignment vertical="center" wrapText="1"/>
    </xf>
    <xf numFmtId="0" fontId="44" fillId="3" borderId="3" xfId="2" applyFont="1" applyFill="1" applyBorder="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44" fillId="3" borderId="1" xfId="2" applyFont="1" applyFill="1" applyBorder="1" applyAlignment="1">
      <alignment horizontal="left" vertical="center" wrapText="1"/>
    </xf>
    <xf numFmtId="0" fontId="44" fillId="3" borderId="3" xfId="3" applyFont="1" applyFill="1" applyBorder="1" applyAlignment="1">
      <alignment vertical="center" wrapText="1"/>
    </xf>
    <xf numFmtId="49" fontId="41" fillId="3" borderId="3" xfId="2" applyNumberFormat="1" applyFont="1" applyFill="1" applyBorder="1" applyAlignment="1">
      <alignment horizontal="center" vertical="center" wrapText="1"/>
    </xf>
    <xf numFmtId="0" fontId="40" fillId="3" borderId="2" xfId="2" applyFont="1" applyFill="1" applyBorder="1" applyAlignment="1">
      <alignment horizontal="left" vertical="center" wrapText="1"/>
    </xf>
    <xf numFmtId="0" fontId="40" fillId="3" borderId="1" xfId="2" applyFont="1" applyFill="1" applyBorder="1" applyAlignment="1">
      <alignment horizontal="left" vertical="center" wrapText="1"/>
    </xf>
    <xf numFmtId="0" fontId="41" fillId="3" borderId="1" xfId="2" applyFont="1" applyFill="1" applyBorder="1" applyAlignment="1">
      <alignment horizontal="center" vertical="center"/>
    </xf>
    <xf numFmtId="0" fontId="41" fillId="3" borderId="2" xfId="2" applyFont="1" applyFill="1" applyBorder="1" applyAlignment="1">
      <alignment horizontal="left" vertical="center" wrapText="1"/>
    </xf>
    <xf numFmtId="0" fontId="41" fillId="3" borderId="3" xfId="2" applyFont="1" applyFill="1" applyBorder="1" applyAlignment="1">
      <alignment horizontal="left" vertical="center" wrapText="1"/>
    </xf>
    <xf numFmtId="0" fontId="41" fillId="3" borderId="1" xfId="2" applyFont="1" applyFill="1" applyBorder="1" applyAlignment="1">
      <alignment horizontal="left" vertical="center" wrapText="1"/>
    </xf>
    <xf numFmtId="0" fontId="40" fillId="3" borderId="2" xfId="2" applyFont="1" applyFill="1" applyBorder="1" applyAlignment="1">
      <alignment horizontal="left" vertical="center" wrapText="1"/>
    </xf>
    <xf numFmtId="0" fontId="40" fillId="3" borderId="2" xfId="2" applyFont="1" applyFill="1" applyBorder="1" applyAlignment="1">
      <alignment horizontal="center" vertical="center" wrapText="1"/>
    </xf>
    <xf numFmtId="14" fontId="40" fillId="3" borderId="1" xfId="2" applyNumberFormat="1" applyFont="1" applyFill="1" applyBorder="1" applyAlignment="1">
      <alignment horizontal="center" vertical="center" wrapText="1"/>
    </xf>
    <xf numFmtId="0" fontId="40" fillId="3" borderId="1" xfId="2" applyFont="1" applyFill="1" applyBorder="1" applyAlignment="1">
      <alignment horizontal="left" vertical="center" wrapText="1"/>
    </xf>
    <xf numFmtId="14" fontId="41" fillId="3" borderId="1" xfId="2" applyNumberFormat="1" applyFont="1" applyFill="1" applyBorder="1" applyAlignment="1">
      <alignment horizontal="center" vertical="center" wrapText="1"/>
    </xf>
    <xf numFmtId="49" fontId="41" fillId="3" borderId="2" xfId="2" applyNumberFormat="1" applyFont="1" applyFill="1" applyBorder="1" applyAlignment="1">
      <alignment horizontal="left" vertical="center" wrapText="1"/>
    </xf>
    <xf numFmtId="49" fontId="41" fillId="3" borderId="1" xfId="2" applyNumberFormat="1" applyFont="1" applyFill="1" applyBorder="1" applyAlignment="1">
      <alignment horizontal="left" vertical="center" wrapText="1"/>
    </xf>
    <xf numFmtId="0" fontId="42" fillId="3" borderId="1" xfId="2" applyFont="1" applyFill="1" applyBorder="1" applyAlignment="1">
      <alignment vertical="center" wrapText="1"/>
    </xf>
    <xf numFmtId="0" fontId="44" fillId="3" borderId="1" xfId="3" applyFont="1" applyFill="1" applyBorder="1" applyAlignment="1">
      <alignment vertical="center" wrapText="1"/>
    </xf>
    <xf numFmtId="49" fontId="41" fillId="3" borderId="3" xfId="2" applyNumberFormat="1" applyFont="1" applyFill="1" applyBorder="1" applyAlignment="1">
      <alignment horizontal="center" vertical="center" wrapText="1"/>
    </xf>
    <xf numFmtId="0" fontId="40" fillId="3" borderId="2" xfId="2" applyFont="1" applyFill="1" applyBorder="1" applyAlignment="1">
      <alignment horizontal="left" vertical="center" wrapText="1"/>
    </xf>
    <xf numFmtId="0" fontId="40" fillId="3" borderId="3" xfId="2" applyFont="1" applyFill="1" applyBorder="1" applyAlignment="1">
      <alignment horizontal="left" vertical="center" wrapText="1"/>
    </xf>
    <xf numFmtId="0" fontId="40" fillId="3" borderId="1" xfId="2"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45" fillId="3" borderId="0" xfId="0" applyFont="1" applyFill="1" applyAlignment="1">
      <alignment horizontal="center" vertical="center"/>
    </xf>
    <xf numFmtId="0" fontId="45" fillId="3" borderId="0" xfId="0" applyFont="1" applyFill="1" applyAlignment="1">
      <alignment vertical="center"/>
    </xf>
    <xf numFmtId="0" fontId="45" fillId="3" borderId="0" xfId="0" applyFont="1" applyFill="1" applyAlignment="1">
      <alignment horizontal="center" vertical="top" wrapText="1"/>
    </xf>
    <xf numFmtId="0" fontId="46" fillId="0" borderId="0" xfId="0" applyFont="1"/>
    <xf numFmtId="164" fontId="49" fillId="3" borderId="1" xfId="0" applyNumberFormat="1" applyFont="1" applyFill="1" applyBorder="1" applyAlignment="1">
      <alignment horizontal="left" vertical="center" wrapText="1"/>
    </xf>
    <xf numFmtId="164" fontId="49" fillId="3" borderId="1" xfId="0" applyNumberFormat="1" applyFont="1" applyFill="1" applyBorder="1" applyAlignment="1">
      <alignment horizontal="center" vertical="center" wrapText="1"/>
    </xf>
    <xf numFmtId="164" fontId="49" fillId="3" borderId="1" xfId="0" applyNumberFormat="1" applyFont="1" applyFill="1" applyBorder="1" applyAlignment="1">
      <alignment horizontal="center" vertical="center"/>
    </xf>
    <xf numFmtId="164" fontId="48" fillId="3" borderId="1" xfId="0" applyNumberFormat="1" applyFont="1" applyFill="1" applyBorder="1" applyAlignment="1">
      <alignment horizontal="left" vertical="center" wrapText="1"/>
    </xf>
    <xf numFmtId="164" fontId="48" fillId="3" borderId="1" xfId="0" applyNumberFormat="1" applyFont="1" applyFill="1" applyBorder="1" applyAlignment="1">
      <alignment horizontal="center" vertical="center" wrapText="1"/>
    </xf>
    <xf numFmtId="164" fontId="49" fillId="3" borderId="3" xfId="0" applyNumberFormat="1" applyFont="1" applyFill="1" applyBorder="1" applyAlignment="1">
      <alignment horizontal="left" vertical="center" wrapText="1"/>
    </xf>
    <xf numFmtId="164" fontId="49" fillId="3" borderId="3" xfId="0" applyNumberFormat="1" applyFont="1" applyFill="1" applyBorder="1" applyAlignment="1">
      <alignment horizontal="center" vertical="center" wrapText="1"/>
    </xf>
    <xf numFmtId="164" fontId="48" fillId="3" borderId="2" xfId="0" applyNumberFormat="1" applyFont="1" applyFill="1" applyBorder="1" applyAlignment="1">
      <alignment horizontal="left" vertical="center" wrapText="1"/>
    </xf>
    <xf numFmtId="164" fontId="49" fillId="3" borderId="2" xfId="0" applyNumberFormat="1" applyFont="1" applyFill="1" applyBorder="1" applyAlignment="1">
      <alignment horizontal="center" vertical="center" wrapText="1"/>
    </xf>
    <xf numFmtId="0" fontId="45" fillId="3" borderId="0" xfId="0" applyFont="1" applyFill="1" applyAlignment="1">
      <alignment horizontal="right" vertical="top" wrapText="1"/>
    </xf>
    <xf numFmtId="49" fontId="41" fillId="3" borderId="2" xfId="2" applyNumberFormat="1" applyFont="1" applyFill="1" applyBorder="1" applyAlignment="1">
      <alignment horizontal="left" vertical="center" wrapText="1"/>
    </xf>
    <xf numFmtId="0" fontId="40" fillId="3" borderId="1" xfId="2" applyFont="1" applyFill="1" applyBorder="1" applyAlignment="1">
      <alignment horizontal="left" vertical="center" wrapText="1"/>
    </xf>
    <xf numFmtId="49" fontId="41" fillId="3" borderId="6" xfId="2" applyNumberFormat="1" applyFont="1" applyFill="1" applyBorder="1" applyAlignment="1">
      <alignment horizontal="center" vertical="center" wrapText="1"/>
    </xf>
    <xf numFmtId="14" fontId="40" fillId="3" borderId="2" xfId="2" applyNumberFormat="1" applyFont="1" applyFill="1" applyBorder="1" applyAlignment="1">
      <alignment horizontal="center" vertical="center" wrapText="1"/>
    </xf>
    <xf numFmtId="14" fontId="40" fillId="3" borderId="3" xfId="2" applyNumberFormat="1" applyFont="1" applyFill="1" applyBorder="1" applyAlignment="1">
      <alignment horizontal="center" vertical="center" wrapText="1"/>
    </xf>
    <xf numFmtId="0" fontId="40" fillId="3" borderId="2" xfId="2" applyFont="1" applyFill="1" applyBorder="1" applyAlignment="1">
      <alignment horizontal="left" vertical="center" wrapText="1"/>
    </xf>
    <xf numFmtId="0" fontId="40" fillId="3" borderId="1" xfId="2" applyFont="1" applyFill="1" applyBorder="1" applyAlignment="1">
      <alignment horizontal="left" vertical="center" wrapText="1"/>
    </xf>
    <xf numFmtId="0" fontId="17" fillId="3" borderId="1" xfId="0" applyFont="1" applyFill="1" applyBorder="1" applyAlignment="1">
      <alignment horizontal="center" vertical="center" wrapText="1"/>
    </xf>
    <xf numFmtId="49" fontId="44" fillId="3" borderId="2" xfId="2" applyNumberFormat="1" applyFont="1" applyFill="1" applyBorder="1" applyAlignment="1">
      <alignment horizontal="center" vertical="center" wrapText="1"/>
    </xf>
    <xf numFmtId="49" fontId="44" fillId="3" borderId="1" xfId="2" applyNumberFormat="1" applyFont="1" applyFill="1" applyBorder="1" applyAlignment="1">
      <alignment horizontal="left" vertical="center" wrapText="1"/>
    </xf>
    <xf numFmtId="0" fontId="41" fillId="3" borderId="2" xfId="2" applyFont="1" applyFill="1" applyBorder="1" applyAlignment="1">
      <alignment horizontal="center" vertical="center" wrapText="1"/>
    </xf>
    <xf numFmtId="49" fontId="41" fillId="3" borderId="3" xfId="2" applyNumberFormat="1" applyFont="1" applyFill="1" applyBorder="1" applyAlignment="1">
      <alignment horizontal="center" vertical="center" wrapText="1"/>
    </xf>
    <xf numFmtId="0" fontId="41" fillId="3" borderId="2" xfId="2" applyFont="1" applyFill="1" applyBorder="1" applyAlignment="1">
      <alignment horizontal="left" vertical="center" wrapText="1"/>
    </xf>
    <xf numFmtId="0" fontId="41" fillId="3" borderId="6" xfId="2" applyFont="1" applyFill="1" applyBorder="1" applyAlignment="1">
      <alignment horizontal="left" vertical="center" wrapText="1"/>
    </xf>
    <xf numFmtId="0" fontId="41" fillId="3" borderId="2" xfId="2" applyFont="1" applyFill="1" applyBorder="1" applyAlignment="1">
      <alignment horizontal="center" vertical="center"/>
    </xf>
    <xf numFmtId="0" fontId="41" fillId="3" borderId="3" xfId="2" applyFont="1" applyFill="1" applyBorder="1" applyAlignment="1">
      <alignment horizontal="center" vertical="center"/>
    </xf>
    <xf numFmtId="49" fontId="41" fillId="3" borderId="2" xfId="2" applyNumberFormat="1" applyFont="1" applyFill="1" applyBorder="1" applyAlignment="1">
      <alignment horizontal="left" vertical="center" wrapText="1"/>
    </xf>
    <xf numFmtId="14" fontId="41" fillId="3" borderId="2" xfId="2" applyNumberFormat="1" applyFont="1" applyFill="1" applyBorder="1" applyAlignment="1">
      <alignment horizontal="center" vertical="center" wrapText="1"/>
    </xf>
    <xf numFmtId="14" fontId="41" fillId="3" borderId="3" xfId="2" applyNumberFormat="1" applyFont="1" applyFill="1" applyBorder="1" applyAlignment="1">
      <alignment horizontal="center" vertical="center" wrapText="1"/>
    </xf>
    <xf numFmtId="0" fontId="40" fillId="3" borderId="2" xfId="2" applyFont="1" applyFill="1" applyBorder="1" applyAlignment="1">
      <alignment horizontal="center" vertical="center" wrapText="1"/>
    </xf>
    <xf numFmtId="0" fontId="40" fillId="3" borderId="1" xfId="2" applyFont="1" applyFill="1" applyBorder="1" applyAlignment="1">
      <alignment horizontal="center" vertical="center" wrapText="1"/>
    </xf>
    <xf numFmtId="0" fontId="40" fillId="3" borderId="2" xfId="2" applyFont="1" applyFill="1" applyBorder="1" applyAlignment="1">
      <alignment vertical="center" wrapText="1"/>
    </xf>
    <xf numFmtId="0" fontId="34" fillId="3" borderId="0" xfId="0" applyFont="1" applyFill="1"/>
    <xf numFmtId="0" fontId="34" fillId="3" borderId="0" xfId="0" applyFont="1" applyFill="1" applyAlignment="1">
      <alignment vertical="center" wrapText="1"/>
    </xf>
    <xf numFmtId="0" fontId="34" fillId="3" borderId="0" xfId="0" applyFont="1" applyFill="1" applyAlignment="1">
      <alignment horizontal="right" wrapText="1"/>
    </xf>
    <xf numFmtId="0" fontId="51" fillId="3" borderId="0" xfId="0" applyFont="1" applyFill="1" applyAlignment="1">
      <alignment horizontal="center"/>
    </xf>
    <xf numFmtId="0" fontId="51" fillId="3" borderId="0" xfId="0" applyFont="1" applyFill="1" applyBorder="1" applyAlignment="1"/>
    <xf numFmtId="0" fontId="34" fillId="3" borderId="0" xfId="0" applyFont="1" applyFill="1" applyBorder="1" applyAlignment="1"/>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52" fillId="3" borderId="3" xfId="0" applyFont="1" applyFill="1" applyBorder="1" applyAlignment="1">
      <alignment horizontal="center" vertical="center"/>
    </xf>
    <xf numFmtId="0" fontId="34" fillId="3" borderId="1" xfId="0" applyFont="1" applyFill="1" applyBorder="1" applyAlignment="1">
      <alignment vertical="center" wrapText="1"/>
    </xf>
    <xf numFmtId="0" fontId="36" fillId="3" borderId="3" xfId="0" applyFont="1" applyFill="1" applyBorder="1" applyAlignment="1">
      <alignment horizontal="center" vertical="center" wrapText="1"/>
    </xf>
    <xf numFmtId="49" fontId="34" fillId="3" borderId="3" xfId="0" applyNumberFormat="1" applyFont="1" applyFill="1" applyBorder="1" applyAlignment="1">
      <alignment horizontal="center" vertical="center" wrapText="1"/>
    </xf>
    <xf numFmtId="0" fontId="53" fillId="3" borderId="1" xfId="0" applyFont="1" applyFill="1" applyBorder="1" applyAlignment="1">
      <alignment vertical="center" wrapText="1"/>
    </xf>
    <xf numFmtId="0" fontId="53" fillId="3" borderId="7" xfId="0" applyFont="1" applyFill="1" applyBorder="1" applyAlignment="1">
      <alignment horizontal="center" vertical="center"/>
    </xf>
    <xf numFmtId="0" fontId="53" fillId="3" borderId="1" xfId="0" applyFont="1" applyFill="1" applyBorder="1" applyAlignment="1">
      <alignment vertical="top" wrapText="1"/>
    </xf>
    <xf numFmtId="49" fontId="34" fillId="3" borderId="1" xfId="0" applyNumberFormat="1" applyFont="1" applyFill="1" applyBorder="1" applyAlignment="1">
      <alignment horizontal="center" vertical="center" wrapText="1"/>
    </xf>
    <xf numFmtId="0" fontId="53" fillId="3" borderId="0" xfId="0" applyFont="1" applyFill="1" applyAlignment="1">
      <alignment vertical="center" wrapText="1"/>
    </xf>
    <xf numFmtId="3" fontId="53" fillId="3" borderId="1" xfId="0" applyNumberFormat="1" applyFont="1" applyFill="1" applyBorder="1" applyAlignment="1">
      <alignment horizontal="center" vertical="center"/>
    </xf>
    <xf numFmtId="166" fontId="34" fillId="3" borderId="1" xfId="5" applyNumberFormat="1" applyFont="1" applyFill="1" applyBorder="1" applyAlignment="1">
      <alignment horizontal="center" vertical="center"/>
    </xf>
    <xf numFmtId="4" fontId="34" fillId="3" borderId="1" xfId="0" applyNumberFormat="1" applyFont="1" applyFill="1" applyBorder="1" applyAlignment="1">
      <alignment horizontal="center" vertical="center"/>
    </xf>
    <xf numFmtId="3" fontId="34" fillId="3" borderId="1" xfId="0" applyNumberFormat="1" applyFont="1" applyFill="1" applyBorder="1" applyAlignment="1">
      <alignment horizontal="center" vertical="center" wrapText="1"/>
    </xf>
    <xf numFmtId="49" fontId="34" fillId="3" borderId="5" xfId="0" applyNumberFormat="1" applyFont="1" applyFill="1" applyBorder="1" applyAlignment="1">
      <alignment horizontal="center" vertical="center" wrapText="1"/>
    </xf>
    <xf numFmtId="49" fontId="34" fillId="3" borderId="1" xfId="0" applyNumberFormat="1" applyFont="1" applyFill="1" applyBorder="1" applyAlignment="1">
      <alignment horizontal="left" vertical="center" wrapText="1"/>
    </xf>
    <xf numFmtId="49" fontId="34" fillId="3" borderId="13" xfId="0" applyNumberFormat="1" applyFont="1" applyFill="1" applyBorder="1" applyAlignment="1">
      <alignment horizontal="left" vertical="center" wrapText="1"/>
    </xf>
    <xf numFmtId="49" fontId="34" fillId="3" borderId="13" xfId="0" applyNumberFormat="1" applyFont="1" applyFill="1" applyBorder="1" applyAlignment="1">
      <alignment horizontal="center" vertical="center" wrapText="1"/>
    </xf>
    <xf numFmtId="0" fontId="53" fillId="3" borderId="0" xfId="0" applyFont="1" applyFill="1" applyAlignment="1">
      <alignment horizontal="left" vertical="center" wrapText="1"/>
    </xf>
    <xf numFmtId="3" fontId="34" fillId="3" borderId="1" xfId="0" applyNumberFormat="1" applyFont="1" applyFill="1" applyBorder="1" applyAlignment="1">
      <alignment horizontal="center" vertical="center"/>
    </xf>
    <xf numFmtId="0" fontId="34" fillId="3" borderId="1" xfId="0" applyFont="1" applyFill="1" applyBorder="1" applyAlignment="1">
      <alignment horizontal="center" vertical="center"/>
    </xf>
    <xf numFmtId="1" fontId="34" fillId="3" borderId="1" xfId="0" applyNumberFormat="1" applyFont="1" applyFill="1" applyBorder="1" applyAlignment="1">
      <alignment horizontal="center" vertical="center"/>
    </xf>
    <xf numFmtId="0" fontId="34" fillId="3" borderId="2" xfId="0" applyFont="1" applyFill="1" applyBorder="1" applyAlignment="1">
      <alignment horizontal="center" vertical="center"/>
    </xf>
    <xf numFmtId="0" fontId="53" fillId="3" borderId="1" xfId="0" applyFont="1" applyFill="1" applyBorder="1" applyAlignment="1">
      <alignment horizontal="left" vertical="center" wrapText="1"/>
    </xf>
    <xf numFmtId="0" fontId="36" fillId="3" borderId="1" xfId="0" applyFont="1" applyFill="1" applyBorder="1" applyAlignment="1">
      <alignment horizontal="center" vertical="center" wrapText="1"/>
    </xf>
    <xf numFmtId="0" fontId="34" fillId="3" borderId="1" xfId="0" applyFont="1" applyFill="1" applyBorder="1"/>
    <xf numFmtId="0" fontId="53" fillId="3" borderId="0" xfId="0" applyNumberFormat="1" applyFont="1" applyFill="1" applyAlignment="1">
      <alignment vertical="center" wrapText="1"/>
    </xf>
    <xf numFmtId="0" fontId="34" fillId="3" borderId="2" xfId="0" applyFont="1" applyFill="1" applyBorder="1"/>
    <xf numFmtId="0" fontId="34" fillId="3" borderId="5"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1" xfId="0" applyFont="1" applyFill="1" applyBorder="1" applyAlignment="1">
      <alignment vertical="center"/>
    </xf>
    <xf numFmtId="0" fontId="34" fillId="3" borderId="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 xfId="0" applyFont="1" applyFill="1" applyBorder="1" applyAlignment="1">
      <alignment horizontal="left" vertical="center" wrapText="1"/>
    </xf>
    <xf numFmtId="0" fontId="40" fillId="3" borderId="1" xfId="2" applyFont="1" applyFill="1" applyBorder="1" applyAlignment="1">
      <alignment vertical="center"/>
    </xf>
    <xf numFmtId="14" fontId="40" fillId="3" borderId="1" xfId="2" applyNumberFormat="1" applyFont="1" applyFill="1" applyBorder="1" applyAlignment="1">
      <alignment horizontal="center" vertical="center"/>
    </xf>
    <xf numFmtId="0" fontId="40" fillId="3" borderId="1" xfId="0" applyFont="1" applyFill="1" applyBorder="1" applyAlignment="1">
      <alignment horizontal="justify" vertical="center"/>
    </xf>
    <xf numFmtId="14" fontId="41" fillId="3" borderId="2" xfId="2" applyNumberFormat="1" applyFont="1" applyFill="1" applyBorder="1" applyAlignment="1">
      <alignment horizontal="center" vertical="center" wrapText="1"/>
    </xf>
    <xf numFmtId="14" fontId="41" fillId="3" borderId="3" xfId="2" applyNumberFormat="1" applyFont="1" applyFill="1" applyBorder="1" applyAlignment="1">
      <alignment horizontal="center" vertical="center" wrapText="1"/>
    </xf>
    <xf numFmtId="14" fontId="41" fillId="3" borderId="1" xfId="2" applyNumberFormat="1" applyFont="1" applyFill="1" applyBorder="1" applyAlignment="1">
      <alignment horizontal="center" vertical="center" wrapText="1"/>
    </xf>
    <xf numFmtId="0" fontId="41" fillId="3" borderId="2" xfId="2" applyFont="1" applyFill="1" applyBorder="1" applyAlignment="1">
      <alignment horizontal="center" vertical="center"/>
    </xf>
    <xf numFmtId="14" fontId="40" fillId="3" borderId="1" xfId="2"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0" fontId="0" fillId="0" borderId="0" xfId="0" applyAlignment="1">
      <alignment vertical="top"/>
    </xf>
    <xf numFmtId="0" fontId="54" fillId="0" borderId="0" xfId="6" applyFont="1"/>
    <xf numFmtId="0" fontId="54" fillId="0" borderId="0" xfId="6" applyFont="1" applyAlignment="1">
      <alignment horizontal="right" wrapText="1"/>
    </xf>
    <xf numFmtId="0" fontId="55" fillId="0" borderId="0" xfId="6" applyFont="1" applyAlignment="1">
      <alignment horizontal="right"/>
    </xf>
    <xf numFmtId="0" fontId="55" fillId="0" borderId="0" xfId="6" applyFont="1" applyAlignment="1">
      <alignment horizontal="center" vertical="top"/>
    </xf>
    <xf numFmtId="0" fontId="54" fillId="0" borderId="1" xfId="6" applyFont="1" applyBorder="1" applyAlignment="1">
      <alignment horizontal="center" vertical="center" wrapText="1"/>
    </xf>
    <xf numFmtId="0" fontId="54" fillId="8" borderId="1" xfId="6" applyFont="1" applyFill="1" applyBorder="1" applyAlignment="1">
      <alignment horizontal="center" vertical="center" wrapText="1"/>
    </xf>
    <xf numFmtId="0" fontId="55" fillId="9" borderId="1" xfId="6" applyFont="1" applyFill="1" applyBorder="1" applyAlignment="1">
      <alignment vertical="top" wrapText="1"/>
    </xf>
    <xf numFmtId="165" fontId="55" fillId="9" borderId="1" xfId="6" applyNumberFormat="1" applyFont="1" applyFill="1" applyBorder="1" applyAlignment="1">
      <alignment vertical="top" wrapText="1"/>
    </xf>
    <xf numFmtId="0" fontId="55" fillId="0" borderId="1" xfId="6" applyFont="1" applyBorder="1" applyAlignment="1">
      <alignment vertical="top" wrapText="1"/>
    </xf>
    <xf numFmtId="0" fontId="57" fillId="0" borderId="1" xfId="6" applyFont="1" applyBorder="1" applyAlignment="1">
      <alignment vertical="top" wrapText="1"/>
    </xf>
    <xf numFmtId="0" fontId="57" fillId="8" borderId="1" xfId="6" applyFont="1" applyFill="1" applyBorder="1" applyAlignment="1">
      <alignment horizontal="center" vertical="top" wrapText="1"/>
    </xf>
    <xf numFmtId="1" fontId="57" fillId="0" borderId="1" xfId="6" applyNumberFormat="1" applyFont="1" applyBorder="1" applyAlignment="1">
      <alignment horizontal="center" vertical="top" wrapText="1"/>
    </xf>
    <xf numFmtId="10" fontId="57" fillId="0" borderId="1" xfId="6" applyNumberFormat="1" applyFont="1" applyBorder="1" applyAlignment="1">
      <alignment horizontal="center" vertical="top" wrapText="1"/>
    </xf>
    <xf numFmtId="16" fontId="54" fillId="0" borderId="1" xfId="6" applyNumberFormat="1" applyFont="1" applyBorder="1" applyAlignment="1">
      <alignment horizontal="center" vertical="top" wrapText="1"/>
    </xf>
    <xf numFmtId="0" fontId="54" fillId="0" borderId="1" xfId="6" applyFont="1" applyBorder="1" applyAlignment="1">
      <alignment horizontal="justify" vertical="top" wrapText="1"/>
    </xf>
    <xf numFmtId="9" fontId="54" fillId="0" borderId="1" xfId="6" applyNumberFormat="1" applyFont="1" applyBorder="1" applyAlignment="1">
      <alignment horizontal="center" vertical="top" wrapText="1"/>
    </xf>
    <xf numFmtId="49" fontId="54" fillId="10" borderId="1" xfId="6" applyNumberFormat="1" applyFont="1" applyFill="1" applyBorder="1" applyAlignment="1">
      <alignment horizontal="center" vertical="top" wrapText="1"/>
    </xf>
    <xf numFmtId="1" fontId="55" fillId="0" borderId="1" xfId="6" applyNumberFormat="1" applyFont="1" applyBorder="1" applyAlignment="1">
      <alignment horizontal="center" vertical="top" wrapText="1"/>
    </xf>
    <xf numFmtId="10" fontId="55" fillId="0" borderId="1" xfId="6" applyNumberFormat="1" applyFont="1" applyBorder="1" applyAlignment="1">
      <alignment horizontal="center" vertical="top"/>
    </xf>
    <xf numFmtId="0" fontId="54" fillId="0" borderId="1" xfId="6" applyFont="1" applyBorder="1" applyAlignment="1">
      <alignment horizontal="center" vertical="top" wrapText="1"/>
    </xf>
    <xf numFmtId="0" fontId="54" fillId="0" borderId="1" xfId="6" applyFont="1" applyFill="1" applyBorder="1" applyAlignment="1">
      <alignment horizontal="justify" vertical="top" wrapText="1"/>
    </xf>
    <xf numFmtId="0" fontId="54" fillId="0" borderId="3" xfId="6" applyFont="1" applyFill="1" applyBorder="1" applyAlignment="1">
      <alignment horizontal="justify" vertical="top" wrapText="1"/>
    </xf>
    <xf numFmtId="9" fontId="54" fillId="0" borderId="3" xfId="6" applyNumberFormat="1" applyFont="1" applyFill="1" applyBorder="1" applyAlignment="1">
      <alignment horizontal="center" vertical="top" wrapText="1"/>
    </xf>
    <xf numFmtId="0" fontId="54" fillId="10" borderId="1" xfId="6" applyFont="1" applyFill="1" applyBorder="1" applyAlignment="1">
      <alignment horizontal="center" vertical="top" wrapText="1"/>
    </xf>
    <xf numFmtId="0" fontId="54" fillId="0" borderId="2" xfId="6" applyFont="1" applyBorder="1" applyAlignment="1">
      <alignment horizontal="center" vertical="top" wrapText="1"/>
    </xf>
    <xf numFmtId="0" fontId="54" fillId="0" borderId="2" xfId="6" applyFont="1" applyBorder="1" applyAlignment="1">
      <alignment horizontal="justify" vertical="top" wrapText="1"/>
    </xf>
    <xf numFmtId="0" fontId="54" fillId="0" borderId="2" xfId="6" applyFont="1" applyFill="1" applyBorder="1" applyAlignment="1">
      <alignment horizontal="justify" vertical="top" wrapText="1"/>
    </xf>
    <xf numFmtId="0" fontId="54" fillId="10" borderId="2" xfId="6" applyFont="1" applyFill="1" applyBorder="1" applyAlignment="1">
      <alignment horizontal="center" vertical="top" wrapText="1"/>
    </xf>
    <xf numFmtId="0" fontId="57" fillId="0" borderId="2" xfId="6" applyFont="1" applyBorder="1" applyAlignment="1">
      <alignment vertical="top" wrapText="1"/>
    </xf>
    <xf numFmtId="0" fontId="57" fillId="0" borderId="2" xfId="6" applyFont="1" applyFill="1" applyBorder="1" applyAlignment="1">
      <alignment horizontal="center" vertical="top" wrapText="1"/>
    </xf>
    <xf numFmtId="9" fontId="54" fillId="0" borderId="1" xfId="6" applyNumberFormat="1" applyFont="1" applyFill="1" applyBorder="1" applyAlignment="1">
      <alignment horizontal="center" vertical="top" wrapText="1"/>
    </xf>
    <xf numFmtId="0" fontId="54" fillId="0" borderId="0" xfId="6" applyFont="1" applyAlignment="1">
      <alignment vertical="top" wrapText="1"/>
    </xf>
    <xf numFmtId="0" fontId="55" fillId="0" borderId="1" xfId="6" applyFont="1" applyFill="1" applyBorder="1" applyAlignment="1">
      <alignment horizontal="center" vertical="top" wrapText="1"/>
    </xf>
    <xf numFmtId="0" fontId="55" fillId="9" borderId="1" xfId="6" applyFont="1" applyFill="1" applyBorder="1" applyAlignment="1">
      <alignment horizontal="center" vertical="top" wrapText="1"/>
    </xf>
    <xf numFmtId="10" fontId="55" fillId="9" borderId="1" xfId="6" applyNumberFormat="1" applyFont="1" applyFill="1" applyBorder="1" applyAlignment="1">
      <alignment horizontal="center" vertical="top" wrapText="1"/>
    </xf>
    <xf numFmtId="0" fontId="55" fillId="0" borderId="2" xfId="6" applyFont="1" applyBorder="1" applyAlignment="1">
      <alignment vertical="top" wrapText="1"/>
    </xf>
    <xf numFmtId="0" fontId="57" fillId="0" borderId="1" xfId="6" applyFont="1" applyFill="1" applyBorder="1" applyAlignment="1">
      <alignment horizontal="center" vertical="top" wrapText="1"/>
    </xf>
    <xf numFmtId="1" fontId="57" fillId="0" borderId="2" xfId="6" applyNumberFormat="1" applyFont="1" applyBorder="1" applyAlignment="1">
      <alignment horizontal="center" vertical="top" wrapText="1"/>
    </xf>
    <xf numFmtId="10" fontId="57" fillId="0" borderId="2" xfId="6" applyNumberFormat="1" applyFont="1" applyBorder="1" applyAlignment="1">
      <alignment horizontal="center" vertical="top" wrapText="1"/>
    </xf>
    <xf numFmtId="10" fontId="55" fillId="3" borderId="1" xfId="6" applyNumberFormat="1" applyFont="1" applyFill="1" applyBorder="1" applyAlignment="1">
      <alignment horizontal="center" vertical="top"/>
    </xf>
    <xf numFmtId="0" fontId="54" fillId="3" borderId="3" xfId="6" applyFont="1" applyFill="1" applyBorder="1" applyAlignment="1">
      <alignment horizontal="center" vertical="top" wrapText="1"/>
    </xf>
    <xf numFmtId="0" fontId="54" fillId="10" borderId="3" xfId="6" applyFont="1" applyFill="1" applyBorder="1" applyAlignment="1">
      <alignment horizontal="center" vertical="top" wrapText="1"/>
    </xf>
    <xf numFmtId="0" fontId="54" fillId="0" borderId="1" xfId="6" applyFont="1" applyBorder="1" applyAlignment="1">
      <alignment vertical="top" wrapText="1"/>
    </xf>
    <xf numFmtId="0" fontId="57" fillId="0" borderId="1" xfId="6" applyFont="1" applyFill="1" applyBorder="1" applyAlignment="1">
      <alignment vertical="top" wrapText="1"/>
    </xf>
    <xf numFmtId="0" fontId="55" fillId="0" borderId="1" xfId="6" applyFont="1" applyFill="1" applyBorder="1" applyAlignment="1">
      <alignment vertical="top" wrapText="1"/>
    </xf>
    <xf numFmtId="4" fontId="57" fillId="0" borderId="1" xfId="6" applyNumberFormat="1" applyFont="1" applyBorder="1" applyAlignment="1">
      <alignment horizontal="center" vertical="top" wrapText="1"/>
    </xf>
    <xf numFmtId="4" fontId="54" fillId="10" borderId="1" xfId="6" applyNumberFormat="1" applyFont="1" applyFill="1" applyBorder="1" applyAlignment="1">
      <alignment horizontal="center" vertical="top" wrapText="1"/>
    </xf>
    <xf numFmtId="4" fontId="54" fillId="0" borderId="1" xfId="6" applyNumberFormat="1" applyFont="1" applyBorder="1" applyAlignment="1">
      <alignment horizontal="center" vertical="top" wrapText="1"/>
    </xf>
    <xf numFmtId="10" fontId="54" fillId="0" borderId="1" xfId="6" applyNumberFormat="1" applyFont="1" applyBorder="1" applyAlignment="1">
      <alignment horizontal="center" vertical="top" wrapText="1"/>
    </xf>
    <xf numFmtId="0" fontId="54" fillId="3" borderId="1" xfId="6" applyFont="1" applyFill="1" applyBorder="1" applyAlignment="1">
      <alignment horizontal="justify" vertical="top" wrapText="1"/>
    </xf>
    <xf numFmtId="9" fontId="54" fillId="3" borderId="1" xfId="6" applyNumberFormat="1" applyFont="1" applyFill="1" applyBorder="1" applyAlignment="1">
      <alignment horizontal="center" vertical="top" wrapText="1"/>
    </xf>
    <xf numFmtId="0" fontId="54" fillId="0" borderId="1" xfId="6" applyFont="1" applyBorder="1"/>
    <xf numFmtId="0" fontId="55" fillId="0" borderId="1" xfId="6" applyFont="1" applyBorder="1"/>
    <xf numFmtId="4" fontId="57" fillId="8" borderId="1" xfId="6" applyNumberFormat="1" applyFont="1" applyFill="1" applyBorder="1" applyAlignment="1">
      <alignment horizontal="center" vertical="top" wrapText="1"/>
    </xf>
    <xf numFmtId="2" fontId="55" fillId="0" borderId="1" xfId="6" applyNumberFormat="1" applyFont="1" applyBorder="1" applyAlignment="1">
      <alignment horizontal="center"/>
    </xf>
    <xf numFmtId="10" fontId="55" fillId="0" borderId="1" xfId="6" applyNumberFormat="1" applyFont="1" applyBorder="1" applyAlignment="1">
      <alignment horizontal="center"/>
    </xf>
    <xf numFmtId="0" fontId="54" fillId="0" borderId="0" xfId="6" applyFont="1" applyBorder="1"/>
    <xf numFmtId="0" fontId="55" fillId="0" borderId="0" xfId="6" applyFont="1" applyBorder="1"/>
    <xf numFmtId="0" fontId="54" fillId="0" borderId="0" xfId="6" applyFont="1" applyBorder="1" applyAlignment="1">
      <alignment horizontal="center"/>
    </xf>
    <xf numFmtId="4" fontId="55" fillId="0" borderId="0" xfId="6" applyNumberFormat="1" applyFont="1" applyBorder="1" applyAlignment="1">
      <alignment horizontal="center"/>
    </xf>
    <xf numFmtId="10" fontId="55" fillId="0" borderId="0" xfId="6" applyNumberFormat="1" applyFont="1" applyBorder="1" applyAlignment="1">
      <alignment horizontal="center"/>
    </xf>
    <xf numFmtId="0" fontId="55" fillId="0" borderId="4" xfId="6" applyFont="1" applyBorder="1" applyAlignment="1">
      <alignment horizontal="left" vertical="top" wrapText="1"/>
    </xf>
    <xf numFmtId="0" fontId="40" fillId="0" borderId="0" xfId="0" applyFont="1" applyFill="1" applyAlignment="1">
      <alignment horizontal="left" vertical="center"/>
    </xf>
    <xf numFmtId="0" fontId="58" fillId="0" borderId="0" xfId="0" applyFont="1"/>
    <xf numFmtId="0" fontId="41" fillId="3" borderId="1" xfId="2" applyFont="1" applyFill="1" applyBorder="1" applyAlignment="1">
      <alignment horizontal="center" vertical="center" wrapText="1"/>
    </xf>
    <xf numFmtId="3" fontId="34" fillId="3" borderId="13" xfId="0" applyNumberFormat="1" applyFont="1" applyFill="1" applyBorder="1" applyAlignment="1">
      <alignment horizontal="left" vertical="center" wrapText="1"/>
    </xf>
    <xf numFmtId="0" fontId="34" fillId="3" borderId="0" xfId="0" applyFont="1" applyFill="1" applyBorder="1" applyAlignment="1">
      <alignment horizontal="center" vertical="top" wrapText="1"/>
    </xf>
    <xf numFmtId="164" fontId="34" fillId="3" borderId="5" xfId="0" applyNumberFormat="1" applyFont="1" applyFill="1" applyBorder="1" applyAlignment="1">
      <alignment horizontal="left" vertical="center" wrapText="1"/>
    </xf>
    <xf numFmtId="164" fontId="34" fillId="3" borderId="4" xfId="0" applyNumberFormat="1" applyFont="1" applyFill="1" applyBorder="1" applyAlignment="1">
      <alignment horizontal="left" vertical="center" wrapText="1"/>
    </xf>
    <xf numFmtId="164" fontId="34" fillId="3" borderId="7" xfId="0" applyNumberFormat="1"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9" xfId="0" applyFont="1" applyFill="1" applyBorder="1" applyAlignment="1">
      <alignment horizontal="left" vertical="center" wrapText="1"/>
    </xf>
    <xf numFmtId="0" fontId="34" fillId="3" borderId="10" xfId="0" applyFont="1" applyFill="1" applyBorder="1" applyAlignment="1">
      <alignment horizontal="left" vertical="center" wrapText="1"/>
    </xf>
    <xf numFmtId="0" fontId="2" fillId="3" borderId="0" xfId="0" applyFont="1" applyFill="1" applyAlignment="1">
      <alignment horizontal="center" vertical="top" wrapText="1"/>
    </xf>
    <xf numFmtId="0" fontId="2" fillId="3" borderId="0" xfId="0" applyFont="1" applyFill="1" applyAlignment="1">
      <alignment horizontal="center" vertical="center" wrapText="1"/>
    </xf>
    <xf numFmtId="0" fontId="34" fillId="3" borderId="2" xfId="0" applyFont="1" applyFill="1" applyBorder="1" applyAlignment="1">
      <alignment horizontal="left" vertical="center"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12" fillId="3" borderId="0" xfId="0" applyFont="1" applyFill="1" applyBorder="1" applyAlignment="1">
      <alignment horizontal="center" vertical="top" wrapText="1"/>
    </xf>
    <xf numFmtId="0" fontId="3"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18" fillId="0" borderId="16" xfId="0" applyFont="1" applyFill="1" applyBorder="1" applyAlignment="1">
      <alignment horizontal="center" vertical="center" wrapText="1"/>
    </xf>
    <xf numFmtId="0" fontId="18" fillId="0" borderId="0" xfId="0" applyFont="1" applyFill="1" applyAlignment="1">
      <alignment horizontal="center" vertical="center" wrapText="1"/>
    </xf>
    <xf numFmtId="0" fontId="53" fillId="3" borderId="11" xfId="0" applyFont="1" applyFill="1" applyBorder="1" applyAlignment="1">
      <alignment horizontal="center" vertical="center"/>
    </xf>
    <xf numFmtId="0" fontId="53" fillId="3" borderId="0"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13" xfId="0" applyFont="1" applyFill="1" applyBorder="1" applyAlignment="1">
      <alignment horizontal="center" vertical="center"/>
    </xf>
    <xf numFmtId="0" fontId="34" fillId="3" borderId="1"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4" xfId="0" applyFont="1" applyFill="1" applyBorder="1" applyAlignment="1">
      <alignment horizontal="center" vertical="center"/>
    </xf>
    <xf numFmtId="0" fontId="53" fillId="3" borderId="9" xfId="0" applyFont="1" applyFill="1" applyBorder="1" applyAlignment="1">
      <alignment horizontal="center" vertical="center"/>
    </xf>
    <xf numFmtId="0" fontId="53" fillId="3" borderId="7" xfId="0" applyFont="1" applyFill="1" applyBorder="1" applyAlignment="1">
      <alignment horizontal="center" vertical="center"/>
    </xf>
    <xf numFmtId="49" fontId="34" fillId="3" borderId="1" xfId="0" applyNumberFormat="1" applyFont="1" applyFill="1" applyBorder="1" applyAlignment="1">
      <alignment horizontal="center"/>
    </xf>
    <xf numFmtId="0" fontId="34" fillId="3" borderId="5"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1" xfId="0" applyFont="1" applyFill="1" applyBorder="1" applyAlignment="1">
      <alignment horizontal="center" vertical="top" wrapText="1"/>
    </xf>
    <xf numFmtId="0" fontId="34" fillId="3" borderId="0" xfId="0" applyFont="1" applyFill="1" applyBorder="1" applyAlignment="1">
      <alignment horizontal="center"/>
    </xf>
    <xf numFmtId="0" fontId="36" fillId="3" borderId="0" xfId="0" applyFont="1" applyFill="1" applyAlignment="1">
      <alignment horizontal="center" vertical="center" wrapText="1"/>
    </xf>
    <xf numFmtId="0" fontId="34" fillId="3" borderId="5" xfId="0" applyFont="1" applyFill="1" applyBorder="1" applyAlignment="1">
      <alignment horizontal="center" wrapText="1"/>
    </xf>
    <xf numFmtId="0" fontId="34" fillId="3" borderId="4" xfId="0" applyFont="1" applyFill="1" applyBorder="1" applyAlignment="1">
      <alignment horizontal="center" wrapText="1"/>
    </xf>
    <xf numFmtId="0" fontId="34" fillId="3" borderId="10" xfId="0" applyFont="1" applyFill="1" applyBorder="1" applyAlignment="1">
      <alignment horizontal="center" wrapText="1"/>
    </xf>
    <xf numFmtId="0" fontId="34" fillId="3" borderId="2" xfId="0" applyFont="1" applyFill="1" applyBorder="1" applyAlignment="1">
      <alignment horizontal="center" vertical="center" wrapText="1"/>
    </xf>
    <xf numFmtId="0" fontId="52" fillId="3" borderId="3" xfId="0" applyFont="1" applyFill="1" applyBorder="1" applyAlignment="1">
      <alignment horizontal="center" wrapText="1"/>
    </xf>
    <xf numFmtId="0" fontId="34" fillId="3" borderId="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7" xfId="0" applyFont="1" applyFill="1" applyBorder="1" applyAlignment="1">
      <alignment horizontal="center" vertical="center" wrapText="1"/>
    </xf>
    <xf numFmtId="49" fontId="34" fillId="3" borderId="5" xfId="0" applyNumberFormat="1" applyFont="1" applyFill="1" applyBorder="1" applyAlignment="1">
      <alignment horizontal="center" vertical="center" wrapText="1"/>
    </xf>
    <xf numFmtId="49" fontId="34" fillId="3" borderId="4" xfId="0" applyNumberFormat="1" applyFont="1" applyFill="1" applyBorder="1" applyAlignment="1">
      <alignment horizontal="center" vertical="center" wrapText="1"/>
    </xf>
    <xf numFmtId="49" fontId="34" fillId="3" borderId="7" xfId="0" applyNumberFormat="1" applyFont="1" applyFill="1" applyBorder="1" applyAlignment="1">
      <alignment horizontal="center" vertical="center" wrapText="1"/>
    </xf>
    <xf numFmtId="0" fontId="53" fillId="3" borderId="1" xfId="0" applyFont="1" applyFill="1" applyBorder="1" applyAlignment="1">
      <alignment horizontal="center" vertical="center"/>
    </xf>
    <xf numFmtId="49" fontId="41" fillId="3" borderId="2" xfId="2" applyNumberFormat="1" applyFont="1" applyFill="1" applyBorder="1" applyAlignment="1">
      <alignment horizontal="center" vertical="center" wrapText="1"/>
    </xf>
    <xf numFmtId="49" fontId="41" fillId="3" borderId="6" xfId="2" applyNumberFormat="1" applyFont="1" applyFill="1" applyBorder="1" applyAlignment="1">
      <alignment horizontal="center" vertical="center" wrapText="1"/>
    </xf>
    <xf numFmtId="0" fontId="41" fillId="3" borderId="2" xfId="2" applyFont="1" applyFill="1" applyBorder="1" applyAlignment="1">
      <alignment horizontal="left" vertical="center" wrapText="1"/>
    </xf>
    <xf numFmtId="0" fontId="41" fillId="3" borderId="6" xfId="2" applyFont="1" applyFill="1" applyBorder="1" applyAlignment="1">
      <alignment horizontal="left" vertical="center" wrapText="1"/>
    </xf>
    <xf numFmtId="0" fontId="41" fillId="3" borderId="3" xfId="2" applyFont="1" applyFill="1" applyBorder="1" applyAlignment="1">
      <alignment horizontal="left" vertical="center" wrapText="1"/>
    </xf>
    <xf numFmtId="0" fontId="41" fillId="3" borderId="2" xfId="2" applyFont="1" applyFill="1" applyBorder="1" applyAlignment="1">
      <alignment horizontal="center" vertical="center" wrapText="1"/>
    </xf>
    <xf numFmtId="0" fontId="41" fillId="3" borderId="6" xfId="2" applyFont="1" applyFill="1" applyBorder="1" applyAlignment="1">
      <alignment horizontal="center" vertical="center" wrapText="1"/>
    </xf>
    <xf numFmtId="14" fontId="41" fillId="3" borderId="2" xfId="2" applyNumberFormat="1" applyFont="1" applyFill="1" applyBorder="1" applyAlignment="1">
      <alignment horizontal="center" vertical="center" wrapText="1"/>
    </xf>
    <xf numFmtId="14" fontId="41" fillId="3" borderId="6" xfId="2" applyNumberFormat="1" applyFont="1" applyFill="1" applyBorder="1" applyAlignment="1">
      <alignment horizontal="center" vertical="center" wrapText="1"/>
    </xf>
    <xf numFmtId="14" fontId="40" fillId="3" borderId="2" xfId="2" applyNumberFormat="1" applyFont="1" applyFill="1" applyBorder="1" applyAlignment="1">
      <alignment horizontal="center" vertical="center" wrapText="1"/>
    </xf>
    <xf numFmtId="14" fontId="40" fillId="3" borderId="6" xfId="2" applyNumberFormat="1" applyFont="1" applyFill="1" applyBorder="1" applyAlignment="1">
      <alignment horizontal="center" vertical="center" wrapText="1"/>
    </xf>
    <xf numFmtId="0" fontId="40" fillId="3" borderId="2" xfId="2" applyFont="1" applyFill="1" applyBorder="1" applyAlignment="1">
      <alignment horizontal="left" vertical="center" wrapText="1"/>
    </xf>
    <xf numFmtId="0" fontId="40" fillId="3" borderId="6" xfId="2" applyFont="1" applyFill="1" applyBorder="1" applyAlignment="1">
      <alignment horizontal="left" vertical="center" wrapText="1"/>
    </xf>
    <xf numFmtId="0" fontId="44" fillId="3" borderId="2" xfId="2" applyFont="1" applyFill="1" applyBorder="1" applyAlignment="1">
      <alignment horizontal="left" vertical="center" wrapText="1"/>
    </xf>
    <xf numFmtId="0" fontId="44" fillId="3" borderId="6" xfId="2" applyFont="1" applyFill="1" applyBorder="1" applyAlignment="1">
      <alignment horizontal="left" vertical="center" wrapText="1"/>
    </xf>
    <xf numFmtId="49" fontId="41" fillId="3" borderId="3" xfId="2" applyNumberFormat="1" applyFont="1" applyFill="1" applyBorder="1" applyAlignment="1">
      <alignment horizontal="center" vertical="center" wrapText="1"/>
    </xf>
    <xf numFmtId="0" fontId="40" fillId="3" borderId="3" xfId="2" applyFont="1" applyFill="1" applyBorder="1" applyAlignment="1">
      <alignment horizontal="left" vertical="center" wrapText="1"/>
    </xf>
    <xf numFmtId="14" fontId="41" fillId="3" borderId="3" xfId="2" applyNumberFormat="1" applyFont="1" applyFill="1" applyBorder="1" applyAlignment="1">
      <alignment horizontal="center" vertical="center" wrapText="1"/>
    </xf>
    <xf numFmtId="14" fontId="40" fillId="3" borderId="3" xfId="2" applyNumberFormat="1" applyFont="1" applyFill="1" applyBorder="1" applyAlignment="1">
      <alignment horizontal="center" vertical="center" wrapText="1"/>
    </xf>
    <xf numFmtId="0" fontId="41" fillId="3" borderId="3" xfId="2" applyFont="1" applyFill="1" applyBorder="1" applyAlignment="1">
      <alignment horizontal="center" vertical="center" wrapText="1"/>
    </xf>
    <xf numFmtId="0" fontId="44" fillId="3" borderId="3" xfId="2" applyFont="1" applyFill="1" applyBorder="1" applyAlignment="1">
      <alignment horizontal="left" vertical="center" wrapText="1"/>
    </xf>
    <xf numFmtId="0" fontId="41" fillId="3" borderId="1" xfId="2" applyFont="1" applyFill="1" applyBorder="1" applyAlignment="1">
      <alignment horizontal="left" vertical="center" wrapText="1"/>
    </xf>
    <xf numFmtId="0" fontId="40" fillId="3" borderId="1" xfId="2" applyFont="1" applyFill="1" applyBorder="1" applyAlignment="1">
      <alignment horizontal="left" vertical="center" wrapText="1"/>
    </xf>
    <xf numFmtId="14" fontId="41" fillId="3" borderId="1" xfId="2" applyNumberFormat="1" applyFont="1" applyFill="1" applyBorder="1" applyAlignment="1">
      <alignment horizontal="center" vertical="center" wrapText="1"/>
    </xf>
    <xf numFmtId="0" fontId="42" fillId="3" borderId="0" xfId="2" applyFont="1" applyFill="1" applyAlignment="1">
      <alignment horizontal="center" vertical="center"/>
    </xf>
    <xf numFmtId="0" fontId="42" fillId="3" borderId="12" xfId="2" applyFont="1" applyFill="1" applyBorder="1" applyAlignment="1">
      <alignment horizontal="center" vertical="center"/>
    </xf>
    <xf numFmtId="0" fontId="40" fillId="3" borderId="1" xfId="2" applyFont="1" applyFill="1" applyBorder="1" applyAlignment="1">
      <alignment horizontal="center" vertical="center" wrapText="1"/>
    </xf>
    <xf numFmtId="0" fontId="40" fillId="3" borderId="7" xfId="2" applyFont="1" applyFill="1" applyBorder="1" applyAlignment="1">
      <alignment horizontal="center" vertical="center" wrapText="1"/>
    </xf>
    <xf numFmtId="0" fontId="40" fillId="3" borderId="5" xfId="2" applyFont="1" applyFill="1" applyBorder="1" applyAlignment="1">
      <alignment horizontal="center" vertical="center" wrapText="1"/>
    </xf>
    <xf numFmtId="0" fontId="40" fillId="3" borderId="2" xfId="2" applyFont="1" applyFill="1" applyBorder="1" applyAlignment="1">
      <alignment horizontal="center" vertical="center" wrapText="1"/>
    </xf>
    <xf numFmtId="0" fontId="40" fillId="3" borderId="3" xfId="2" applyFont="1" applyFill="1" applyBorder="1" applyAlignment="1">
      <alignment horizontal="center" vertical="center" wrapText="1"/>
    </xf>
    <xf numFmtId="0" fontId="42" fillId="3" borderId="5"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7" xfId="2" applyFont="1" applyFill="1" applyBorder="1" applyAlignment="1">
      <alignment horizontal="center" vertical="center"/>
    </xf>
    <xf numFmtId="49" fontId="42" fillId="3" borderId="5" xfId="2" applyNumberFormat="1" applyFont="1" applyFill="1" applyBorder="1" applyAlignment="1">
      <alignment horizontal="center" vertical="center" wrapText="1"/>
    </xf>
    <xf numFmtId="49" fontId="42" fillId="3" borderId="4" xfId="2" applyNumberFormat="1" applyFont="1" applyFill="1" applyBorder="1" applyAlignment="1">
      <alignment horizontal="center" vertical="center" wrapText="1"/>
    </xf>
    <xf numFmtId="49" fontId="42" fillId="3" borderId="7" xfId="2" applyNumberFormat="1" applyFont="1" applyFill="1" applyBorder="1" applyAlignment="1">
      <alignment horizontal="center" vertical="center" wrapText="1"/>
    </xf>
    <xf numFmtId="14" fontId="40" fillId="3" borderId="1" xfId="2" applyNumberFormat="1" applyFont="1" applyFill="1" applyBorder="1" applyAlignment="1">
      <alignment horizontal="center" vertical="center" wrapText="1"/>
    </xf>
    <xf numFmtId="49" fontId="40" fillId="3" borderId="6" xfId="2" applyNumberFormat="1" applyFont="1" applyFill="1" applyBorder="1" applyAlignment="1">
      <alignment horizontal="center" vertical="center" wrapText="1"/>
    </xf>
    <xf numFmtId="49" fontId="40" fillId="3" borderId="3" xfId="2" applyNumberFormat="1" applyFont="1" applyFill="1" applyBorder="1" applyAlignment="1">
      <alignment horizontal="center" vertical="center" wrapText="1"/>
    </xf>
    <xf numFmtId="0" fontId="40" fillId="3" borderId="6" xfId="2" applyFont="1" applyFill="1" applyBorder="1" applyAlignment="1">
      <alignment horizontal="center" vertical="center" wrapText="1"/>
    </xf>
    <xf numFmtId="0" fontId="41" fillId="3" borderId="2" xfId="2" applyFont="1" applyFill="1" applyBorder="1" applyAlignment="1">
      <alignment horizontal="center" vertical="center"/>
    </xf>
    <xf numFmtId="0" fontId="41" fillId="3" borderId="6" xfId="2" applyFont="1" applyFill="1" applyBorder="1" applyAlignment="1">
      <alignment horizontal="center" vertical="center"/>
    </xf>
    <xf numFmtId="0" fontId="41" fillId="3" borderId="3" xfId="2" applyFont="1" applyFill="1" applyBorder="1" applyAlignment="1">
      <alignment horizontal="center" vertical="center"/>
    </xf>
    <xf numFmtId="49" fontId="41" fillId="3" borderId="2" xfId="2" applyNumberFormat="1" applyFont="1" applyFill="1" applyBorder="1" applyAlignment="1">
      <alignment horizontal="left" vertical="center" wrapText="1"/>
    </xf>
    <xf numFmtId="49" fontId="41" fillId="3" borderId="6" xfId="2" applyNumberFormat="1" applyFont="1" applyFill="1" applyBorder="1" applyAlignment="1">
      <alignment horizontal="left" vertical="center" wrapText="1"/>
    </xf>
    <xf numFmtId="49" fontId="41" fillId="3" borderId="3" xfId="2" applyNumberFormat="1" applyFont="1" applyFill="1" applyBorder="1" applyAlignment="1">
      <alignment horizontal="left" vertical="center" wrapText="1"/>
    </xf>
    <xf numFmtId="49" fontId="44" fillId="3" borderId="5" xfId="2" applyNumberFormat="1" applyFont="1" applyFill="1" applyBorder="1" applyAlignment="1">
      <alignment horizontal="center" vertical="center" wrapText="1"/>
    </xf>
    <xf numFmtId="49" fontId="44" fillId="3" borderId="4" xfId="2" applyNumberFormat="1" applyFont="1" applyFill="1" applyBorder="1" applyAlignment="1">
      <alignment horizontal="center" vertical="center" wrapText="1"/>
    </xf>
    <xf numFmtId="49" fontId="44" fillId="3" borderId="7" xfId="2" applyNumberFormat="1" applyFont="1" applyFill="1" applyBorder="1" applyAlignment="1">
      <alignment horizontal="center" vertical="center" wrapText="1"/>
    </xf>
    <xf numFmtId="0" fontId="41" fillId="3" borderId="1" xfId="2" applyFont="1" applyFill="1" applyBorder="1" applyAlignment="1">
      <alignment horizontal="center" vertical="center" wrapText="1"/>
    </xf>
    <xf numFmtId="0" fontId="41" fillId="3" borderId="2" xfId="0" applyFont="1" applyFill="1" applyBorder="1" applyAlignment="1">
      <alignment horizontal="left" vertical="center" wrapText="1"/>
    </xf>
    <xf numFmtId="0" fontId="41" fillId="3" borderId="6" xfId="0" applyFont="1" applyFill="1" applyBorder="1" applyAlignment="1">
      <alignment horizontal="left" vertical="center" wrapText="1"/>
    </xf>
    <xf numFmtId="0" fontId="41" fillId="3" borderId="3"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6" xfId="0" applyFont="1" applyFill="1" applyBorder="1" applyAlignment="1">
      <alignment horizontal="left" vertical="center" wrapText="1"/>
    </xf>
    <xf numFmtId="164" fontId="49" fillId="3" borderId="2" xfId="0" applyNumberFormat="1" applyFont="1" applyFill="1" applyBorder="1" applyAlignment="1">
      <alignment horizontal="center" vertical="center" wrapText="1"/>
    </xf>
    <xf numFmtId="164" fontId="49" fillId="3" borderId="6" xfId="0" applyNumberFormat="1" applyFont="1" applyFill="1" applyBorder="1" applyAlignment="1">
      <alignment horizontal="center" vertical="center" wrapText="1"/>
    </xf>
    <xf numFmtId="164" fontId="49" fillId="3" borderId="3" xfId="0" applyNumberFormat="1" applyFont="1" applyFill="1" applyBorder="1" applyAlignment="1">
      <alignment horizontal="center" vertical="center" wrapText="1"/>
    </xf>
    <xf numFmtId="164" fontId="49" fillId="3" borderId="2" xfId="0" applyNumberFormat="1" applyFont="1" applyFill="1" applyBorder="1" applyAlignment="1">
      <alignment horizontal="left" vertical="center" wrapText="1"/>
    </xf>
    <xf numFmtId="164" fontId="49" fillId="3" borderId="6" xfId="0" applyNumberFormat="1" applyFont="1" applyFill="1" applyBorder="1" applyAlignment="1">
      <alignment horizontal="left" vertical="center" wrapText="1"/>
    </xf>
    <xf numFmtId="164" fontId="49" fillId="3" borderId="3" xfId="0" applyNumberFormat="1" applyFont="1" applyFill="1" applyBorder="1" applyAlignment="1">
      <alignment horizontal="left" vertical="center" wrapText="1"/>
    </xf>
    <xf numFmtId="0" fontId="50" fillId="3" borderId="2" xfId="2" applyFont="1" applyFill="1" applyBorder="1" applyAlignment="1">
      <alignment horizontal="left" vertical="center" wrapText="1"/>
    </xf>
    <xf numFmtId="0" fontId="50" fillId="3" borderId="6" xfId="2" applyFont="1" applyFill="1" applyBorder="1" applyAlignment="1">
      <alignment horizontal="left" vertical="center" wrapText="1"/>
    </xf>
    <xf numFmtId="0" fontId="50" fillId="3" borderId="3" xfId="2" applyFont="1" applyFill="1" applyBorder="1" applyAlignment="1">
      <alignment horizontal="left" vertical="center" wrapText="1"/>
    </xf>
    <xf numFmtId="164" fontId="48" fillId="3" borderId="2" xfId="0" applyNumberFormat="1" applyFont="1" applyFill="1" applyBorder="1" applyAlignment="1">
      <alignment horizontal="center" vertical="center" wrapText="1"/>
    </xf>
    <xf numFmtId="164" fontId="48" fillId="3" borderId="6" xfId="0" applyNumberFormat="1" applyFont="1" applyFill="1" applyBorder="1" applyAlignment="1">
      <alignment horizontal="center" vertical="center" wrapText="1"/>
    </xf>
    <xf numFmtId="164" fontId="48" fillId="3" borderId="3" xfId="0" applyNumberFormat="1" applyFont="1" applyFill="1" applyBorder="1" applyAlignment="1">
      <alignment horizontal="center" vertical="center" wrapText="1"/>
    </xf>
    <xf numFmtId="164" fontId="48" fillId="3" borderId="2" xfId="0" applyNumberFormat="1" applyFont="1" applyFill="1" applyBorder="1" applyAlignment="1">
      <alignment horizontal="left" vertical="center" wrapText="1"/>
    </xf>
    <xf numFmtId="164" fontId="48" fillId="3" borderId="6" xfId="0" applyNumberFormat="1" applyFont="1" applyFill="1" applyBorder="1" applyAlignment="1">
      <alignment horizontal="left" vertical="center" wrapText="1"/>
    </xf>
    <xf numFmtId="164" fontId="48" fillId="3" borderId="3" xfId="0" applyNumberFormat="1" applyFont="1" applyFill="1" applyBorder="1" applyAlignment="1">
      <alignment horizontal="left" vertical="center" wrapText="1"/>
    </xf>
    <xf numFmtId="0" fontId="48" fillId="3" borderId="2"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8" fillId="3" borderId="3" xfId="0" applyFont="1" applyFill="1" applyBorder="1" applyAlignment="1">
      <alignment horizontal="center" vertical="center" wrapText="1"/>
    </xf>
    <xf numFmtId="164" fontId="48" fillId="3" borderId="1" xfId="0" applyNumberFormat="1" applyFont="1" applyFill="1" applyBorder="1" applyAlignment="1">
      <alignment horizontal="left" vertical="center" wrapText="1"/>
    </xf>
    <xf numFmtId="164" fontId="49" fillId="3" borderId="1" xfId="0" applyNumberFormat="1" applyFont="1" applyFill="1" applyBorder="1" applyAlignment="1">
      <alignment horizontal="center" vertical="center" wrapText="1"/>
    </xf>
    <xf numFmtId="164" fontId="49" fillId="3" borderId="1" xfId="0" applyNumberFormat="1" applyFont="1" applyFill="1" applyBorder="1" applyAlignment="1">
      <alignment horizontal="left" vertical="center" wrapText="1"/>
    </xf>
    <xf numFmtId="0" fontId="48" fillId="3" borderId="2" xfId="0" applyFont="1" applyFill="1" applyBorder="1" applyAlignment="1">
      <alignment horizontal="left" vertical="center" wrapText="1"/>
    </xf>
    <xf numFmtId="0" fontId="48" fillId="3" borderId="6" xfId="0" applyFont="1" applyFill="1" applyBorder="1" applyAlignment="1">
      <alignment horizontal="left" vertical="center" wrapText="1"/>
    </xf>
    <xf numFmtId="0" fontId="48" fillId="3" borderId="3"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6" xfId="0" applyFont="1" applyFill="1" applyBorder="1" applyAlignment="1">
      <alignment horizontal="left" vertical="center" wrapText="1"/>
    </xf>
    <xf numFmtId="0" fontId="48" fillId="3" borderId="1" xfId="0"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48" fillId="3" borderId="2" xfId="0" applyNumberFormat="1" applyFont="1" applyFill="1" applyBorder="1" applyAlignment="1">
      <alignment horizontal="center" vertical="top" wrapText="1"/>
    </xf>
    <xf numFmtId="164" fontId="48" fillId="3" borderId="6" xfId="0" applyNumberFormat="1" applyFont="1" applyFill="1" applyBorder="1" applyAlignment="1">
      <alignment horizontal="center" vertical="top" wrapText="1"/>
    </xf>
    <xf numFmtId="164" fontId="48" fillId="3" borderId="1" xfId="0" applyNumberFormat="1" applyFont="1" applyFill="1" applyBorder="1" applyAlignment="1">
      <alignment horizontal="left" vertical="top" wrapText="1"/>
    </xf>
    <xf numFmtId="0" fontId="47" fillId="3" borderId="0" xfId="0" applyFont="1" applyFill="1" applyAlignment="1">
      <alignment horizontal="center"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55" fillId="0" borderId="5" xfId="6" applyFont="1" applyBorder="1" applyAlignment="1">
      <alignment horizontal="left" vertical="top" wrapText="1"/>
    </xf>
    <xf numFmtId="0" fontId="55" fillId="0" borderId="4" xfId="6" applyFont="1" applyBorder="1" applyAlignment="1">
      <alignment horizontal="left" vertical="top" wrapText="1"/>
    </xf>
    <xf numFmtId="0" fontId="55" fillId="0" borderId="7" xfId="6" applyFont="1" applyBorder="1" applyAlignment="1">
      <alignment horizontal="left" vertical="top" wrapText="1"/>
    </xf>
    <xf numFmtId="167" fontId="55" fillId="0" borderId="4" xfId="6" applyNumberFormat="1" applyFont="1" applyFill="1" applyBorder="1" applyAlignment="1">
      <alignment horizontal="center" vertical="center"/>
    </xf>
    <xf numFmtId="167" fontId="55" fillId="0" borderId="7" xfId="6" applyNumberFormat="1" applyFont="1" applyFill="1" applyBorder="1" applyAlignment="1">
      <alignment horizontal="center" vertical="center"/>
    </xf>
    <xf numFmtId="0" fontId="55" fillId="0" borderId="0" xfId="6" applyFont="1" applyAlignment="1">
      <alignment horizontal="right"/>
    </xf>
    <xf numFmtId="0" fontId="56" fillId="0" borderId="0" xfId="6" applyFont="1" applyAlignment="1">
      <alignment horizontal="center" vertical="top" wrapText="1"/>
    </xf>
    <xf numFmtId="0" fontId="54" fillId="0" borderId="2" xfId="6" applyFont="1" applyBorder="1" applyAlignment="1">
      <alignment horizontal="center" vertical="top" wrapText="1"/>
    </xf>
    <xf numFmtId="0" fontId="54" fillId="0" borderId="6" xfId="6" applyFont="1" applyBorder="1" applyAlignment="1">
      <alignment horizontal="center" vertical="top" wrapText="1"/>
    </xf>
    <xf numFmtId="0" fontId="54" fillId="0" borderId="3" xfId="6" applyFont="1" applyBorder="1" applyAlignment="1">
      <alignment horizontal="center" vertical="top" wrapText="1"/>
    </xf>
    <xf numFmtId="0" fontId="54" fillId="0" borderId="2" xfId="6" applyFont="1" applyFill="1" applyBorder="1" applyAlignment="1">
      <alignment horizontal="center" vertical="top" wrapText="1"/>
    </xf>
    <xf numFmtId="0" fontId="54" fillId="0" borderId="6" xfId="6" applyFont="1" applyFill="1" applyBorder="1" applyAlignment="1">
      <alignment horizontal="center" vertical="top" wrapText="1"/>
    </xf>
    <xf numFmtId="0" fontId="54" fillId="0" borderId="3" xfId="6" applyFont="1" applyFill="1" applyBorder="1" applyAlignment="1">
      <alignment horizontal="center" vertical="top" wrapText="1"/>
    </xf>
    <xf numFmtId="0" fontId="54" fillId="0" borderId="0" xfId="6" applyFont="1" applyFill="1" applyBorder="1" applyAlignment="1">
      <alignment horizontal="justify" vertical="top" wrapText="1"/>
    </xf>
    <xf numFmtId="0" fontId="54" fillId="0" borderId="12" xfId="6" applyFont="1" applyFill="1" applyBorder="1" applyAlignment="1">
      <alignment horizontal="justify" vertical="top" wrapText="1"/>
    </xf>
    <xf numFmtId="0" fontId="3" fillId="0" borderId="0" xfId="0" applyFont="1" applyFill="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0" xfId="0" applyFont="1" applyAlignment="1">
      <alignment horizontal="center" vertical="top" wrapText="1"/>
    </xf>
    <xf numFmtId="0" fontId="1" fillId="5"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4" fontId="2" fillId="7"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20"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18" fillId="0" borderId="0" xfId="0" applyFont="1" applyAlignment="1">
      <alignment horizontal="center" vertical="center" wrapText="1"/>
    </xf>
    <xf numFmtId="0" fontId="20" fillId="0" borderId="1" xfId="0" applyFont="1" applyBorder="1" applyAlignment="1">
      <alignment horizontal="center"/>
    </xf>
    <xf numFmtId="0" fontId="20" fillId="0" borderId="0" xfId="0" applyFont="1" applyAlignment="1">
      <alignment horizontal="center"/>
    </xf>
    <xf numFmtId="4" fontId="2" fillId="0" borderId="1"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2" fillId="3" borderId="0" xfId="0" applyFont="1" applyFill="1" applyAlignment="1">
      <alignment horizontal="left" vertical="top" wrapText="1"/>
    </xf>
    <xf numFmtId="0" fontId="32" fillId="0" borderId="12" xfId="0" applyFont="1" applyBorder="1" applyAlignment="1">
      <alignment horizontal="center"/>
    </xf>
    <xf numFmtId="4" fontId="32" fillId="0" borderId="1" xfId="0" applyNumberFormat="1" applyFont="1" applyBorder="1" applyAlignment="1">
      <alignment horizontal="center"/>
    </xf>
    <xf numFmtId="0" fontId="32" fillId="0" borderId="1" xfId="0" applyFont="1" applyBorder="1" applyAlignment="1">
      <alignment horizontal="center"/>
    </xf>
    <xf numFmtId="0" fontId="20" fillId="0" borderId="2" xfId="0" applyFont="1" applyBorder="1" applyAlignment="1">
      <alignment horizontal="center"/>
    </xf>
    <xf numFmtId="0" fontId="20" fillId="0" borderId="6" xfId="0" applyFont="1" applyBorder="1" applyAlignment="1">
      <alignment horizontal="center"/>
    </xf>
    <xf numFmtId="0" fontId="20" fillId="0" borderId="3" xfId="0" applyFont="1" applyBorder="1" applyAlignment="1">
      <alignment horizontal="center"/>
    </xf>
    <xf numFmtId="0" fontId="20" fillId="0" borderId="2" xfId="0" applyFont="1" applyBorder="1" applyAlignment="1">
      <alignment horizontal="center" wrapText="1"/>
    </xf>
    <xf numFmtId="0" fontId="20" fillId="0" borderId="6" xfId="0" applyFont="1" applyBorder="1" applyAlignment="1">
      <alignment horizontal="center" wrapText="1"/>
    </xf>
    <xf numFmtId="0" fontId="20" fillId="0" borderId="3"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3" borderId="2"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2" xfId="0" applyFont="1" applyFill="1" applyBorder="1" applyAlignment="1">
      <alignment horizontal="center" wrapText="1"/>
    </xf>
    <xf numFmtId="0" fontId="20" fillId="3" borderId="6" xfId="0" applyFont="1" applyFill="1" applyBorder="1" applyAlignment="1">
      <alignment horizontal="center" wrapText="1"/>
    </xf>
    <xf numFmtId="0" fontId="20" fillId="3" borderId="3" xfId="0" applyFont="1" applyFill="1" applyBorder="1" applyAlignment="1">
      <alignment horizontal="center" wrapText="1"/>
    </xf>
    <xf numFmtId="0" fontId="20" fillId="3" borderId="1" xfId="0" applyFont="1" applyFill="1" applyBorder="1" applyAlignment="1">
      <alignment horizontal="center"/>
    </xf>
    <xf numFmtId="0" fontId="0" fillId="3" borderId="1" xfId="0" applyFill="1" applyBorder="1" applyAlignment="1">
      <alignment horizontal="center"/>
    </xf>
  </cellXfs>
  <cellStyles count="7">
    <cellStyle name="ex63" xfId="4"/>
    <cellStyle name="Обычный" xfId="0" builtinId="0"/>
    <cellStyle name="Обычный 2" xfId="1"/>
    <cellStyle name="Обычный 2 2" xfId="2"/>
    <cellStyle name="Обычный 3" xfId="3"/>
    <cellStyle name="Обычный 3 2" xfId="6"/>
    <cellStyle name="Финансовый" xfId="5" builtinId="3"/>
  </cellStyles>
  <dxfs count="50">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border>
    </dxf>
    <dxf>
      <font>
        <b val="0"/>
        <i val="0"/>
        <strike val="0"/>
        <condense val="0"/>
        <extend val="0"/>
        <outline val="0"/>
        <shadow val="0"/>
        <u val="none"/>
        <vertAlign val="baseline"/>
        <sz val="8"/>
        <color theme="1"/>
        <name val="Times New Roman"/>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8"/>
        <color auto="1"/>
        <name val="Times New Roman"/>
        <scheme val="none"/>
      </font>
      <numFmt numFmtId="2" formatCode="0.00"/>
      <fill>
        <patternFill patternType="none">
          <fgColor indexed="64"/>
          <bgColor indexed="65"/>
        </patternFill>
      </fill>
      <alignment horizontal="justify" vertical="top" textRotation="0" wrapText="1" indent="0" justifyLastLine="0" shrinkToFit="0" readingOrder="0"/>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1%20&#1075;&#1086;&#1076;/&#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sheetData sheetId="1"/>
      <sheetData sheetId="2"/>
      <sheetData sheetId="3"/>
      <sheetData sheetId="4">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tables/table1.xml><?xml version="1.0" encoding="utf-8"?>
<table xmlns="http://schemas.openxmlformats.org/spreadsheetml/2006/main" id="1" name="Таблица3" displayName="Таблица3" ref="A2:W118" totalsRowCount="1" headerRowDxfId="49" dataDxfId="48" totalsRowDxfId="47" totalsRowBorderDxfId="46">
  <autoFilter ref="A2:W117">
    <filterColumn colId="6">
      <filters>
        <filter val="2.2 подпрограмма &quot;Энергосбережение и повышение энергетической эффективности на территории муниципального образования городского округа &quot;Усинск&quot; на 2014-2016 годы и на период до 2020 года&quot;"/>
      </filters>
    </filterColumn>
    <filterColumn colId="10">
      <filters>
        <filter val="923"/>
      </filters>
    </filterColumn>
    <filterColumn colId="12">
      <filters>
        <filter val="МБ"/>
      </filters>
    </filterColumn>
  </autoFilter>
  <tableColumns count="23">
    <tableColumn id="1" name="Столбец1" dataDxfId="45" totalsRowDxfId="44"/>
    <tableColumn id="2" name="КВСР" dataDxfId="43" totalsRowDxfId="42"/>
    <tableColumn id="3" name="КФСР" dataDxfId="41" totalsRowDxfId="40"/>
    <tableColumn id="4" name="наименование МП (согласно постановлению от 19.08.2014 г. № 1699" dataDxfId="39" totalsRowDxfId="38"/>
    <tableColumn id="5" name="КЦСР(1-2 знаки)" dataDxfId="37" totalsRowDxfId="36"/>
    <tableColumn id="6" name="КЦСР (3 знак)" dataDxfId="35" totalsRowDxfId="34"/>
    <tableColumn id="7" name="наименование подпрограммы" dataDxfId="33" totalsRowDxfId="32"/>
    <tableColumn id="8" name="КЦСР (4-7 знаки)" dataDxfId="31" totalsRowDxfId="30"/>
    <tableColumn id="9" name="наименование основного мероприятия или направления непрограммных расходов" dataDxfId="29" totalsRowDxfId="28"/>
    <tableColumn id="10" name="наименование мероприятия" dataDxfId="27" totalsRowDxfId="26"/>
    <tableColumn id="11" name="ГРБС" dataDxfId="25" totalsRowDxfId="24"/>
    <tableColumn id="12" name="ПБС" dataDxfId="23" totalsRowDxfId="22"/>
    <tableColumn id="13" name="источник финансирования" dataDxfId="21" totalsRowDxfId="20"/>
    <tableColumn id="14" name="КВР" dataDxfId="19" totalsRowDxfId="18"/>
    <tableColumn id="15" name="Группа КВР" dataDxfId="17" totalsRowDxfId="16"/>
    <tableColumn id="16" name="Доп.КР" dataDxfId="15" totalsRowDxfId="14"/>
    <tableColumn id="17" name="КОСГУ" dataDxfId="13" totalsRowDxfId="12"/>
    <tableColumn id="18" name="2015 год" totalsRowFunction="sum" dataDxfId="11" totalsRowDxfId="10"/>
    <tableColumn id="19" name="2016 год" totalsRowFunction="sum" dataDxfId="9" totalsRowDxfId="8"/>
    <tableColumn id="20" name="2017 год" totalsRowFunction="sum" dataDxfId="7" totalsRowDxfId="6"/>
    <tableColumn id="21" name="контрольное событие 2015 г." dataDxfId="5" totalsRowDxfId="4"/>
    <tableColumn id="22" name="контрольное событие 2016 г." dataDxfId="3" totalsRowDxfId="2"/>
    <tableColumn id="23" name="контрольное событие 2017 г." dataDxfId="1" totalsRow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topLeftCell="A13" zoomScale="60" zoomScaleNormal="80" workbookViewId="0">
      <selection activeCell="C21" sqref="C21"/>
    </sheetView>
  </sheetViews>
  <sheetFormatPr defaultColWidth="8.85546875" defaultRowHeight="15.75" x14ac:dyDescent="0.25"/>
  <cols>
    <col min="1" max="1" width="45" style="159" customWidth="1"/>
    <col min="2" max="2" width="13.28515625" style="160" customWidth="1"/>
    <col min="3" max="7" width="13.28515625" style="161" customWidth="1"/>
    <col min="8" max="8" width="19.28515625" style="12" customWidth="1"/>
    <col min="9" max="9" width="25" style="12" customWidth="1"/>
    <col min="10" max="10" width="9" style="12" customWidth="1"/>
    <col min="11" max="16384" width="8.85546875" style="12"/>
  </cols>
  <sheetData>
    <row r="1" spans="1:11" x14ac:dyDescent="0.25">
      <c r="E1" s="479" t="s">
        <v>501</v>
      </c>
      <c r="F1" s="479"/>
      <c r="G1" s="479"/>
    </row>
    <row r="2" spans="1:11" x14ac:dyDescent="0.25">
      <c r="E2" s="479" t="s">
        <v>502</v>
      </c>
      <c r="F2" s="479"/>
      <c r="G2" s="479"/>
    </row>
    <row r="3" spans="1:11" x14ac:dyDescent="0.25">
      <c r="E3" s="479" t="s">
        <v>503</v>
      </c>
      <c r="F3" s="479"/>
      <c r="G3" s="479"/>
    </row>
    <row r="4" spans="1:11" x14ac:dyDescent="0.25">
      <c r="E4" s="479" t="s">
        <v>504</v>
      </c>
      <c r="F4" s="479"/>
      <c r="G4" s="479"/>
    </row>
    <row r="5" spans="1:11" x14ac:dyDescent="0.25">
      <c r="B5" s="243"/>
      <c r="C5" s="243"/>
      <c r="D5" s="243"/>
      <c r="E5" s="480" t="s">
        <v>505</v>
      </c>
      <c r="F5" s="480"/>
      <c r="G5" s="480"/>
      <c r="K5" s="12" t="s">
        <v>20</v>
      </c>
    </row>
    <row r="6" spans="1:11" ht="46.5" customHeight="1" x14ac:dyDescent="0.25">
      <c r="A6" s="469" t="s">
        <v>526</v>
      </c>
      <c r="B6" s="469"/>
      <c r="C6" s="469"/>
      <c r="D6" s="469"/>
      <c r="E6" s="469"/>
      <c r="F6" s="469"/>
      <c r="G6" s="469"/>
    </row>
    <row r="7" spans="1:11" x14ac:dyDescent="0.25">
      <c r="A7" s="469"/>
      <c r="B7" s="469"/>
      <c r="C7" s="469"/>
      <c r="D7" s="469"/>
      <c r="E7" s="469"/>
      <c r="F7" s="469"/>
      <c r="G7" s="469"/>
    </row>
    <row r="8" spans="1:11" ht="18.75" x14ac:dyDescent="0.25">
      <c r="A8" s="245"/>
      <c r="B8" s="482"/>
      <c r="C8" s="483"/>
      <c r="D8" s="483"/>
      <c r="E8" s="483"/>
      <c r="F8" s="483"/>
      <c r="G8" s="484"/>
    </row>
    <row r="9" spans="1:11" ht="57.75" customHeight="1" x14ac:dyDescent="0.25">
      <c r="A9" s="246" t="s">
        <v>506</v>
      </c>
      <c r="B9" s="473" t="s">
        <v>507</v>
      </c>
      <c r="C9" s="474"/>
      <c r="D9" s="474"/>
      <c r="E9" s="474"/>
      <c r="F9" s="474"/>
      <c r="G9" s="475"/>
    </row>
    <row r="10" spans="1:11" ht="37.5" x14ac:dyDescent="0.25">
      <c r="A10" s="246" t="s">
        <v>508</v>
      </c>
      <c r="B10" s="473" t="s">
        <v>509</v>
      </c>
      <c r="C10" s="474"/>
      <c r="D10" s="474"/>
      <c r="E10" s="474"/>
      <c r="F10" s="474"/>
      <c r="G10" s="475"/>
    </row>
    <row r="11" spans="1:11" ht="37.5" x14ac:dyDescent="0.25">
      <c r="A11" s="246" t="s">
        <v>510</v>
      </c>
      <c r="B11" s="482" t="s">
        <v>511</v>
      </c>
      <c r="C11" s="483"/>
      <c r="D11" s="483"/>
      <c r="E11" s="483"/>
      <c r="F11" s="483"/>
      <c r="G11" s="484"/>
    </row>
    <row r="12" spans="1:11" ht="37.5" x14ac:dyDescent="0.25">
      <c r="A12" s="246" t="s">
        <v>512</v>
      </c>
      <c r="B12" s="482" t="s">
        <v>511</v>
      </c>
      <c r="C12" s="483"/>
      <c r="D12" s="483"/>
      <c r="E12" s="483"/>
      <c r="F12" s="483"/>
      <c r="G12" s="484"/>
    </row>
    <row r="13" spans="1:11" ht="56.25" customHeight="1" x14ac:dyDescent="0.25">
      <c r="A13" s="247" t="s">
        <v>513</v>
      </c>
      <c r="B13" s="481" t="s">
        <v>514</v>
      </c>
      <c r="C13" s="481"/>
      <c r="D13" s="481"/>
      <c r="E13" s="481"/>
      <c r="F13" s="481"/>
      <c r="G13" s="481"/>
    </row>
    <row r="14" spans="1:11" ht="193.5" customHeight="1" x14ac:dyDescent="0.25">
      <c r="A14" s="247" t="s">
        <v>515</v>
      </c>
      <c r="B14" s="476" t="s">
        <v>527</v>
      </c>
      <c r="C14" s="477"/>
      <c r="D14" s="477"/>
      <c r="E14" s="477"/>
      <c r="F14" s="477"/>
      <c r="G14" s="478"/>
    </row>
    <row r="15" spans="1:11" ht="204.75" customHeight="1" x14ac:dyDescent="0.25">
      <c r="A15" s="246" t="s">
        <v>516</v>
      </c>
      <c r="B15" s="473" t="s">
        <v>528</v>
      </c>
      <c r="C15" s="474"/>
      <c r="D15" s="474"/>
      <c r="E15" s="474"/>
      <c r="F15" s="474"/>
      <c r="G15" s="475"/>
      <c r="H15" s="162"/>
    </row>
    <row r="16" spans="1:11" ht="42" customHeight="1" x14ac:dyDescent="0.25">
      <c r="A16" s="246" t="s">
        <v>517</v>
      </c>
      <c r="B16" s="470" t="s">
        <v>518</v>
      </c>
      <c r="C16" s="471"/>
      <c r="D16" s="471"/>
      <c r="E16" s="471"/>
      <c r="F16" s="471"/>
      <c r="G16" s="472"/>
      <c r="H16" s="163"/>
      <c r="I16" s="163"/>
    </row>
    <row r="17" spans="1:10" ht="61.5" customHeight="1" x14ac:dyDescent="0.25">
      <c r="A17" s="246" t="s">
        <v>519</v>
      </c>
      <c r="B17" s="248" t="s">
        <v>42</v>
      </c>
      <c r="C17" s="248" t="s">
        <v>12</v>
      </c>
      <c r="D17" s="248" t="s">
        <v>11</v>
      </c>
      <c r="E17" s="248" t="s">
        <v>10</v>
      </c>
      <c r="F17" s="248" t="s">
        <v>520</v>
      </c>
      <c r="G17" s="248" t="s">
        <v>521</v>
      </c>
      <c r="H17" s="163"/>
      <c r="I17" s="164" t="s">
        <v>20</v>
      </c>
    </row>
    <row r="18" spans="1:10" ht="20.100000000000001" customHeight="1" x14ac:dyDescent="0.25">
      <c r="A18" s="246" t="s">
        <v>529</v>
      </c>
      <c r="B18" s="254" t="e">
        <f>SUM(C18:G18)</f>
        <v>#REF!</v>
      </c>
      <c r="C18" s="254" t="e">
        <f>SUM(C19:C22)</f>
        <v>#REF!</v>
      </c>
      <c r="D18" s="254" t="e">
        <f t="shared" ref="D18:G18" si="0">SUM(D20:D22)</f>
        <v>#REF!</v>
      </c>
      <c r="E18" s="254" t="e">
        <f t="shared" si="0"/>
        <v>#REF!</v>
      </c>
      <c r="F18" s="254" t="e">
        <f t="shared" si="0"/>
        <v>#REF!</v>
      </c>
      <c r="G18" s="254" t="e">
        <f t="shared" si="0"/>
        <v>#REF!</v>
      </c>
      <c r="H18" s="165"/>
    </row>
    <row r="19" spans="1:10" ht="20.100000000000001" customHeight="1" x14ac:dyDescent="0.25">
      <c r="A19" s="246" t="s">
        <v>533</v>
      </c>
      <c r="B19" s="254" t="e">
        <f t="shared" ref="B19:B22" si="1">SUM(C19:G19)</f>
        <v>#REF!</v>
      </c>
      <c r="C19" s="254" t="e">
        <f>#REF!</f>
        <v>#REF!</v>
      </c>
      <c r="D19" s="254" t="e">
        <f>#REF!</f>
        <v>#REF!</v>
      </c>
      <c r="E19" s="254" t="e">
        <f>#REF!</f>
        <v>#REF!</v>
      </c>
      <c r="F19" s="254" t="e">
        <f>#REF!</f>
        <v>#REF!</v>
      </c>
      <c r="G19" s="254" t="e">
        <f>#REF!</f>
        <v>#REF!</v>
      </c>
      <c r="H19" s="165"/>
    </row>
    <row r="20" spans="1:10" ht="20.100000000000001" customHeight="1" x14ac:dyDescent="0.25">
      <c r="A20" s="246" t="s">
        <v>44</v>
      </c>
      <c r="B20" s="254" t="e">
        <f t="shared" si="1"/>
        <v>#REF!</v>
      </c>
      <c r="C20" s="254" t="e">
        <f>#REF!</f>
        <v>#REF!</v>
      </c>
      <c r="D20" s="254" t="e">
        <f>#REF!</f>
        <v>#REF!</v>
      </c>
      <c r="E20" s="254" t="e">
        <f>#REF!</f>
        <v>#REF!</v>
      </c>
      <c r="F20" s="254" t="e">
        <f>#REF!</f>
        <v>#REF!</v>
      </c>
      <c r="G20" s="254" t="e">
        <f>#REF!</f>
        <v>#REF!</v>
      </c>
      <c r="H20" s="166"/>
      <c r="I20" s="164" t="s">
        <v>20</v>
      </c>
    </row>
    <row r="21" spans="1:10" ht="20.100000000000001" customHeight="1" x14ac:dyDescent="0.25">
      <c r="A21" s="246" t="s">
        <v>522</v>
      </c>
      <c r="B21" s="254" t="e">
        <f t="shared" si="1"/>
        <v>#REF!</v>
      </c>
      <c r="C21" s="254" t="e">
        <f>#REF!</f>
        <v>#REF!</v>
      </c>
      <c r="D21" s="254" t="e">
        <f>#REF!</f>
        <v>#REF!</v>
      </c>
      <c r="E21" s="254" t="e">
        <f>#REF!</f>
        <v>#REF!</v>
      </c>
      <c r="F21" s="254" t="e">
        <f>#REF!</f>
        <v>#REF!</v>
      </c>
      <c r="G21" s="254" t="e">
        <f>#REF!</f>
        <v>#REF!</v>
      </c>
      <c r="H21" s="164"/>
      <c r="I21" s="166" t="s">
        <v>20</v>
      </c>
      <c r="J21" s="164"/>
    </row>
    <row r="22" spans="1:10" ht="60.75" customHeight="1" x14ac:dyDescent="0.25">
      <c r="A22" s="245" t="s">
        <v>523</v>
      </c>
      <c r="B22" s="254" t="e">
        <f t="shared" si="1"/>
        <v>#REF!</v>
      </c>
      <c r="C22" s="254" t="e">
        <f>#REF!</f>
        <v>#REF!</v>
      </c>
      <c r="D22" s="254" t="e">
        <f>#REF!</f>
        <v>#REF!</v>
      </c>
      <c r="E22" s="254" t="e">
        <f>#REF!</f>
        <v>#REF!</v>
      </c>
      <c r="F22" s="254" t="e">
        <f>#REF!</f>
        <v>#REF!</v>
      </c>
      <c r="G22" s="254" t="e">
        <f>#REF!</f>
        <v>#REF!</v>
      </c>
    </row>
    <row r="23" spans="1:10" ht="57.75" customHeight="1" x14ac:dyDescent="0.25">
      <c r="A23" s="249" t="s">
        <v>524</v>
      </c>
      <c r="B23" s="485" t="s">
        <v>525</v>
      </c>
      <c r="C23" s="485"/>
      <c r="D23" s="485"/>
      <c r="E23" s="485"/>
      <c r="F23" s="485"/>
      <c r="G23" s="485"/>
    </row>
    <row r="24" spans="1:10" ht="57.75" customHeight="1" x14ac:dyDescent="0.25">
      <c r="A24" s="244"/>
      <c r="B24" s="244"/>
      <c r="C24" s="244"/>
      <c r="D24" s="244"/>
      <c r="E24" s="244"/>
      <c r="F24" s="244"/>
      <c r="G24" s="244"/>
    </row>
    <row r="25" spans="1:10" ht="46.15" customHeight="1" x14ac:dyDescent="0.25">
      <c r="A25" s="486" t="s">
        <v>530</v>
      </c>
      <c r="B25" s="486"/>
      <c r="C25" s="486"/>
      <c r="D25" s="486"/>
      <c r="E25" s="486"/>
      <c r="F25" s="486"/>
      <c r="G25" s="486"/>
    </row>
  </sheetData>
  <mergeCells count="17">
    <mergeCell ref="B23:G23"/>
    <mergeCell ref="A25:G25"/>
    <mergeCell ref="B11:G11"/>
    <mergeCell ref="B10:G10"/>
    <mergeCell ref="B9:G9"/>
    <mergeCell ref="A6:G7"/>
    <mergeCell ref="B16:G16"/>
    <mergeCell ref="B15:G15"/>
    <mergeCell ref="B14:G14"/>
    <mergeCell ref="E1:G1"/>
    <mergeCell ref="E5:G5"/>
    <mergeCell ref="E4:G4"/>
    <mergeCell ref="E3:G3"/>
    <mergeCell ref="E2:G2"/>
    <mergeCell ref="B13:G13"/>
    <mergeCell ref="B12:G12"/>
    <mergeCell ref="B8:G8"/>
  </mergeCells>
  <pageMargins left="0.70866141732283472" right="0.1574803149606299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0"/>
  <sheetViews>
    <sheetView topLeftCell="A12" zoomScaleNormal="100" workbookViewId="0">
      <selection activeCell="K15" sqref="K15"/>
    </sheetView>
  </sheetViews>
  <sheetFormatPr defaultColWidth="8.85546875" defaultRowHeight="15.75" x14ac:dyDescent="0.25"/>
  <cols>
    <col min="1" max="1" width="5.5703125" style="78" customWidth="1"/>
    <col min="2" max="2" width="44.85546875" style="78" customWidth="1"/>
    <col min="3" max="3" width="10.5703125" style="78" customWidth="1"/>
    <col min="4" max="4" width="11" style="78" customWidth="1"/>
    <col min="5" max="5" width="10.140625" style="78" bestFit="1" customWidth="1"/>
    <col min="6" max="6" width="10" style="81" bestFit="1" customWidth="1"/>
    <col min="7" max="7" width="9.140625" style="81" bestFit="1" customWidth="1"/>
    <col min="8" max="9" width="9.140625" style="78" bestFit="1" customWidth="1"/>
    <col min="10" max="11" width="9.140625" style="78" customWidth="1"/>
    <col min="12" max="19" width="8.85546875" style="72" customWidth="1"/>
    <col min="20" max="16384" width="8.85546875" style="72"/>
  </cols>
  <sheetData>
    <row r="1" spans="1:12" ht="80.25" customHeight="1" x14ac:dyDescent="0.25">
      <c r="F1" s="491" t="s">
        <v>491</v>
      </c>
      <c r="G1" s="491"/>
      <c r="H1" s="491"/>
      <c r="I1" s="491"/>
      <c r="J1" s="211"/>
      <c r="K1" s="209"/>
      <c r="L1" s="209"/>
    </row>
    <row r="2" spans="1:12" x14ac:dyDescent="0.25">
      <c r="H2" s="209"/>
      <c r="I2" s="209"/>
      <c r="J2" s="209"/>
      <c r="K2" s="209"/>
      <c r="L2" s="209"/>
    </row>
    <row r="3" spans="1:12" ht="72" customHeight="1" x14ac:dyDescent="0.25">
      <c r="A3" s="492" t="s">
        <v>490</v>
      </c>
      <c r="B3" s="492"/>
      <c r="C3" s="492"/>
      <c r="D3" s="492"/>
      <c r="E3" s="492"/>
      <c r="F3" s="492"/>
      <c r="G3" s="492"/>
      <c r="H3" s="492"/>
      <c r="I3" s="492"/>
      <c r="J3" s="210"/>
      <c r="K3" s="210"/>
    </row>
    <row r="4" spans="1:12" hidden="1" x14ac:dyDescent="0.25"/>
    <row r="5" spans="1:12" hidden="1" x14ac:dyDescent="0.25">
      <c r="J5" s="487"/>
      <c r="K5" s="487"/>
    </row>
    <row r="6" spans="1:12" x14ac:dyDescent="0.25">
      <c r="E6" s="487"/>
      <c r="F6" s="487"/>
      <c r="G6" s="487"/>
      <c r="H6" s="487"/>
      <c r="I6" s="487"/>
      <c r="J6" s="487"/>
      <c r="K6" s="487"/>
      <c r="L6" s="487"/>
    </row>
    <row r="7" spans="1:12" x14ac:dyDescent="0.25">
      <c r="A7" s="488" t="s">
        <v>0</v>
      </c>
      <c r="B7" s="488" t="s">
        <v>9</v>
      </c>
      <c r="C7" s="488" t="s">
        <v>16</v>
      </c>
      <c r="D7" s="489" t="s">
        <v>14</v>
      </c>
      <c r="E7" s="489"/>
      <c r="F7" s="489"/>
      <c r="G7" s="489"/>
      <c r="H7" s="489"/>
      <c r="I7" s="489"/>
      <c r="J7" s="171"/>
      <c r="K7" s="171"/>
    </row>
    <row r="8" spans="1:12" s="71" customFormat="1" ht="21.75" customHeight="1" x14ac:dyDescent="0.25">
      <c r="A8" s="488"/>
      <c r="B8" s="488"/>
      <c r="C8" s="488"/>
      <c r="D8" s="236" t="s">
        <v>13</v>
      </c>
      <c r="E8" s="231" t="s">
        <v>12</v>
      </c>
      <c r="F8" s="232" t="s">
        <v>11</v>
      </c>
      <c r="G8" s="232" t="s">
        <v>10</v>
      </c>
      <c r="H8" s="231" t="s">
        <v>407</v>
      </c>
      <c r="I8" s="231" t="s">
        <v>408</v>
      </c>
      <c r="J8" s="172"/>
      <c r="K8" s="172"/>
    </row>
    <row r="9" spans="1:12" s="71" customFormat="1" ht="28.15" customHeight="1" x14ac:dyDescent="0.25">
      <c r="A9" s="490" t="s">
        <v>461</v>
      </c>
      <c r="B9" s="490"/>
      <c r="C9" s="490"/>
      <c r="D9" s="490"/>
      <c r="E9" s="490"/>
      <c r="F9" s="490"/>
      <c r="G9" s="490"/>
      <c r="H9" s="490"/>
      <c r="I9" s="490"/>
      <c r="J9" s="174"/>
      <c r="K9" s="174"/>
      <c r="L9" s="77"/>
    </row>
    <row r="10" spans="1:12" s="71" customFormat="1" ht="42" customHeight="1" x14ac:dyDescent="0.2">
      <c r="A10" s="222" t="s">
        <v>456</v>
      </c>
      <c r="B10" s="218" t="s">
        <v>466</v>
      </c>
      <c r="C10" s="241" t="s">
        <v>15</v>
      </c>
      <c r="D10" s="220">
        <f>(D11/D12)*100</f>
        <v>30.000000279263787</v>
      </c>
      <c r="E10" s="242">
        <v>40</v>
      </c>
      <c r="F10" s="242">
        <v>55</v>
      </c>
      <c r="G10" s="242">
        <v>65</v>
      </c>
      <c r="H10" s="220">
        <v>80</v>
      </c>
      <c r="I10" s="221">
        <v>100</v>
      </c>
      <c r="J10" s="173"/>
      <c r="K10" s="173"/>
    </row>
    <row r="11" spans="1:12" s="71" customFormat="1" ht="42" customHeight="1" x14ac:dyDescent="0.2">
      <c r="A11" s="222"/>
      <c r="B11" s="237" t="s">
        <v>431</v>
      </c>
      <c r="C11" s="97" t="s">
        <v>205</v>
      </c>
      <c r="D11" s="238">
        <v>214850.63</v>
      </c>
      <c r="E11" s="238">
        <v>0</v>
      </c>
      <c r="F11" s="239">
        <v>0</v>
      </c>
      <c r="G11" s="239">
        <v>0</v>
      </c>
      <c r="H11" s="238">
        <v>0</v>
      </c>
      <c r="I11" s="240">
        <v>0</v>
      </c>
      <c r="J11" s="173"/>
      <c r="K11" s="173"/>
    </row>
    <row r="12" spans="1:12" s="71" customFormat="1" ht="42" customHeight="1" x14ac:dyDescent="0.2">
      <c r="A12" s="222"/>
      <c r="B12" s="237" t="s">
        <v>432</v>
      </c>
      <c r="C12" s="97" t="s">
        <v>205</v>
      </c>
      <c r="D12" s="238">
        <v>716168.76</v>
      </c>
      <c r="E12" s="238">
        <v>0</v>
      </c>
      <c r="F12" s="239">
        <v>0</v>
      </c>
      <c r="G12" s="239">
        <v>0</v>
      </c>
      <c r="H12" s="238">
        <v>0</v>
      </c>
      <c r="I12" s="240">
        <v>0</v>
      </c>
      <c r="J12" s="173"/>
      <c r="K12" s="173"/>
    </row>
    <row r="13" spans="1:12" ht="15.75" customHeight="1" x14ac:dyDescent="0.25">
      <c r="A13" s="490" t="s">
        <v>460</v>
      </c>
      <c r="B13" s="490"/>
      <c r="C13" s="490"/>
      <c r="D13" s="490"/>
      <c r="E13" s="490"/>
      <c r="F13" s="490"/>
      <c r="G13" s="490"/>
      <c r="H13" s="490"/>
      <c r="I13" s="490"/>
    </row>
    <row r="14" spans="1:12" ht="39" x14ac:dyDescent="0.25">
      <c r="A14" s="186" t="s">
        <v>450</v>
      </c>
      <c r="B14" s="218" t="s">
        <v>480</v>
      </c>
      <c r="C14" s="241" t="s">
        <v>15</v>
      </c>
      <c r="D14" s="220">
        <f>(D15/D16)*100</f>
        <v>30.000417052742662</v>
      </c>
      <c r="E14" s="220">
        <v>40</v>
      </c>
      <c r="F14" s="242">
        <v>55</v>
      </c>
      <c r="G14" s="242">
        <v>65</v>
      </c>
      <c r="H14" s="220">
        <v>80</v>
      </c>
      <c r="I14" s="221">
        <v>100</v>
      </c>
    </row>
    <row r="15" spans="1:12" ht="34.5" customHeight="1" x14ac:dyDescent="0.25">
      <c r="A15" s="186"/>
      <c r="B15" s="237" t="s">
        <v>433</v>
      </c>
      <c r="C15" s="97" t="s">
        <v>205</v>
      </c>
      <c r="D15" s="238">
        <v>21508.37</v>
      </c>
      <c r="E15" s="238">
        <v>0</v>
      </c>
      <c r="F15" s="239">
        <v>0</v>
      </c>
      <c r="G15" s="239">
        <v>0</v>
      </c>
      <c r="H15" s="238">
        <v>0</v>
      </c>
      <c r="I15" s="240">
        <v>0</v>
      </c>
    </row>
    <row r="16" spans="1:12" ht="26.25" x14ac:dyDescent="0.25">
      <c r="A16" s="186"/>
      <c r="B16" s="237" t="s">
        <v>434</v>
      </c>
      <c r="C16" s="97" t="s">
        <v>205</v>
      </c>
      <c r="D16" s="238">
        <v>71693.570000000007</v>
      </c>
      <c r="E16" s="238">
        <v>0</v>
      </c>
      <c r="F16" s="239">
        <v>0</v>
      </c>
      <c r="G16" s="239">
        <v>0</v>
      </c>
      <c r="H16" s="238">
        <v>0</v>
      </c>
      <c r="I16" s="240">
        <v>0</v>
      </c>
    </row>
    <row r="17" spans="1:9" ht="47.25" customHeight="1" x14ac:dyDescent="0.25">
      <c r="A17" s="490" t="s">
        <v>459</v>
      </c>
      <c r="B17" s="490"/>
      <c r="C17" s="490"/>
      <c r="D17" s="490"/>
      <c r="E17" s="490"/>
      <c r="F17" s="490"/>
      <c r="G17" s="490"/>
      <c r="H17" s="490"/>
      <c r="I17" s="490"/>
    </row>
    <row r="18" spans="1:9" ht="102.75" x14ac:dyDescent="0.25">
      <c r="A18" s="186" t="s">
        <v>453</v>
      </c>
      <c r="B18" s="219" t="s">
        <v>439</v>
      </c>
      <c r="C18" s="241" t="s">
        <v>15</v>
      </c>
      <c r="D18" s="220">
        <f>(D19/D20)*100</f>
        <v>51</v>
      </c>
      <c r="E18" s="220">
        <v>51</v>
      </c>
      <c r="F18" s="242">
        <v>51</v>
      </c>
      <c r="G18" s="242">
        <v>51</v>
      </c>
      <c r="H18" s="220">
        <v>51</v>
      </c>
      <c r="I18" s="221">
        <v>51</v>
      </c>
    </row>
    <row r="19" spans="1:9" ht="77.25" x14ac:dyDescent="0.25">
      <c r="A19" s="186"/>
      <c r="B19" s="237" t="s">
        <v>437</v>
      </c>
      <c r="C19" s="97" t="s">
        <v>492</v>
      </c>
      <c r="D19" s="238">
        <v>13.77</v>
      </c>
      <c r="E19" s="238">
        <v>0</v>
      </c>
      <c r="F19" s="239">
        <v>0</v>
      </c>
      <c r="G19" s="239">
        <v>0</v>
      </c>
      <c r="H19" s="238">
        <v>0</v>
      </c>
      <c r="I19" s="240">
        <v>0</v>
      </c>
    </row>
    <row r="20" spans="1:9" ht="77.25" x14ac:dyDescent="0.25">
      <c r="A20" s="186"/>
      <c r="B20" s="237" t="s">
        <v>438</v>
      </c>
      <c r="C20" s="97" t="s">
        <v>492</v>
      </c>
      <c r="D20" s="238">
        <v>27</v>
      </c>
      <c r="E20" s="238">
        <v>0</v>
      </c>
      <c r="F20" s="239">
        <v>0</v>
      </c>
      <c r="G20" s="239">
        <v>0</v>
      </c>
      <c r="H20" s="238">
        <v>0</v>
      </c>
      <c r="I20" s="240">
        <v>0</v>
      </c>
    </row>
  </sheetData>
  <mergeCells count="11">
    <mergeCell ref="A9:I9"/>
    <mergeCell ref="A13:I13"/>
    <mergeCell ref="A17:I17"/>
    <mergeCell ref="F1:I1"/>
    <mergeCell ref="A3:I3"/>
    <mergeCell ref="J5:K5"/>
    <mergeCell ref="E6:L6"/>
    <mergeCell ref="A7:A8"/>
    <mergeCell ref="B7:B8"/>
    <mergeCell ref="C7:C8"/>
    <mergeCell ref="D7:I7"/>
  </mergeCells>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7"/>
  <sheetViews>
    <sheetView view="pageBreakPreview" zoomScale="95" zoomScaleNormal="95" zoomScaleSheetLayoutView="95" workbookViewId="0">
      <selection activeCell="L11" sqref="L11"/>
    </sheetView>
  </sheetViews>
  <sheetFormatPr defaultColWidth="8.85546875" defaultRowHeight="18.75" x14ac:dyDescent="0.3"/>
  <cols>
    <col min="1" max="1" width="5.5703125" style="351" customWidth="1"/>
    <col min="2" max="2" width="44.85546875" style="351" customWidth="1"/>
    <col min="3" max="3" width="17.42578125" style="351" customWidth="1"/>
    <col min="4" max="4" width="17.140625" style="351" customWidth="1"/>
    <col min="5" max="5" width="19.140625" style="351" customWidth="1"/>
    <col min="6" max="6" width="17.85546875" style="351" customWidth="1"/>
    <col min="7" max="7" width="10" style="351" hidden="1" customWidth="1"/>
    <col min="8" max="10" width="9.140625" style="351" hidden="1" customWidth="1"/>
    <col min="11" max="11" width="16.28515625" style="351" customWidth="1"/>
    <col min="12" max="12" width="117.28515625" style="351" customWidth="1"/>
    <col min="13" max="13" width="110.85546875" style="72" customWidth="1"/>
    <col min="14" max="16" width="8.85546875" style="72" customWidth="1"/>
    <col min="17" max="17" width="19.28515625" style="72" customWidth="1"/>
    <col min="18" max="16384" width="8.85546875" style="72"/>
  </cols>
  <sheetData>
    <row r="1" spans="1:17" x14ac:dyDescent="0.3">
      <c r="G1" s="510" t="s">
        <v>491</v>
      </c>
      <c r="H1" s="510"/>
      <c r="I1" s="510"/>
      <c r="J1" s="510"/>
      <c r="K1" s="352"/>
      <c r="L1" s="353" t="s">
        <v>586</v>
      </c>
      <c r="M1" s="260"/>
      <c r="N1" s="260"/>
    </row>
    <row r="2" spans="1:17" x14ac:dyDescent="0.25">
      <c r="A2" s="513" t="s">
        <v>469</v>
      </c>
      <c r="B2" s="513"/>
      <c r="C2" s="513"/>
      <c r="D2" s="513"/>
      <c r="E2" s="513"/>
      <c r="F2" s="513"/>
      <c r="G2" s="513"/>
      <c r="H2" s="513"/>
      <c r="I2" s="513"/>
      <c r="J2" s="513"/>
      <c r="K2" s="513"/>
      <c r="L2" s="513"/>
    </row>
    <row r="4" spans="1:17" x14ac:dyDescent="0.3">
      <c r="K4" s="512"/>
      <c r="L4" s="512"/>
    </row>
    <row r="5" spans="1:17" x14ac:dyDescent="0.3">
      <c r="E5" s="354"/>
      <c r="F5" s="355"/>
      <c r="G5" s="355"/>
      <c r="H5" s="355"/>
      <c r="I5" s="355"/>
      <c r="J5" s="355"/>
      <c r="K5" s="355"/>
      <c r="L5" s="356"/>
    </row>
    <row r="6" spans="1:17" x14ac:dyDescent="0.25">
      <c r="A6" s="509" t="s">
        <v>0</v>
      </c>
      <c r="B6" s="509" t="s">
        <v>540</v>
      </c>
      <c r="C6" s="509" t="s">
        <v>16</v>
      </c>
      <c r="D6" s="517" t="s">
        <v>588</v>
      </c>
      <c r="E6" s="511" t="s">
        <v>473</v>
      </c>
      <c r="F6" s="511"/>
      <c r="G6" s="511"/>
      <c r="H6" s="511"/>
      <c r="I6" s="511"/>
      <c r="J6" s="511"/>
      <c r="K6" s="511"/>
      <c r="L6" s="509" t="s">
        <v>587</v>
      </c>
    </row>
    <row r="7" spans="1:17" x14ac:dyDescent="0.3">
      <c r="A7" s="509"/>
      <c r="B7" s="509"/>
      <c r="C7" s="509"/>
      <c r="D7" s="519"/>
      <c r="E7" s="517" t="s">
        <v>590</v>
      </c>
      <c r="F7" s="514" t="s">
        <v>589</v>
      </c>
      <c r="G7" s="515"/>
      <c r="H7" s="515"/>
      <c r="I7" s="515"/>
      <c r="J7" s="515"/>
      <c r="K7" s="516"/>
      <c r="L7" s="509"/>
    </row>
    <row r="8" spans="1:17" s="71" customFormat="1" ht="63.75" customHeight="1" x14ac:dyDescent="0.25">
      <c r="A8" s="509"/>
      <c r="B8" s="509"/>
      <c r="C8" s="509"/>
      <c r="D8" s="520"/>
      <c r="E8" s="518"/>
      <c r="F8" s="357" t="s">
        <v>475</v>
      </c>
      <c r="G8" s="358" t="s">
        <v>11</v>
      </c>
      <c r="H8" s="358" t="s">
        <v>10</v>
      </c>
      <c r="I8" s="358" t="s">
        <v>407</v>
      </c>
      <c r="J8" s="358" t="s">
        <v>408</v>
      </c>
      <c r="K8" s="359" t="s">
        <v>476</v>
      </c>
      <c r="L8" s="509"/>
    </row>
    <row r="9" spans="1:17" s="71" customFormat="1" x14ac:dyDescent="0.25">
      <c r="A9" s="359">
        <v>1</v>
      </c>
      <c r="B9" s="359">
        <v>2</v>
      </c>
      <c r="C9" s="359">
        <v>3</v>
      </c>
      <c r="D9" s="358">
        <v>4</v>
      </c>
      <c r="E9" s="360">
        <v>5</v>
      </c>
      <c r="F9" s="357">
        <v>6</v>
      </c>
      <c r="G9" s="358"/>
      <c r="H9" s="358"/>
      <c r="I9" s="358"/>
      <c r="J9" s="358"/>
      <c r="K9" s="359">
        <v>7</v>
      </c>
      <c r="L9" s="359">
        <v>8</v>
      </c>
    </row>
    <row r="10" spans="1:17" s="71" customFormat="1" x14ac:dyDescent="0.25">
      <c r="A10" s="521" t="s">
        <v>544</v>
      </c>
      <c r="B10" s="522"/>
      <c r="C10" s="522"/>
      <c r="D10" s="522"/>
      <c r="E10" s="522"/>
      <c r="F10" s="522"/>
      <c r="G10" s="522"/>
      <c r="H10" s="522"/>
      <c r="I10" s="522"/>
      <c r="J10" s="522"/>
      <c r="K10" s="522"/>
      <c r="L10" s="523"/>
    </row>
    <row r="11" spans="1:17" s="71" customFormat="1" ht="183.75" customHeight="1" x14ac:dyDescent="0.25">
      <c r="A11" s="358">
        <v>1</v>
      </c>
      <c r="B11" s="361" t="s">
        <v>545</v>
      </c>
      <c r="C11" s="358" t="s">
        <v>15</v>
      </c>
      <c r="D11" s="358" t="s">
        <v>592</v>
      </c>
      <c r="E11" s="358">
        <v>4.8</v>
      </c>
      <c r="F11" s="358">
        <v>2.5</v>
      </c>
      <c r="G11" s="358"/>
      <c r="H11" s="358"/>
      <c r="I11" s="358"/>
      <c r="J11" s="358"/>
      <c r="K11" s="358">
        <v>3.75</v>
      </c>
      <c r="L11" s="358" t="s">
        <v>1047</v>
      </c>
    </row>
    <row r="12" spans="1:17" s="71" customFormat="1" ht="93.75" x14ac:dyDescent="0.25">
      <c r="A12" s="358">
        <v>2</v>
      </c>
      <c r="B12" s="361" t="s">
        <v>546</v>
      </c>
      <c r="C12" s="358" t="s">
        <v>547</v>
      </c>
      <c r="D12" s="358" t="s">
        <v>592</v>
      </c>
      <c r="E12" s="358">
        <v>57.8</v>
      </c>
      <c r="F12" s="358">
        <v>58</v>
      </c>
      <c r="G12" s="358"/>
      <c r="H12" s="358"/>
      <c r="I12" s="358"/>
      <c r="J12" s="358"/>
      <c r="K12" s="358">
        <v>87.05</v>
      </c>
      <c r="L12" s="358" t="s">
        <v>1046</v>
      </c>
      <c r="M12" s="493"/>
      <c r="N12" s="494"/>
      <c r="O12" s="494"/>
      <c r="P12" s="494"/>
      <c r="Q12" s="494"/>
    </row>
    <row r="13" spans="1:17" s="71" customFormat="1" ht="56.25" x14ac:dyDescent="0.25">
      <c r="A13" s="358">
        <v>3</v>
      </c>
      <c r="B13" s="361" t="s">
        <v>548</v>
      </c>
      <c r="C13" s="358" t="s">
        <v>549</v>
      </c>
      <c r="D13" s="358" t="s">
        <v>591</v>
      </c>
      <c r="E13" s="358">
        <v>64.12</v>
      </c>
      <c r="F13" s="358">
        <v>60.91</v>
      </c>
      <c r="G13" s="362"/>
      <c r="H13" s="362"/>
      <c r="I13" s="362"/>
      <c r="J13" s="362"/>
      <c r="K13" s="358">
        <v>60.91</v>
      </c>
      <c r="L13" s="358" t="s">
        <v>1048</v>
      </c>
      <c r="M13" s="493"/>
      <c r="N13" s="494"/>
      <c r="O13" s="494"/>
      <c r="P13" s="494"/>
      <c r="Q13" s="494"/>
    </row>
    <row r="14" spans="1:17" s="71" customFormat="1" x14ac:dyDescent="0.25">
      <c r="A14" s="482" t="s">
        <v>585</v>
      </c>
      <c r="B14" s="483"/>
      <c r="C14" s="483"/>
      <c r="D14" s="483"/>
      <c r="E14" s="483"/>
      <c r="F14" s="483"/>
      <c r="G14" s="483"/>
      <c r="H14" s="483"/>
      <c r="I14" s="483"/>
      <c r="J14" s="483"/>
      <c r="K14" s="483"/>
      <c r="L14" s="484"/>
    </row>
    <row r="15" spans="1:17" s="71" customFormat="1" x14ac:dyDescent="0.25">
      <c r="A15" s="509" t="s">
        <v>596</v>
      </c>
      <c r="B15" s="509"/>
      <c r="C15" s="509"/>
      <c r="D15" s="509"/>
      <c r="E15" s="509"/>
      <c r="F15" s="509"/>
      <c r="G15" s="509"/>
      <c r="H15" s="509"/>
      <c r="I15" s="509"/>
      <c r="J15" s="509"/>
      <c r="K15" s="509"/>
      <c r="L15" s="509"/>
    </row>
    <row r="16" spans="1:17" s="71" customFormat="1" ht="75" x14ac:dyDescent="0.25">
      <c r="A16" s="363" t="s">
        <v>541</v>
      </c>
      <c r="B16" s="364" t="s">
        <v>550</v>
      </c>
      <c r="C16" s="365" t="s">
        <v>551</v>
      </c>
      <c r="D16" s="358" t="s">
        <v>605</v>
      </c>
      <c r="E16" s="358">
        <v>1</v>
      </c>
      <c r="F16" s="358">
        <v>1</v>
      </c>
      <c r="G16" s="362"/>
      <c r="H16" s="362"/>
      <c r="I16" s="362"/>
      <c r="J16" s="362"/>
      <c r="K16" s="358">
        <v>1</v>
      </c>
      <c r="L16" s="358" t="s">
        <v>543</v>
      </c>
    </row>
    <row r="17" spans="1:13" s="262" customFormat="1" ht="93.75" x14ac:dyDescent="0.25">
      <c r="A17" s="363" t="s">
        <v>542</v>
      </c>
      <c r="B17" s="366" t="s">
        <v>593</v>
      </c>
      <c r="C17" s="365" t="s">
        <v>594</v>
      </c>
      <c r="D17" s="358" t="s">
        <v>592</v>
      </c>
      <c r="E17" s="358">
        <v>3</v>
      </c>
      <c r="F17" s="358">
        <v>2</v>
      </c>
      <c r="G17" s="362"/>
      <c r="H17" s="362"/>
      <c r="I17" s="362"/>
      <c r="J17" s="362"/>
      <c r="K17" s="358">
        <v>3</v>
      </c>
      <c r="L17" s="358" t="s">
        <v>1047</v>
      </c>
    </row>
    <row r="18" spans="1:13" s="262" customFormat="1" ht="168.75" x14ac:dyDescent="0.25">
      <c r="A18" s="363" t="s">
        <v>553</v>
      </c>
      <c r="B18" s="366" t="s">
        <v>595</v>
      </c>
      <c r="C18" s="365" t="s">
        <v>594</v>
      </c>
      <c r="D18" s="358" t="s">
        <v>592</v>
      </c>
      <c r="E18" s="358">
        <v>3</v>
      </c>
      <c r="F18" s="358">
        <v>2</v>
      </c>
      <c r="G18" s="362"/>
      <c r="H18" s="362"/>
      <c r="I18" s="362"/>
      <c r="J18" s="362"/>
      <c r="K18" s="358">
        <v>3</v>
      </c>
      <c r="L18" s="358" t="s">
        <v>1047</v>
      </c>
    </row>
    <row r="19" spans="1:13" s="71" customFormat="1" x14ac:dyDescent="0.25">
      <c r="A19" s="509" t="s">
        <v>552</v>
      </c>
      <c r="B19" s="509"/>
      <c r="C19" s="509"/>
      <c r="D19" s="509"/>
      <c r="E19" s="509"/>
      <c r="F19" s="509"/>
      <c r="G19" s="509"/>
      <c r="H19" s="509"/>
      <c r="I19" s="509"/>
      <c r="J19" s="509"/>
      <c r="K19" s="509"/>
      <c r="L19" s="509"/>
    </row>
    <row r="20" spans="1:13" x14ac:dyDescent="0.25">
      <c r="A20" s="509" t="s">
        <v>917</v>
      </c>
      <c r="B20" s="509"/>
      <c r="C20" s="509"/>
      <c r="D20" s="509"/>
      <c r="E20" s="509"/>
      <c r="F20" s="509"/>
      <c r="G20" s="509"/>
      <c r="H20" s="509"/>
      <c r="I20" s="509"/>
      <c r="J20" s="509"/>
      <c r="K20" s="509"/>
      <c r="L20" s="509"/>
    </row>
    <row r="21" spans="1:13" ht="175.5" customHeight="1" x14ac:dyDescent="0.25">
      <c r="A21" s="367" t="s">
        <v>554</v>
      </c>
      <c r="B21" s="368" t="s">
        <v>555</v>
      </c>
      <c r="C21" s="359" t="s">
        <v>556</v>
      </c>
      <c r="D21" s="391" t="s">
        <v>591</v>
      </c>
      <c r="E21" s="369">
        <v>993365</v>
      </c>
      <c r="F21" s="370">
        <v>1200000</v>
      </c>
      <c r="G21" s="254"/>
      <c r="H21" s="254"/>
      <c r="I21" s="254"/>
      <c r="J21" s="371"/>
      <c r="K21" s="370">
        <v>1042568</v>
      </c>
      <c r="L21" s="392" t="s">
        <v>1166</v>
      </c>
    </row>
    <row r="22" spans="1:13" ht="75" x14ac:dyDescent="0.25">
      <c r="A22" s="367" t="s">
        <v>558</v>
      </c>
      <c r="B22" s="364" t="s">
        <v>580</v>
      </c>
      <c r="C22" s="359" t="s">
        <v>15</v>
      </c>
      <c r="D22" s="358" t="s">
        <v>605</v>
      </c>
      <c r="E22" s="372">
        <v>90</v>
      </c>
      <c r="F22" s="372">
        <v>90</v>
      </c>
      <c r="G22" s="254"/>
      <c r="H22" s="254"/>
      <c r="I22" s="254"/>
      <c r="J22" s="371"/>
      <c r="K22" s="372">
        <v>90</v>
      </c>
      <c r="L22" s="358" t="s">
        <v>543</v>
      </c>
    </row>
    <row r="23" spans="1:13" x14ac:dyDescent="0.25">
      <c r="A23" s="524" t="s">
        <v>557</v>
      </c>
      <c r="B23" s="525"/>
      <c r="C23" s="525"/>
      <c r="D23" s="525"/>
      <c r="E23" s="525"/>
      <c r="F23" s="525"/>
      <c r="G23" s="525"/>
      <c r="H23" s="525"/>
      <c r="I23" s="525"/>
      <c r="J23" s="525"/>
      <c r="K23" s="525"/>
      <c r="L23" s="526"/>
    </row>
    <row r="24" spans="1:13" ht="123" customHeight="1" x14ac:dyDescent="0.25">
      <c r="A24" s="373" t="s">
        <v>559</v>
      </c>
      <c r="B24" s="374" t="s">
        <v>562</v>
      </c>
      <c r="C24" s="367" t="s">
        <v>551</v>
      </c>
      <c r="D24" s="358" t="s">
        <v>592</v>
      </c>
      <c r="E24" s="367" t="s">
        <v>564</v>
      </c>
      <c r="F24" s="367" t="s">
        <v>564</v>
      </c>
      <c r="G24" s="367"/>
      <c r="H24" s="367"/>
      <c r="I24" s="367"/>
      <c r="J24" s="367"/>
      <c r="K24" s="367" t="s">
        <v>558</v>
      </c>
      <c r="L24" s="375" t="s">
        <v>1089</v>
      </c>
    </row>
    <row r="25" spans="1:13" ht="140.25" customHeight="1" x14ac:dyDescent="0.25">
      <c r="A25" s="373" t="s">
        <v>560</v>
      </c>
      <c r="B25" s="364" t="s">
        <v>597</v>
      </c>
      <c r="C25" s="367" t="s">
        <v>551</v>
      </c>
      <c r="D25" s="358" t="s">
        <v>592</v>
      </c>
      <c r="E25" s="367" t="s">
        <v>554</v>
      </c>
      <c r="F25" s="367" t="s">
        <v>646</v>
      </c>
      <c r="G25" s="367"/>
      <c r="H25" s="367"/>
      <c r="I25" s="367"/>
      <c r="J25" s="367"/>
      <c r="K25" s="367" t="s">
        <v>1049</v>
      </c>
      <c r="L25" s="375" t="s">
        <v>1168</v>
      </c>
    </row>
    <row r="26" spans="1:13" ht="37.5" x14ac:dyDescent="0.25">
      <c r="A26" s="373" t="s">
        <v>561</v>
      </c>
      <c r="B26" s="366" t="s">
        <v>563</v>
      </c>
      <c r="C26" s="367" t="s">
        <v>551</v>
      </c>
      <c r="D26" s="358" t="s">
        <v>605</v>
      </c>
      <c r="E26" s="367" t="s">
        <v>581</v>
      </c>
      <c r="F26" s="367" t="s">
        <v>564</v>
      </c>
      <c r="G26" s="367"/>
      <c r="H26" s="367"/>
      <c r="I26" s="367"/>
      <c r="J26" s="367"/>
      <c r="K26" s="367" t="s">
        <v>564</v>
      </c>
      <c r="L26" s="376" t="s">
        <v>543</v>
      </c>
    </row>
    <row r="27" spans="1:13" x14ac:dyDescent="0.25">
      <c r="A27" s="524" t="s">
        <v>598</v>
      </c>
      <c r="B27" s="525"/>
      <c r="C27" s="525"/>
      <c r="D27" s="525"/>
      <c r="E27" s="525"/>
      <c r="F27" s="525"/>
      <c r="G27" s="525"/>
      <c r="H27" s="525"/>
      <c r="I27" s="525"/>
      <c r="J27" s="525"/>
      <c r="K27" s="525"/>
      <c r="L27" s="526"/>
    </row>
    <row r="28" spans="1:13" ht="102.75" customHeight="1" x14ac:dyDescent="0.25">
      <c r="A28" s="367" t="s">
        <v>579</v>
      </c>
      <c r="B28" s="377" t="s">
        <v>565</v>
      </c>
      <c r="C28" s="359" t="s">
        <v>15</v>
      </c>
      <c r="D28" s="358" t="s">
        <v>605</v>
      </c>
      <c r="E28" s="372">
        <v>100</v>
      </c>
      <c r="F28" s="372">
        <v>100</v>
      </c>
      <c r="G28" s="372"/>
      <c r="H28" s="372"/>
      <c r="I28" s="372"/>
      <c r="J28" s="378"/>
      <c r="K28" s="372">
        <v>100</v>
      </c>
      <c r="L28" s="376" t="s">
        <v>543</v>
      </c>
    </row>
    <row r="29" spans="1:13" x14ac:dyDescent="0.25">
      <c r="A29" s="508" t="s">
        <v>599</v>
      </c>
      <c r="B29" s="508"/>
      <c r="C29" s="508"/>
      <c r="D29" s="508"/>
      <c r="E29" s="508"/>
      <c r="F29" s="508"/>
      <c r="G29" s="508"/>
      <c r="H29" s="508"/>
      <c r="I29" s="508"/>
      <c r="J29" s="508"/>
      <c r="K29" s="508"/>
      <c r="L29" s="508"/>
    </row>
    <row r="30" spans="1:13" ht="179.25" customHeight="1" x14ac:dyDescent="0.25">
      <c r="A30" s="379">
        <v>13</v>
      </c>
      <c r="B30" s="364" t="s">
        <v>566</v>
      </c>
      <c r="C30" s="359" t="s">
        <v>15</v>
      </c>
      <c r="D30" s="359" t="s">
        <v>592</v>
      </c>
      <c r="E30" s="379">
        <v>96.9</v>
      </c>
      <c r="F30" s="379">
        <v>98</v>
      </c>
      <c r="G30" s="379"/>
      <c r="H30" s="379"/>
      <c r="I30" s="379"/>
      <c r="J30" s="379"/>
      <c r="K30" s="380">
        <v>100</v>
      </c>
      <c r="L30" s="367" t="s">
        <v>1167</v>
      </c>
      <c r="M30" s="465"/>
    </row>
    <row r="31" spans="1:13" x14ac:dyDescent="0.25">
      <c r="A31" s="499" t="s">
        <v>600</v>
      </c>
      <c r="B31" s="499"/>
      <c r="C31" s="499"/>
      <c r="D31" s="499"/>
      <c r="E31" s="499"/>
      <c r="F31" s="499"/>
      <c r="G31" s="499"/>
      <c r="H31" s="499"/>
      <c r="I31" s="499"/>
      <c r="J31" s="499"/>
      <c r="K31" s="499"/>
      <c r="L31" s="499"/>
    </row>
    <row r="32" spans="1:13" ht="37.5" x14ac:dyDescent="0.25">
      <c r="A32" s="381">
        <v>14</v>
      </c>
      <c r="B32" s="377" t="s">
        <v>567</v>
      </c>
      <c r="C32" s="357" t="s">
        <v>15</v>
      </c>
      <c r="D32" s="359" t="s">
        <v>605</v>
      </c>
      <c r="E32" s="381">
        <v>100</v>
      </c>
      <c r="F32" s="381">
        <v>100</v>
      </c>
      <c r="G32" s="381"/>
      <c r="H32" s="381"/>
      <c r="I32" s="381"/>
      <c r="J32" s="381"/>
      <c r="K32" s="381">
        <v>100</v>
      </c>
      <c r="L32" s="376" t="s">
        <v>543</v>
      </c>
    </row>
    <row r="33" spans="1:13" x14ac:dyDescent="0.25">
      <c r="A33" s="499" t="s">
        <v>601</v>
      </c>
      <c r="B33" s="499"/>
      <c r="C33" s="499"/>
      <c r="D33" s="499"/>
      <c r="E33" s="499"/>
      <c r="F33" s="499"/>
      <c r="G33" s="499"/>
      <c r="H33" s="499"/>
      <c r="I33" s="499"/>
      <c r="J33" s="499"/>
      <c r="K33" s="499"/>
      <c r="L33" s="499"/>
    </row>
    <row r="34" spans="1:13" ht="56.25" x14ac:dyDescent="0.25">
      <c r="A34" s="379">
        <v>15</v>
      </c>
      <c r="B34" s="382" t="s">
        <v>765</v>
      </c>
      <c r="C34" s="359" t="s">
        <v>15</v>
      </c>
      <c r="D34" s="359" t="s">
        <v>605</v>
      </c>
      <c r="E34" s="379">
        <v>100</v>
      </c>
      <c r="F34" s="379">
        <v>100</v>
      </c>
      <c r="G34" s="379"/>
      <c r="H34" s="379"/>
      <c r="I34" s="379"/>
      <c r="J34" s="379"/>
      <c r="K34" s="379">
        <v>100</v>
      </c>
      <c r="L34" s="376" t="s">
        <v>543</v>
      </c>
    </row>
    <row r="35" spans="1:13" x14ac:dyDescent="0.25">
      <c r="A35" s="499" t="s">
        <v>901</v>
      </c>
      <c r="B35" s="499"/>
      <c r="C35" s="499"/>
      <c r="D35" s="499"/>
      <c r="E35" s="499"/>
      <c r="F35" s="499"/>
      <c r="G35" s="499"/>
      <c r="H35" s="499"/>
      <c r="I35" s="499"/>
      <c r="J35" s="499"/>
      <c r="K35" s="499"/>
      <c r="L35" s="499"/>
    </row>
    <row r="36" spans="1:13" ht="75" x14ac:dyDescent="0.25">
      <c r="A36" s="381">
        <v>16</v>
      </c>
      <c r="B36" s="382" t="s">
        <v>902</v>
      </c>
      <c r="C36" s="379" t="s">
        <v>551</v>
      </c>
      <c r="D36" s="359" t="s">
        <v>605</v>
      </c>
      <c r="E36" s="379">
        <v>2</v>
      </c>
      <c r="F36" s="379">
        <v>1</v>
      </c>
      <c r="G36" s="379"/>
      <c r="H36" s="379"/>
      <c r="I36" s="379"/>
      <c r="J36" s="379"/>
      <c r="K36" s="379">
        <v>1</v>
      </c>
      <c r="L36" s="376" t="s">
        <v>543</v>
      </c>
    </row>
    <row r="37" spans="1:13" x14ac:dyDescent="0.25">
      <c r="A37" s="499" t="s">
        <v>1050</v>
      </c>
      <c r="B37" s="499"/>
      <c r="C37" s="499"/>
      <c r="D37" s="499"/>
      <c r="E37" s="499"/>
      <c r="F37" s="499"/>
      <c r="G37" s="499"/>
      <c r="H37" s="499"/>
      <c r="I37" s="499"/>
      <c r="J37" s="499"/>
      <c r="K37" s="499"/>
      <c r="L37" s="499"/>
    </row>
    <row r="38" spans="1:13" ht="112.5" x14ac:dyDescent="0.25">
      <c r="A38" s="381">
        <v>17</v>
      </c>
      <c r="B38" s="382" t="s">
        <v>1051</v>
      </c>
      <c r="C38" s="379" t="s">
        <v>551</v>
      </c>
      <c r="D38" s="359" t="s">
        <v>592</v>
      </c>
      <c r="E38" s="379">
        <v>0</v>
      </c>
      <c r="F38" s="379">
        <v>1</v>
      </c>
      <c r="G38" s="379"/>
      <c r="H38" s="379"/>
      <c r="I38" s="379"/>
      <c r="J38" s="379"/>
      <c r="K38" s="379">
        <v>2</v>
      </c>
      <c r="L38" s="375" t="s">
        <v>1052</v>
      </c>
    </row>
    <row r="39" spans="1:13" x14ac:dyDescent="0.3">
      <c r="A39" s="504" t="s">
        <v>568</v>
      </c>
      <c r="B39" s="504"/>
      <c r="C39" s="504"/>
      <c r="D39" s="504"/>
      <c r="E39" s="504"/>
      <c r="F39" s="504"/>
      <c r="G39" s="504"/>
      <c r="H39" s="504"/>
      <c r="I39" s="504"/>
      <c r="J39" s="504"/>
      <c r="K39" s="504"/>
      <c r="L39" s="504"/>
    </row>
    <row r="40" spans="1:13" x14ac:dyDescent="0.25">
      <c r="A40" s="499" t="s">
        <v>576</v>
      </c>
      <c r="B40" s="499"/>
      <c r="C40" s="499"/>
      <c r="D40" s="499"/>
      <c r="E40" s="499"/>
      <c r="F40" s="499"/>
      <c r="G40" s="499"/>
      <c r="H40" s="499"/>
      <c r="I40" s="499"/>
      <c r="J40" s="499"/>
      <c r="K40" s="499"/>
      <c r="L40" s="499"/>
    </row>
    <row r="41" spans="1:13" ht="75" x14ac:dyDescent="0.25">
      <c r="A41" s="379">
        <v>18</v>
      </c>
      <c r="B41" s="361" t="s">
        <v>569</v>
      </c>
      <c r="C41" s="379" t="s">
        <v>551</v>
      </c>
      <c r="D41" s="359" t="s">
        <v>605</v>
      </c>
      <c r="E41" s="379">
        <v>1</v>
      </c>
      <c r="F41" s="379">
        <v>0</v>
      </c>
      <c r="G41" s="379"/>
      <c r="H41" s="379"/>
      <c r="I41" s="379"/>
      <c r="J41" s="379"/>
      <c r="K41" s="379">
        <v>0</v>
      </c>
      <c r="L41" s="359" t="s">
        <v>543</v>
      </c>
    </row>
    <row r="42" spans="1:13" ht="75" x14ac:dyDescent="0.25">
      <c r="A42" s="379">
        <v>19</v>
      </c>
      <c r="B42" s="361" t="s">
        <v>570</v>
      </c>
      <c r="C42" s="379" t="s">
        <v>551</v>
      </c>
      <c r="D42" s="359" t="s">
        <v>605</v>
      </c>
      <c r="E42" s="379">
        <v>1</v>
      </c>
      <c r="F42" s="379">
        <v>0</v>
      </c>
      <c r="G42" s="379"/>
      <c r="H42" s="379"/>
      <c r="I42" s="379"/>
      <c r="J42" s="379"/>
      <c r="K42" s="379">
        <v>0</v>
      </c>
      <c r="L42" s="359" t="s">
        <v>543</v>
      </c>
    </row>
    <row r="43" spans="1:13" ht="33.75" customHeight="1" x14ac:dyDescent="0.25">
      <c r="A43" s="505" t="s">
        <v>903</v>
      </c>
      <c r="B43" s="506"/>
      <c r="C43" s="506"/>
      <c r="D43" s="506"/>
      <c r="E43" s="506"/>
      <c r="F43" s="506"/>
      <c r="G43" s="506"/>
      <c r="H43" s="506"/>
      <c r="I43" s="506"/>
      <c r="J43" s="506"/>
      <c r="K43" s="506"/>
      <c r="L43" s="507"/>
    </row>
    <row r="44" spans="1:13" ht="112.5" x14ac:dyDescent="0.3">
      <c r="A44" s="379">
        <v>20</v>
      </c>
      <c r="B44" s="361" t="s">
        <v>904</v>
      </c>
      <c r="C44" s="379" t="s">
        <v>551</v>
      </c>
      <c r="D44" s="390" t="s">
        <v>605</v>
      </c>
      <c r="E44" s="379">
        <v>10</v>
      </c>
      <c r="F44" s="379">
        <v>11</v>
      </c>
      <c r="G44" s="384"/>
      <c r="H44" s="384"/>
      <c r="I44" s="384"/>
      <c r="J44" s="384"/>
      <c r="K44" s="379">
        <v>11</v>
      </c>
      <c r="L44" s="359" t="s">
        <v>543</v>
      </c>
    </row>
    <row r="45" spans="1:13" x14ac:dyDescent="0.25">
      <c r="A45" s="505" t="s">
        <v>577</v>
      </c>
      <c r="B45" s="506"/>
      <c r="C45" s="506"/>
      <c r="D45" s="506"/>
      <c r="E45" s="506"/>
      <c r="F45" s="506"/>
      <c r="G45" s="506"/>
      <c r="H45" s="506"/>
      <c r="I45" s="506"/>
      <c r="J45" s="506"/>
      <c r="K45" s="506"/>
      <c r="L45" s="507"/>
    </row>
    <row r="46" spans="1:13" ht="123.75" customHeight="1" x14ac:dyDescent="0.3">
      <c r="A46" s="381">
        <v>21</v>
      </c>
      <c r="B46" s="385" t="s">
        <v>571</v>
      </c>
      <c r="C46" s="357" t="s">
        <v>15</v>
      </c>
      <c r="D46" s="359" t="s">
        <v>605</v>
      </c>
      <c r="E46" s="381">
        <v>0</v>
      </c>
      <c r="F46" s="381">
        <v>0</v>
      </c>
      <c r="G46" s="386"/>
      <c r="H46" s="386"/>
      <c r="I46" s="386"/>
      <c r="J46" s="386"/>
      <c r="K46" s="381">
        <v>0</v>
      </c>
      <c r="L46" s="359" t="s">
        <v>543</v>
      </c>
      <c r="M46" s="261"/>
    </row>
    <row r="47" spans="1:13" x14ac:dyDescent="0.25">
      <c r="A47" s="500" t="s">
        <v>572</v>
      </c>
      <c r="B47" s="500"/>
      <c r="C47" s="500"/>
      <c r="D47" s="500"/>
      <c r="E47" s="500"/>
      <c r="F47" s="500"/>
      <c r="G47" s="500"/>
      <c r="H47" s="500"/>
      <c r="I47" s="500"/>
      <c r="J47" s="500"/>
      <c r="K47" s="500"/>
      <c r="L47" s="500"/>
    </row>
    <row r="48" spans="1:13" x14ac:dyDescent="0.25">
      <c r="A48" s="500" t="s">
        <v>578</v>
      </c>
      <c r="B48" s="500"/>
      <c r="C48" s="500"/>
      <c r="D48" s="500"/>
      <c r="E48" s="500"/>
      <c r="F48" s="500"/>
      <c r="G48" s="500"/>
      <c r="H48" s="500"/>
      <c r="I48" s="500"/>
      <c r="J48" s="500"/>
      <c r="K48" s="500"/>
      <c r="L48" s="500"/>
    </row>
    <row r="49" spans="1:12" ht="75" x14ac:dyDescent="0.3">
      <c r="A49" s="379">
        <v>22</v>
      </c>
      <c r="B49" s="368" t="s">
        <v>573</v>
      </c>
      <c r="C49" s="379" t="s">
        <v>551</v>
      </c>
      <c r="D49" s="358" t="s">
        <v>605</v>
      </c>
      <c r="E49" s="379">
        <v>0</v>
      </c>
      <c r="F49" s="379">
        <v>0</v>
      </c>
      <c r="G49" s="384"/>
      <c r="H49" s="384"/>
      <c r="I49" s="384"/>
      <c r="J49" s="384"/>
      <c r="K49" s="379">
        <v>0</v>
      </c>
      <c r="L49" s="359" t="s">
        <v>543</v>
      </c>
    </row>
    <row r="50" spans="1:12" x14ac:dyDescent="0.25">
      <c r="A50" s="501" t="s">
        <v>584</v>
      </c>
      <c r="B50" s="502"/>
      <c r="C50" s="501"/>
      <c r="D50" s="501"/>
      <c r="E50" s="501"/>
      <c r="F50" s="501"/>
      <c r="G50" s="501"/>
      <c r="H50" s="501"/>
      <c r="I50" s="501"/>
      <c r="J50" s="501"/>
      <c r="K50" s="501"/>
      <c r="L50" s="503"/>
    </row>
    <row r="51" spans="1:12" ht="56.25" x14ac:dyDescent="0.3">
      <c r="A51" s="387">
        <v>23</v>
      </c>
      <c r="B51" s="364" t="s">
        <v>574</v>
      </c>
      <c r="C51" s="388" t="s">
        <v>551</v>
      </c>
      <c r="D51" s="358" t="s">
        <v>605</v>
      </c>
      <c r="E51" s="379">
        <v>0</v>
      </c>
      <c r="F51" s="379">
        <v>0</v>
      </c>
      <c r="G51" s="384"/>
      <c r="H51" s="384"/>
      <c r="I51" s="384"/>
      <c r="J51" s="384"/>
      <c r="K51" s="379">
        <v>0</v>
      </c>
      <c r="L51" s="359" t="s">
        <v>543</v>
      </c>
    </row>
    <row r="52" spans="1:12" x14ac:dyDescent="0.25">
      <c r="A52" s="495" t="s">
        <v>583</v>
      </c>
      <c r="B52" s="496"/>
      <c r="C52" s="497"/>
      <c r="D52" s="497"/>
      <c r="E52" s="497"/>
      <c r="F52" s="497"/>
      <c r="G52" s="497"/>
      <c r="H52" s="497"/>
      <c r="I52" s="497"/>
      <c r="J52" s="497"/>
      <c r="K52" s="497"/>
      <c r="L52" s="498"/>
    </row>
    <row r="53" spans="1:12" ht="141.75" customHeight="1" x14ac:dyDescent="0.25">
      <c r="A53" s="379">
        <v>24</v>
      </c>
      <c r="B53" s="364" t="s">
        <v>575</v>
      </c>
      <c r="C53" s="379" t="s">
        <v>551</v>
      </c>
      <c r="D53" s="383" t="s">
        <v>592</v>
      </c>
      <c r="E53" s="379">
        <v>0</v>
      </c>
      <c r="F53" s="379">
        <v>5</v>
      </c>
      <c r="G53" s="389"/>
      <c r="H53" s="389"/>
      <c r="I53" s="389"/>
      <c r="J53" s="389"/>
      <c r="K53" s="379">
        <v>13</v>
      </c>
      <c r="L53" s="468" t="s">
        <v>1169</v>
      </c>
    </row>
    <row r="54" spans="1:12" ht="33" customHeight="1" x14ac:dyDescent="0.25">
      <c r="A54" s="527" t="s">
        <v>602</v>
      </c>
      <c r="B54" s="527"/>
      <c r="C54" s="527"/>
      <c r="D54" s="527"/>
      <c r="E54" s="527"/>
      <c r="F54" s="527"/>
      <c r="G54" s="527"/>
      <c r="H54" s="527"/>
      <c r="I54" s="527"/>
      <c r="J54" s="527"/>
      <c r="K54" s="527"/>
      <c r="L54" s="527"/>
    </row>
    <row r="55" spans="1:12" ht="75" x14ac:dyDescent="0.25">
      <c r="A55" s="379">
        <v>25</v>
      </c>
      <c r="B55" s="364" t="s">
        <v>582</v>
      </c>
      <c r="C55" s="379" t="s">
        <v>15</v>
      </c>
      <c r="D55" s="358" t="s">
        <v>605</v>
      </c>
      <c r="E55" s="379">
        <v>0</v>
      </c>
      <c r="F55" s="379">
        <v>0</v>
      </c>
      <c r="G55" s="389"/>
      <c r="H55" s="389"/>
      <c r="I55" s="389"/>
      <c r="J55" s="389"/>
      <c r="K55" s="379">
        <v>0</v>
      </c>
      <c r="L55" s="359" t="s">
        <v>543</v>
      </c>
    </row>
    <row r="56" spans="1:12" ht="29.25" customHeight="1" x14ac:dyDescent="0.25">
      <c r="A56" s="527" t="s">
        <v>603</v>
      </c>
      <c r="B56" s="527"/>
      <c r="C56" s="527"/>
      <c r="D56" s="527"/>
      <c r="E56" s="527"/>
      <c r="F56" s="527"/>
      <c r="G56" s="527"/>
      <c r="H56" s="527"/>
      <c r="I56" s="527"/>
      <c r="J56" s="527"/>
      <c r="K56" s="527"/>
      <c r="L56" s="527"/>
    </row>
    <row r="57" spans="1:12" ht="56.25" x14ac:dyDescent="0.25">
      <c r="A57" s="379">
        <v>26</v>
      </c>
      <c r="B57" s="364" t="s">
        <v>604</v>
      </c>
      <c r="C57" s="379" t="s">
        <v>15</v>
      </c>
      <c r="D57" s="358" t="s">
        <v>605</v>
      </c>
      <c r="E57" s="379">
        <v>0</v>
      </c>
      <c r="F57" s="379">
        <v>0</v>
      </c>
      <c r="G57" s="389"/>
      <c r="H57" s="389"/>
      <c r="I57" s="389"/>
      <c r="J57" s="389"/>
      <c r="K57" s="379">
        <v>0</v>
      </c>
      <c r="L57" s="359" t="s">
        <v>543</v>
      </c>
    </row>
  </sheetData>
  <mergeCells count="35">
    <mergeCell ref="A10:L10"/>
    <mergeCell ref="A27:L27"/>
    <mergeCell ref="A56:L56"/>
    <mergeCell ref="A23:L23"/>
    <mergeCell ref="A15:L15"/>
    <mergeCell ref="A19:L19"/>
    <mergeCell ref="A54:L54"/>
    <mergeCell ref="A37:L37"/>
    <mergeCell ref="G1:J1"/>
    <mergeCell ref="C6:C8"/>
    <mergeCell ref="B6:B8"/>
    <mergeCell ref="A6:A8"/>
    <mergeCell ref="E6:K6"/>
    <mergeCell ref="K4:L4"/>
    <mergeCell ref="A2:L2"/>
    <mergeCell ref="F7:K7"/>
    <mergeCell ref="L6:L8"/>
    <mergeCell ref="E7:E8"/>
    <mergeCell ref="D6:D8"/>
    <mergeCell ref="M12:Q12"/>
    <mergeCell ref="M13:Q13"/>
    <mergeCell ref="A52:L52"/>
    <mergeCell ref="A31:L31"/>
    <mergeCell ref="A47:L47"/>
    <mergeCell ref="A48:L48"/>
    <mergeCell ref="A50:L50"/>
    <mergeCell ref="A39:L39"/>
    <mergeCell ref="A40:L40"/>
    <mergeCell ref="A43:L43"/>
    <mergeCell ref="A45:L45"/>
    <mergeCell ref="A29:L29"/>
    <mergeCell ref="A20:L20"/>
    <mergeCell ref="A33:L33"/>
    <mergeCell ref="A14:L14"/>
    <mergeCell ref="A35:L35"/>
  </mergeCells>
  <pageMargins left="0.70866141732283472" right="0.9055118110236221" top="0" bottom="0" header="0.31496062992125984" footer="0.31496062992125984"/>
  <pageSetup paperSize="9" scale="3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zoomScale="46" zoomScaleNormal="35" zoomScaleSheetLayoutView="46" workbookViewId="0">
      <selection activeCell="C12" sqref="C12"/>
    </sheetView>
  </sheetViews>
  <sheetFormatPr defaultRowHeight="20.25" x14ac:dyDescent="0.3"/>
  <cols>
    <col min="1" max="1" width="10.28515625" style="263" customWidth="1"/>
    <col min="2" max="2" width="80.85546875" style="264" customWidth="1"/>
    <col min="3" max="3" width="59.140625" style="264" customWidth="1"/>
    <col min="4" max="7" width="28.140625" style="264" customWidth="1"/>
    <col min="8" max="8" width="71.42578125" style="264" customWidth="1"/>
    <col min="9" max="9" width="147.85546875" style="264" customWidth="1"/>
    <col min="10" max="10" width="99.85546875" style="264" customWidth="1"/>
  </cols>
  <sheetData>
    <row r="1" spans="1:10" x14ac:dyDescent="0.3">
      <c r="D1" s="265"/>
      <c r="E1" s="265"/>
      <c r="F1" s="265"/>
      <c r="G1" s="265"/>
      <c r="H1" s="266"/>
      <c r="I1" s="266"/>
      <c r="J1" s="266"/>
    </row>
    <row r="2" spans="1:10" x14ac:dyDescent="0.3">
      <c r="J2" s="267" t="s">
        <v>606</v>
      </c>
    </row>
    <row r="3" spans="1:10" x14ac:dyDescent="0.25">
      <c r="A3" s="552"/>
      <c r="B3" s="552"/>
      <c r="C3" s="552"/>
      <c r="D3" s="552"/>
      <c r="E3" s="552"/>
      <c r="F3" s="552"/>
      <c r="G3" s="552"/>
      <c r="H3" s="552"/>
      <c r="I3" s="552"/>
      <c r="J3" s="552"/>
    </row>
    <row r="4" spans="1:10" ht="15" x14ac:dyDescent="0.25">
      <c r="A4" s="552" t="s">
        <v>607</v>
      </c>
      <c r="B4" s="552"/>
      <c r="C4" s="552"/>
      <c r="D4" s="552"/>
      <c r="E4" s="552"/>
      <c r="F4" s="552"/>
      <c r="G4" s="552"/>
      <c r="H4" s="552"/>
      <c r="I4" s="552"/>
      <c r="J4" s="552"/>
    </row>
    <row r="5" spans="1:10" ht="15" x14ac:dyDescent="0.25">
      <c r="A5" s="552"/>
      <c r="B5" s="552"/>
      <c r="C5" s="552"/>
      <c r="D5" s="552"/>
      <c r="E5" s="552"/>
      <c r="F5" s="552"/>
      <c r="G5" s="552"/>
      <c r="H5" s="552"/>
      <c r="I5" s="552"/>
      <c r="J5" s="552"/>
    </row>
    <row r="6" spans="1:10" ht="21" x14ac:dyDescent="0.35">
      <c r="A6" s="553"/>
      <c r="B6" s="553"/>
      <c r="C6" s="553"/>
      <c r="D6" s="553"/>
      <c r="E6" s="553"/>
      <c r="F6" s="553"/>
      <c r="G6" s="553"/>
      <c r="H6" s="553"/>
      <c r="I6" s="553"/>
      <c r="J6" s="268"/>
    </row>
    <row r="7" spans="1:10" x14ac:dyDescent="0.25">
      <c r="A7" s="554" t="s">
        <v>608</v>
      </c>
      <c r="B7" s="555" t="s">
        <v>609</v>
      </c>
      <c r="C7" s="554" t="s">
        <v>6</v>
      </c>
      <c r="D7" s="556" t="s">
        <v>610</v>
      </c>
      <c r="E7" s="555"/>
      <c r="F7" s="556" t="s">
        <v>611</v>
      </c>
      <c r="G7" s="555"/>
      <c r="H7" s="556" t="s">
        <v>612</v>
      </c>
      <c r="I7" s="555"/>
      <c r="J7" s="554" t="s">
        <v>613</v>
      </c>
    </row>
    <row r="8" spans="1:10" ht="15" x14ac:dyDescent="0.25">
      <c r="A8" s="554"/>
      <c r="B8" s="555"/>
      <c r="C8" s="554"/>
      <c r="D8" s="557" t="s">
        <v>23</v>
      </c>
      <c r="E8" s="557" t="s">
        <v>614</v>
      </c>
      <c r="F8" s="557" t="s">
        <v>23</v>
      </c>
      <c r="G8" s="557" t="s">
        <v>614</v>
      </c>
      <c r="H8" s="557" t="s">
        <v>615</v>
      </c>
      <c r="I8" s="557" t="s">
        <v>616</v>
      </c>
      <c r="J8" s="554"/>
    </row>
    <row r="9" spans="1:10" ht="56.25" customHeight="1" x14ac:dyDescent="0.25">
      <c r="A9" s="554"/>
      <c r="B9" s="555"/>
      <c r="C9" s="554"/>
      <c r="D9" s="558"/>
      <c r="E9" s="558"/>
      <c r="F9" s="558"/>
      <c r="G9" s="558"/>
      <c r="H9" s="558"/>
      <c r="I9" s="558"/>
      <c r="J9" s="554"/>
    </row>
    <row r="10" spans="1:10" x14ac:dyDescent="0.25">
      <c r="A10" s="269">
        <v>1</v>
      </c>
      <c r="B10" s="300">
        <v>2</v>
      </c>
      <c r="C10" s="269">
        <v>3</v>
      </c>
      <c r="D10" s="348">
        <v>4</v>
      </c>
      <c r="E10" s="348">
        <v>5</v>
      </c>
      <c r="F10" s="349">
        <v>6</v>
      </c>
      <c r="G10" s="349">
        <v>7</v>
      </c>
      <c r="H10" s="348">
        <v>8</v>
      </c>
      <c r="I10" s="348">
        <v>9</v>
      </c>
      <c r="J10" s="349">
        <v>10</v>
      </c>
    </row>
    <row r="11" spans="1:10" x14ac:dyDescent="0.25">
      <c r="A11" s="559" t="s">
        <v>585</v>
      </c>
      <c r="B11" s="560"/>
      <c r="C11" s="560"/>
      <c r="D11" s="560"/>
      <c r="E11" s="560"/>
      <c r="F11" s="560"/>
      <c r="G11" s="560"/>
      <c r="H11" s="560"/>
      <c r="I11" s="560"/>
      <c r="J11" s="561"/>
    </row>
    <row r="12" spans="1:10" ht="117" customHeight="1" x14ac:dyDescent="0.25">
      <c r="A12" s="270" t="s">
        <v>581</v>
      </c>
      <c r="B12" s="291" t="s">
        <v>617</v>
      </c>
      <c r="C12" s="271" t="s">
        <v>905</v>
      </c>
      <c r="D12" s="333">
        <v>45292</v>
      </c>
      <c r="E12" s="333">
        <v>45412</v>
      </c>
      <c r="F12" s="347">
        <v>45336</v>
      </c>
      <c r="G12" s="333">
        <v>45412</v>
      </c>
      <c r="H12" s="272" t="s">
        <v>618</v>
      </c>
      <c r="I12" s="298" t="s">
        <v>1030</v>
      </c>
      <c r="J12" s="339" t="s">
        <v>619</v>
      </c>
    </row>
    <row r="13" spans="1:10" ht="118.5" customHeight="1" x14ac:dyDescent="0.25">
      <c r="A13" s="273" t="s">
        <v>620</v>
      </c>
      <c r="B13" s="274" t="s">
        <v>621</v>
      </c>
      <c r="C13" s="271" t="s">
        <v>905</v>
      </c>
      <c r="D13" s="333">
        <v>45292</v>
      </c>
      <c r="E13" s="333">
        <v>45443</v>
      </c>
      <c r="F13" s="347">
        <v>45292</v>
      </c>
      <c r="G13" s="347">
        <v>45412</v>
      </c>
      <c r="H13" s="275" t="s">
        <v>908</v>
      </c>
      <c r="I13" s="298" t="s">
        <v>733</v>
      </c>
      <c r="J13" s="339" t="s">
        <v>619</v>
      </c>
    </row>
    <row r="14" spans="1:10" ht="114" customHeight="1" x14ac:dyDescent="0.25">
      <c r="A14" s="273" t="s">
        <v>622</v>
      </c>
      <c r="B14" s="274" t="s">
        <v>623</v>
      </c>
      <c r="C14" s="271" t="s">
        <v>905</v>
      </c>
      <c r="D14" s="333">
        <v>45292</v>
      </c>
      <c r="E14" s="333">
        <v>45444</v>
      </c>
      <c r="F14" s="347">
        <v>45292</v>
      </c>
      <c r="G14" s="347">
        <v>45443</v>
      </c>
      <c r="H14" s="298" t="s">
        <v>624</v>
      </c>
      <c r="I14" s="298" t="s">
        <v>1055</v>
      </c>
      <c r="J14" s="343" t="s">
        <v>619</v>
      </c>
    </row>
    <row r="15" spans="1:10" ht="282" customHeight="1" x14ac:dyDescent="0.25">
      <c r="A15" s="273" t="s">
        <v>541</v>
      </c>
      <c r="B15" s="276" t="s">
        <v>625</v>
      </c>
      <c r="C15" s="271" t="s">
        <v>905</v>
      </c>
      <c r="D15" s="333">
        <v>45352</v>
      </c>
      <c r="E15" s="333">
        <v>45473</v>
      </c>
      <c r="F15" s="347">
        <v>45352</v>
      </c>
      <c r="G15" s="347">
        <v>45444</v>
      </c>
      <c r="H15" s="275" t="s">
        <v>1031</v>
      </c>
      <c r="I15" s="298" t="s">
        <v>734</v>
      </c>
      <c r="J15" s="343" t="s">
        <v>619</v>
      </c>
    </row>
    <row r="16" spans="1:10" ht="159.75" customHeight="1" x14ac:dyDescent="0.25">
      <c r="A16" s="273" t="s">
        <v>542</v>
      </c>
      <c r="B16" s="307" t="s">
        <v>1054</v>
      </c>
      <c r="C16" s="271" t="s">
        <v>905</v>
      </c>
      <c r="D16" s="333">
        <v>45352</v>
      </c>
      <c r="E16" s="333">
        <v>45626</v>
      </c>
      <c r="F16" s="347">
        <v>45352</v>
      </c>
      <c r="G16" s="347">
        <v>45444</v>
      </c>
      <c r="H16" s="298" t="s">
        <v>626</v>
      </c>
      <c r="I16" s="298" t="s">
        <v>909</v>
      </c>
      <c r="J16" s="343" t="s">
        <v>619</v>
      </c>
    </row>
    <row r="17" spans="1:10" ht="44.25" customHeight="1" x14ac:dyDescent="0.25">
      <c r="A17" s="562" t="s">
        <v>627</v>
      </c>
      <c r="B17" s="563"/>
      <c r="C17" s="563"/>
      <c r="D17" s="563"/>
      <c r="E17" s="563"/>
      <c r="F17" s="563"/>
      <c r="G17" s="563"/>
      <c r="H17" s="563"/>
      <c r="I17" s="563"/>
      <c r="J17" s="564"/>
    </row>
    <row r="18" spans="1:10" ht="294.75" customHeight="1" x14ac:dyDescent="0.25">
      <c r="A18" s="277" t="s">
        <v>553</v>
      </c>
      <c r="B18" s="306" t="s">
        <v>1007</v>
      </c>
      <c r="C18" s="294" t="s">
        <v>920</v>
      </c>
      <c r="D18" s="332">
        <v>45292</v>
      </c>
      <c r="E18" s="332">
        <v>45657</v>
      </c>
      <c r="F18" s="332">
        <v>45292</v>
      </c>
      <c r="G18" s="332">
        <v>45654</v>
      </c>
      <c r="H18" s="557" t="s">
        <v>1086</v>
      </c>
      <c r="I18" s="275" t="s">
        <v>1073</v>
      </c>
      <c r="J18" s="349" t="s">
        <v>619</v>
      </c>
    </row>
    <row r="19" spans="1:10" ht="20.25" customHeight="1" x14ac:dyDescent="0.25">
      <c r="A19" s="279"/>
      <c r="B19" s="539" t="s">
        <v>1008</v>
      </c>
      <c r="C19" s="539" t="s">
        <v>906</v>
      </c>
      <c r="D19" s="565">
        <v>45292</v>
      </c>
      <c r="E19" s="565">
        <v>45657</v>
      </c>
      <c r="F19" s="537">
        <v>45292</v>
      </c>
      <c r="G19" s="565">
        <v>45654</v>
      </c>
      <c r="H19" s="568"/>
      <c r="I19" s="530" t="s">
        <v>910</v>
      </c>
      <c r="J19" s="557" t="s">
        <v>619</v>
      </c>
    </row>
    <row r="20" spans="1:10" x14ac:dyDescent="0.25">
      <c r="A20" s="279"/>
      <c r="B20" s="540"/>
      <c r="C20" s="540"/>
      <c r="D20" s="565"/>
      <c r="E20" s="565"/>
      <c r="F20" s="538"/>
      <c r="G20" s="565"/>
      <c r="H20" s="568"/>
      <c r="I20" s="531"/>
      <c r="J20" s="568"/>
    </row>
    <row r="21" spans="1:10" ht="63" customHeight="1" x14ac:dyDescent="0.25">
      <c r="A21" s="566"/>
      <c r="B21" s="540"/>
      <c r="C21" s="544"/>
      <c r="D21" s="565"/>
      <c r="E21" s="565"/>
      <c r="F21" s="546"/>
      <c r="G21" s="565"/>
      <c r="H21" s="568"/>
      <c r="I21" s="531"/>
      <c r="J21" s="568"/>
    </row>
    <row r="22" spans="1:10" ht="60" customHeight="1" x14ac:dyDescent="0.25">
      <c r="A22" s="566"/>
      <c r="B22" s="540"/>
      <c r="C22" s="280" t="s">
        <v>628</v>
      </c>
      <c r="D22" s="301">
        <v>45292</v>
      </c>
      <c r="E22" s="301">
        <v>45657</v>
      </c>
      <c r="F22" s="301">
        <v>45530</v>
      </c>
      <c r="G22" s="301">
        <v>45593</v>
      </c>
      <c r="H22" s="568"/>
      <c r="I22" s="531"/>
      <c r="J22" s="568"/>
    </row>
    <row r="23" spans="1:10" ht="58.5" customHeight="1" x14ac:dyDescent="0.25">
      <c r="A23" s="566"/>
      <c r="B23" s="540"/>
      <c r="C23" s="280" t="s">
        <v>907</v>
      </c>
      <c r="D23" s="301">
        <v>45292</v>
      </c>
      <c r="E23" s="301">
        <v>45657</v>
      </c>
      <c r="F23" s="301">
        <v>45316</v>
      </c>
      <c r="G23" s="301">
        <v>45632</v>
      </c>
      <c r="H23" s="568"/>
      <c r="I23" s="531"/>
      <c r="J23" s="568"/>
    </row>
    <row r="24" spans="1:10" ht="57" customHeight="1" x14ac:dyDescent="0.25">
      <c r="A24" s="566"/>
      <c r="B24" s="540"/>
      <c r="C24" s="350" t="s">
        <v>629</v>
      </c>
      <c r="D24" s="537">
        <v>45292</v>
      </c>
      <c r="E24" s="537">
        <v>45657</v>
      </c>
      <c r="F24" s="537">
        <v>45313</v>
      </c>
      <c r="G24" s="537">
        <v>45629</v>
      </c>
      <c r="H24" s="568"/>
      <c r="I24" s="531"/>
      <c r="J24" s="568"/>
    </row>
    <row r="25" spans="1:10" ht="1.5" customHeight="1" x14ac:dyDescent="0.25">
      <c r="A25" s="566"/>
      <c r="B25" s="540"/>
      <c r="C25" s="271"/>
      <c r="D25" s="546"/>
      <c r="E25" s="546"/>
      <c r="F25" s="546"/>
      <c r="G25" s="546"/>
      <c r="H25" s="568"/>
      <c r="I25" s="531"/>
      <c r="J25" s="568"/>
    </row>
    <row r="26" spans="1:10" ht="59.25" customHeight="1" x14ac:dyDescent="0.25">
      <c r="A26" s="566"/>
      <c r="B26" s="540"/>
      <c r="C26" s="335" t="s">
        <v>632</v>
      </c>
      <c r="D26" s="301">
        <v>45292</v>
      </c>
      <c r="E26" s="301">
        <v>45657</v>
      </c>
      <c r="F26" s="333">
        <v>45390</v>
      </c>
      <c r="G26" s="333">
        <v>45624</v>
      </c>
      <c r="H26" s="568"/>
      <c r="I26" s="531"/>
      <c r="J26" s="568"/>
    </row>
    <row r="27" spans="1:10" ht="52.5" customHeight="1" x14ac:dyDescent="0.25">
      <c r="A27" s="567"/>
      <c r="B27" s="544"/>
      <c r="C27" s="280" t="s">
        <v>1019</v>
      </c>
      <c r="D27" s="301">
        <v>45292</v>
      </c>
      <c r="E27" s="301">
        <v>45657</v>
      </c>
      <c r="F27" s="301">
        <v>45349</v>
      </c>
      <c r="G27" s="301">
        <v>45628</v>
      </c>
      <c r="H27" s="568"/>
      <c r="I27" s="532"/>
      <c r="J27" s="558"/>
    </row>
    <row r="28" spans="1:10" ht="135" customHeight="1" x14ac:dyDescent="0.25">
      <c r="A28" s="273"/>
      <c r="B28" s="275" t="s">
        <v>630</v>
      </c>
      <c r="C28" s="278" t="s">
        <v>912</v>
      </c>
      <c r="D28" s="301">
        <v>45383</v>
      </c>
      <c r="E28" s="301">
        <v>45597</v>
      </c>
      <c r="F28" s="303">
        <v>45383</v>
      </c>
      <c r="G28" s="303">
        <v>45598</v>
      </c>
      <c r="H28" s="568"/>
      <c r="I28" s="298" t="s">
        <v>735</v>
      </c>
      <c r="J28" s="343" t="s">
        <v>619</v>
      </c>
    </row>
    <row r="29" spans="1:10" ht="139.5" customHeight="1" x14ac:dyDescent="0.25">
      <c r="A29" s="529"/>
      <c r="B29" s="530" t="s">
        <v>631</v>
      </c>
      <c r="C29" s="278" t="s">
        <v>912</v>
      </c>
      <c r="D29" s="301">
        <v>45292</v>
      </c>
      <c r="E29" s="301">
        <v>45657</v>
      </c>
      <c r="F29" s="333">
        <v>45315</v>
      </c>
      <c r="G29" s="333">
        <v>45644</v>
      </c>
      <c r="H29" s="568"/>
      <c r="I29" s="530" t="s">
        <v>911</v>
      </c>
      <c r="J29" s="533" t="s">
        <v>619</v>
      </c>
    </row>
    <row r="30" spans="1:10" ht="68.25" customHeight="1" x14ac:dyDescent="0.25">
      <c r="A30" s="529"/>
      <c r="B30" s="531"/>
      <c r="C30" s="280" t="s">
        <v>628</v>
      </c>
      <c r="D30" s="333">
        <v>45292</v>
      </c>
      <c r="E30" s="333">
        <v>45657</v>
      </c>
      <c r="F30" s="333">
        <v>45315</v>
      </c>
      <c r="G30" s="333">
        <v>45643</v>
      </c>
      <c r="H30" s="568"/>
      <c r="I30" s="531"/>
      <c r="J30" s="534"/>
    </row>
    <row r="31" spans="1:10" ht="53.25" customHeight="1" x14ac:dyDescent="0.25">
      <c r="A31" s="529"/>
      <c r="B31" s="531"/>
      <c r="C31" s="280" t="s">
        <v>907</v>
      </c>
      <c r="D31" s="333">
        <v>45292</v>
      </c>
      <c r="E31" s="333">
        <v>45657</v>
      </c>
      <c r="F31" s="333">
        <v>45328</v>
      </c>
      <c r="G31" s="333">
        <v>45644</v>
      </c>
      <c r="H31" s="568"/>
      <c r="I31" s="531"/>
      <c r="J31" s="534"/>
    </row>
    <row r="32" spans="1:10" ht="40.5" x14ac:dyDescent="0.25">
      <c r="A32" s="529"/>
      <c r="B32" s="531"/>
      <c r="C32" s="278" t="s">
        <v>632</v>
      </c>
      <c r="D32" s="333">
        <v>45292</v>
      </c>
      <c r="E32" s="333">
        <v>45657</v>
      </c>
      <c r="F32" s="333">
        <v>45330</v>
      </c>
      <c r="G32" s="333">
        <v>45649</v>
      </c>
      <c r="H32" s="568"/>
      <c r="I32" s="531"/>
      <c r="J32" s="534"/>
    </row>
    <row r="33" spans="1:10" ht="40.5" x14ac:dyDescent="0.25">
      <c r="A33" s="529"/>
      <c r="B33" s="531"/>
      <c r="C33" s="280" t="s">
        <v>629</v>
      </c>
      <c r="D33" s="333">
        <v>45292</v>
      </c>
      <c r="E33" s="333">
        <v>45657</v>
      </c>
      <c r="F33" s="333">
        <v>45306</v>
      </c>
      <c r="G33" s="333">
        <v>45657</v>
      </c>
      <c r="H33" s="568"/>
      <c r="I33" s="531"/>
      <c r="J33" s="534"/>
    </row>
    <row r="34" spans="1:10" ht="57" customHeight="1" x14ac:dyDescent="0.25">
      <c r="A34" s="543"/>
      <c r="B34" s="532"/>
      <c r="C34" s="330" t="s">
        <v>1019</v>
      </c>
      <c r="D34" s="333">
        <v>45292</v>
      </c>
      <c r="E34" s="333">
        <v>45657</v>
      </c>
      <c r="F34" s="333">
        <v>45350</v>
      </c>
      <c r="G34" s="333">
        <v>45645</v>
      </c>
      <c r="H34" s="568"/>
      <c r="I34" s="532"/>
      <c r="J34" s="547"/>
    </row>
    <row r="35" spans="1:10" ht="114.75" customHeight="1" x14ac:dyDescent="0.25">
      <c r="A35" s="273"/>
      <c r="B35" s="298" t="s">
        <v>1009</v>
      </c>
      <c r="C35" s="294" t="s">
        <v>912</v>
      </c>
      <c r="D35" s="333">
        <v>45292</v>
      </c>
      <c r="E35" s="333">
        <v>45657</v>
      </c>
      <c r="F35" s="333">
        <v>45292</v>
      </c>
      <c r="G35" s="347">
        <v>45654</v>
      </c>
      <c r="H35" s="568"/>
      <c r="I35" s="298" t="s">
        <v>736</v>
      </c>
      <c r="J35" s="343" t="s">
        <v>619</v>
      </c>
    </row>
    <row r="36" spans="1:10" ht="20.25" customHeight="1" x14ac:dyDescent="0.25">
      <c r="A36" s="281"/>
      <c r="B36" s="530" t="s">
        <v>633</v>
      </c>
      <c r="C36" s="539" t="s">
        <v>912</v>
      </c>
      <c r="D36" s="537">
        <v>45292</v>
      </c>
      <c r="E36" s="537">
        <v>45657</v>
      </c>
      <c r="F36" s="535">
        <v>45292</v>
      </c>
      <c r="G36" s="535">
        <v>45654</v>
      </c>
      <c r="H36" s="568"/>
      <c r="I36" s="530" t="s">
        <v>737</v>
      </c>
      <c r="J36" s="569" t="s">
        <v>619</v>
      </c>
    </row>
    <row r="37" spans="1:10" ht="93" customHeight="1" x14ac:dyDescent="0.25">
      <c r="A37" s="281"/>
      <c r="B37" s="531"/>
      <c r="C37" s="540"/>
      <c r="D37" s="546"/>
      <c r="E37" s="546"/>
      <c r="F37" s="545"/>
      <c r="G37" s="545"/>
      <c r="H37" s="568"/>
      <c r="I37" s="531"/>
      <c r="J37" s="570"/>
    </row>
    <row r="38" spans="1:10" ht="46.5" customHeight="1" x14ac:dyDescent="0.25">
      <c r="A38" s="529"/>
      <c r="B38" s="531"/>
      <c r="C38" s="539" t="s">
        <v>628</v>
      </c>
      <c r="D38" s="537">
        <v>45292</v>
      </c>
      <c r="E38" s="537">
        <v>45657</v>
      </c>
      <c r="F38" s="535">
        <v>45292</v>
      </c>
      <c r="G38" s="535">
        <v>45646</v>
      </c>
      <c r="H38" s="568"/>
      <c r="I38" s="531"/>
      <c r="J38" s="570"/>
    </row>
    <row r="39" spans="1:10" ht="15" customHeight="1" x14ac:dyDescent="0.25">
      <c r="A39" s="529"/>
      <c r="B39" s="531"/>
      <c r="C39" s="540"/>
      <c r="D39" s="546"/>
      <c r="E39" s="546"/>
      <c r="F39" s="545"/>
      <c r="G39" s="545"/>
      <c r="H39" s="568"/>
      <c r="I39" s="531"/>
      <c r="J39" s="570"/>
    </row>
    <row r="40" spans="1:10" ht="51" customHeight="1" x14ac:dyDescent="0.25">
      <c r="A40" s="529"/>
      <c r="B40" s="531"/>
      <c r="C40" s="539" t="s">
        <v>634</v>
      </c>
      <c r="D40" s="537">
        <v>45292</v>
      </c>
      <c r="E40" s="537">
        <v>45657</v>
      </c>
      <c r="F40" s="535">
        <v>45310</v>
      </c>
      <c r="G40" s="535">
        <v>45654</v>
      </c>
      <c r="H40" s="568"/>
      <c r="I40" s="531"/>
      <c r="J40" s="570"/>
    </row>
    <row r="41" spans="1:10" ht="5.25" customHeight="1" x14ac:dyDescent="0.25">
      <c r="A41" s="529"/>
      <c r="B41" s="531"/>
      <c r="C41" s="540"/>
      <c r="D41" s="546"/>
      <c r="E41" s="546"/>
      <c r="F41" s="545"/>
      <c r="G41" s="545"/>
      <c r="H41" s="568"/>
      <c r="I41" s="531"/>
      <c r="J41" s="570"/>
    </row>
    <row r="42" spans="1:10" ht="63" customHeight="1" x14ac:dyDescent="0.25">
      <c r="A42" s="529"/>
      <c r="B42" s="531"/>
      <c r="C42" s="280" t="s">
        <v>907</v>
      </c>
      <c r="D42" s="301">
        <v>45292</v>
      </c>
      <c r="E42" s="301">
        <v>45657</v>
      </c>
      <c r="F42" s="303">
        <v>45292</v>
      </c>
      <c r="G42" s="347">
        <v>45638</v>
      </c>
      <c r="H42" s="568"/>
      <c r="I42" s="532"/>
      <c r="J42" s="571"/>
    </row>
    <row r="43" spans="1:10" ht="148.5" customHeight="1" x14ac:dyDescent="0.25">
      <c r="A43" s="282"/>
      <c r="B43" s="296" t="s">
        <v>1010</v>
      </c>
      <c r="C43" s="283" t="s">
        <v>912</v>
      </c>
      <c r="D43" s="333">
        <v>45292</v>
      </c>
      <c r="E43" s="333">
        <v>45657</v>
      </c>
      <c r="F43" s="303">
        <v>45292</v>
      </c>
      <c r="G43" s="347">
        <v>45654</v>
      </c>
      <c r="H43" s="568"/>
      <c r="I43" s="341" t="s">
        <v>738</v>
      </c>
      <c r="J43" s="343" t="s">
        <v>619</v>
      </c>
    </row>
    <row r="44" spans="1:10" ht="77.25" customHeight="1" x14ac:dyDescent="0.25">
      <c r="A44" s="528"/>
      <c r="B44" s="530" t="s">
        <v>1011</v>
      </c>
      <c r="C44" s="539" t="s">
        <v>912</v>
      </c>
      <c r="D44" s="537">
        <v>45383</v>
      </c>
      <c r="E44" s="537">
        <v>45566</v>
      </c>
      <c r="F44" s="535">
        <v>45383</v>
      </c>
      <c r="G44" s="535">
        <v>45574</v>
      </c>
      <c r="H44" s="568"/>
      <c r="I44" s="530" t="s">
        <v>739</v>
      </c>
      <c r="J44" s="533" t="s">
        <v>1170</v>
      </c>
    </row>
    <row r="45" spans="1:10" ht="131.25" customHeight="1" x14ac:dyDescent="0.25">
      <c r="A45" s="529"/>
      <c r="B45" s="531"/>
      <c r="C45" s="540"/>
      <c r="D45" s="546"/>
      <c r="E45" s="546"/>
      <c r="F45" s="536"/>
      <c r="G45" s="536"/>
      <c r="H45" s="568"/>
      <c r="I45" s="532"/>
      <c r="J45" s="534"/>
    </row>
    <row r="46" spans="1:10" ht="77.25" customHeight="1" x14ac:dyDescent="0.25">
      <c r="A46" s="528"/>
      <c r="B46" s="530" t="s">
        <v>635</v>
      </c>
      <c r="C46" s="539" t="s">
        <v>912</v>
      </c>
      <c r="D46" s="537">
        <v>45292</v>
      </c>
      <c r="E46" s="537">
        <v>45657</v>
      </c>
      <c r="F46" s="535">
        <v>45292</v>
      </c>
      <c r="G46" s="535">
        <v>45654</v>
      </c>
      <c r="H46" s="568"/>
      <c r="I46" s="530" t="s">
        <v>1085</v>
      </c>
      <c r="J46" s="533" t="s">
        <v>619</v>
      </c>
    </row>
    <row r="47" spans="1:10" ht="47.25" customHeight="1" x14ac:dyDescent="0.25">
      <c r="A47" s="529"/>
      <c r="B47" s="531"/>
      <c r="C47" s="540"/>
      <c r="D47" s="546"/>
      <c r="E47" s="546"/>
      <c r="F47" s="536"/>
      <c r="G47" s="536"/>
      <c r="H47" s="568"/>
      <c r="I47" s="532"/>
      <c r="J47" s="534"/>
    </row>
    <row r="48" spans="1:10" ht="77.25" customHeight="1" x14ac:dyDescent="0.25">
      <c r="A48" s="529"/>
      <c r="B48" s="531"/>
      <c r="C48" s="550" t="s">
        <v>907</v>
      </c>
      <c r="D48" s="537">
        <v>45292</v>
      </c>
      <c r="E48" s="537">
        <v>45657</v>
      </c>
      <c r="F48" s="535">
        <v>45317</v>
      </c>
      <c r="G48" s="535">
        <v>45642</v>
      </c>
      <c r="H48" s="568"/>
      <c r="I48" s="530" t="s">
        <v>913</v>
      </c>
      <c r="J48" s="569" t="s">
        <v>619</v>
      </c>
    </row>
    <row r="49" spans="1:10" ht="3.75" customHeight="1" x14ac:dyDescent="0.25">
      <c r="A49" s="543"/>
      <c r="B49" s="532"/>
      <c r="C49" s="550"/>
      <c r="D49" s="546"/>
      <c r="E49" s="546"/>
      <c r="F49" s="536"/>
      <c r="G49" s="536"/>
      <c r="H49" s="568"/>
      <c r="I49" s="532"/>
      <c r="J49" s="570"/>
    </row>
    <row r="50" spans="1:10" ht="77.25" customHeight="1" x14ac:dyDescent="0.25">
      <c r="A50" s="528"/>
      <c r="B50" s="530" t="s">
        <v>1012</v>
      </c>
      <c r="C50" s="530" t="s">
        <v>912</v>
      </c>
      <c r="D50" s="537">
        <v>45292</v>
      </c>
      <c r="E50" s="537">
        <v>45657</v>
      </c>
      <c r="F50" s="535">
        <v>45308</v>
      </c>
      <c r="G50" s="535">
        <v>45654</v>
      </c>
      <c r="H50" s="568"/>
      <c r="I50" s="530" t="s">
        <v>1064</v>
      </c>
      <c r="J50" s="533" t="s">
        <v>619</v>
      </c>
    </row>
    <row r="51" spans="1:10" ht="39.75" customHeight="1" x14ac:dyDescent="0.25">
      <c r="A51" s="529"/>
      <c r="B51" s="531"/>
      <c r="C51" s="531"/>
      <c r="D51" s="546"/>
      <c r="E51" s="546"/>
      <c r="F51" s="536"/>
      <c r="G51" s="536"/>
      <c r="H51" s="568"/>
      <c r="I51" s="531"/>
      <c r="J51" s="534"/>
    </row>
    <row r="52" spans="1:10" ht="30" hidden="1" customHeight="1" x14ac:dyDescent="0.25">
      <c r="A52" s="529"/>
      <c r="B52" s="531"/>
      <c r="C52" s="531"/>
      <c r="D52" s="333">
        <v>44927</v>
      </c>
      <c r="E52" s="333">
        <v>45291</v>
      </c>
      <c r="F52" s="536"/>
      <c r="G52" s="536"/>
      <c r="H52" s="568"/>
      <c r="I52" s="531"/>
      <c r="J52" s="534"/>
    </row>
    <row r="53" spans="1:10" ht="12.75" hidden="1" customHeight="1" x14ac:dyDescent="0.25">
      <c r="A53" s="529"/>
      <c r="B53" s="531"/>
      <c r="C53" s="531"/>
      <c r="D53" s="333">
        <v>44927</v>
      </c>
      <c r="E53" s="333">
        <v>45291</v>
      </c>
      <c r="F53" s="536"/>
      <c r="G53" s="536"/>
      <c r="H53" s="568"/>
      <c r="I53" s="531"/>
      <c r="J53" s="534"/>
    </row>
    <row r="54" spans="1:10" ht="77.25" hidden="1" customHeight="1" x14ac:dyDescent="0.25">
      <c r="A54" s="529"/>
      <c r="B54" s="531"/>
      <c r="C54" s="531"/>
      <c r="D54" s="333">
        <v>44927</v>
      </c>
      <c r="E54" s="333">
        <v>45291</v>
      </c>
      <c r="F54" s="536"/>
      <c r="G54" s="536"/>
      <c r="H54" s="568"/>
      <c r="I54" s="531"/>
      <c r="J54" s="534"/>
    </row>
    <row r="55" spans="1:10" ht="77.25" hidden="1" customHeight="1" x14ac:dyDescent="0.25">
      <c r="A55" s="529"/>
      <c r="B55" s="531"/>
      <c r="C55" s="531"/>
      <c r="D55" s="333">
        <v>44927</v>
      </c>
      <c r="E55" s="333">
        <v>45291</v>
      </c>
      <c r="F55" s="536"/>
      <c r="G55" s="536"/>
      <c r="H55" s="568"/>
      <c r="I55" s="531"/>
      <c r="J55" s="534"/>
    </row>
    <row r="56" spans="1:10" ht="77.25" hidden="1" customHeight="1" x14ac:dyDescent="0.25">
      <c r="A56" s="529"/>
      <c r="B56" s="531"/>
      <c r="C56" s="531"/>
      <c r="D56" s="333">
        <v>44927</v>
      </c>
      <c r="E56" s="333">
        <v>45291</v>
      </c>
      <c r="F56" s="536"/>
      <c r="G56" s="536"/>
      <c r="H56" s="568"/>
      <c r="I56" s="531"/>
      <c r="J56" s="534"/>
    </row>
    <row r="57" spans="1:10" ht="55.5" customHeight="1" x14ac:dyDescent="0.25">
      <c r="A57" s="281"/>
      <c r="B57" s="530" t="s">
        <v>1013</v>
      </c>
      <c r="C57" s="283" t="s">
        <v>907</v>
      </c>
      <c r="D57" s="301">
        <v>45474</v>
      </c>
      <c r="E57" s="400">
        <v>45566</v>
      </c>
      <c r="F57" s="396">
        <v>45448</v>
      </c>
      <c r="G57" s="396">
        <v>45642</v>
      </c>
      <c r="H57" s="568"/>
      <c r="I57" s="530" t="s">
        <v>740</v>
      </c>
      <c r="J57" s="533" t="s">
        <v>1171</v>
      </c>
    </row>
    <row r="58" spans="1:10" ht="48" customHeight="1" x14ac:dyDescent="0.25">
      <c r="A58" s="529"/>
      <c r="B58" s="531"/>
      <c r="C58" s="550" t="s">
        <v>632</v>
      </c>
      <c r="D58" s="537">
        <v>45292</v>
      </c>
      <c r="E58" s="537">
        <v>45657</v>
      </c>
      <c r="F58" s="551">
        <v>45300</v>
      </c>
      <c r="G58" s="551">
        <v>45635</v>
      </c>
      <c r="H58" s="568"/>
      <c r="I58" s="531"/>
      <c r="J58" s="534"/>
    </row>
    <row r="59" spans="1:10" ht="15" customHeight="1" x14ac:dyDescent="0.25">
      <c r="A59" s="529"/>
      <c r="B59" s="531"/>
      <c r="C59" s="550"/>
      <c r="D59" s="538"/>
      <c r="E59" s="538"/>
      <c r="F59" s="551"/>
      <c r="G59" s="551"/>
      <c r="H59" s="568"/>
      <c r="I59" s="531"/>
      <c r="J59" s="534"/>
    </row>
    <row r="60" spans="1:10" ht="15" customHeight="1" x14ac:dyDescent="0.25">
      <c r="A60" s="529"/>
      <c r="B60" s="531"/>
      <c r="C60" s="550"/>
      <c r="D60" s="546"/>
      <c r="E60" s="546"/>
      <c r="F60" s="551"/>
      <c r="G60" s="551"/>
      <c r="H60" s="568"/>
      <c r="I60" s="531"/>
      <c r="J60" s="534"/>
    </row>
    <row r="61" spans="1:10" ht="63.75" customHeight="1" x14ac:dyDescent="0.25">
      <c r="A61" s="529"/>
      <c r="B61" s="531"/>
      <c r="C61" s="280" t="s">
        <v>628</v>
      </c>
      <c r="D61" s="301">
        <v>45292</v>
      </c>
      <c r="E61" s="301">
        <v>45657</v>
      </c>
      <c r="F61" s="303">
        <v>45300</v>
      </c>
      <c r="G61" s="303">
        <v>45611</v>
      </c>
      <c r="H61" s="568"/>
      <c r="I61" s="531"/>
      <c r="J61" s="534"/>
    </row>
    <row r="62" spans="1:10" ht="63.75" customHeight="1" x14ac:dyDescent="0.25">
      <c r="A62" s="529"/>
      <c r="B62" s="531"/>
      <c r="C62" s="283" t="s">
        <v>629</v>
      </c>
      <c r="D62" s="301">
        <v>45292</v>
      </c>
      <c r="E62" s="301">
        <v>45657</v>
      </c>
      <c r="F62" s="346">
        <v>45315</v>
      </c>
      <c r="G62" s="346">
        <v>45636</v>
      </c>
      <c r="H62" s="568"/>
      <c r="I62" s="531"/>
      <c r="J62" s="534"/>
    </row>
    <row r="63" spans="1:10" ht="63.75" customHeight="1" x14ac:dyDescent="0.25">
      <c r="A63" s="529"/>
      <c r="B63" s="531"/>
      <c r="C63" s="334" t="s">
        <v>634</v>
      </c>
      <c r="D63" s="332">
        <v>45541</v>
      </c>
      <c r="E63" s="301">
        <v>45657</v>
      </c>
      <c r="F63" s="346">
        <v>45546</v>
      </c>
      <c r="G63" s="346">
        <v>45654</v>
      </c>
      <c r="H63" s="568"/>
      <c r="I63" s="531"/>
      <c r="J63" s="534"/>
    </row>
    <row r="64" spans="1:10" ht="39.75" customHeight="1" x14ac:dyDescent="0.25">
      <c r="A64" s="529"/>
      <c r="B64" s="531"/>
      <c r="C64" s="539" t="s">
        <v>1019</v>
      </c>
      <c r="D64" s="537">
        <v>45292</v>
      </c>
      <c r="E64" s="537">
        <v>45657</v>
      </c>
      <c r="F64" s="535">
        <v>45320</v>
      </c>
      <c r="G64" s="535">
        <v>45632</v>
      </c>
      <c r="H64" s="568"/>
      <c r="I64" s="531"/>
      <c r="J64" s="534"/>
    </row>
    <row r="65" spans="1:10" ht="42" customHeight="1" x14ac:dyDescent="0.25">
      <c r="A65" s="529"/>
      <c r="B65" s="531"/>
      <c r="C65" s="544"/>
      <c r="D65" s="546"/>
      <c r="E65" s="546"/>
      <c r="F65" s="545"/>
      <c r="G65" s="545"/>
      <c r="H65" s="568"/>
      <c r="I65" s="532"/>
      <c r="J65" s="547"/>
    </row>
    <row r="66" spans="1:10" ht="114" customHeight="1" x14ac:dyDescent="0.25">
      <c r="A66" s="284"/>
      <c r="B66" s="298" t="s">
        <v>918</v>
      </c>
      <c r="C66" s="294" t="s">
        <v>912</v>
      </c>
      <c r="D66" s="347">
        <v>45342</v>
      </c>
      <c r="E66" s="397">
        <v>45566</v>
      </c>
      <c r="F66" s="397">
        <v>45460</v>
      </c>
      <c r="G66" s="397">
        <v>45587</v>
      </c>
      <c r="H66" s="558"/>
      <c r="I66" s="341" t="s">
        <v>1072</v>
      </c>
      <c r="J66" s="467" t="s">
        <v>1172</v>
      </c>
    </row>
    <row r="67" spans="1:10" ht="160.5" customHeight="1" x14ac:dyDescent="0.25">
      <c r="A67" s="284" t="s">
        <v>554</v>
      </c>
      <c r="B67" s="307" t="s">
        <v>636</v>
      </c>
      <c r="C67" s="294" t="s">
        <v>912</v>
      </c>
      <c r="D67" s="301">
        <v>45342</v>
      </c>
      <c r="E67" s="301">
        <v>45657</v>
      </c>
      <c r="F67" s="347">
        <v>45342</v>
      </c>
      <c r="G67" s="347">
        <v>45655</v>
      </c>
      <c r="H67" s="275" t="s">
        <v>637</v>
      </c>
      <c r="I67" s="280" t="s">
        <v>1053</v>
      </c>
      <c r="J67" s="295" t="s">
        <v>619</v>
      </c>
    </row>
    <row r="68" spans="1:10" ht="145.5" customHeight="1" x14ac:dyDescent="0.25">
      <c r="A68" s="284" t="s">
        <v>558</v>
      </c>
      <c r="B68" s="307" t="s">
        <v>1014</v>
      </c>
      <c r="C68" s="285" t="s">
        <v>914</v>
      </c>
      <c r="D68" s="301">
        <v>45400</v>
      </c>
      <c r="E68" s="301">
        <v>45657</v>
      </c>
      <c r="F68" s="347">
        <v>45400</v>
      </c>
      <c r="G68" s="347">
        <v>45644</v>
      </c>
      <c r="H68" s="272" t="s">
        <v>766</v>
      </c>
      <c r="I68" s="275" t="s">
        <v>741</v>
      </c>
      <c r="J68" s="295" t="s">
        <v>619</v>
      </c>
    </row>
    <row r="69" spans="1:10" ht="15" customHeight="1" x14ac:dyDescent="0.25">
      <c r="A69" s="528" t="s">
        <v>559</v>
      </c>
      <c r="B69" s="541" t="s">
        <v>638</v>
      </c>
      <c r="C69" s="530" t="s">
        <v>920</v>
      </c>
      <c r="D69" s="537">
        <v>45292</v>
      </c>
      <c r="E69" s="537">
        <v>45657</v>
      </c>
      <c r="F69" s="535">
        <v>45336</v>
      </c>
      <c r="G69" s="535">
        <v>45614</v>
      </c>
      <c r="H69" s="530" t="s">
        <v>640</v>
      </c>
      <c r="I69" s="530" t="s">
        <v>1032</v>
      </c>
      <c r="J69" s="569" t="s">
        <v>619</v>
      </c>
    </row>
    <row r="70" spans="1:10" ht="124.5" customHeight="1" x14ac:dyDescent="0.25">
      <c r="A70" s="543"/>
      <c r="B70" s="548"/>
      <c r="C70" s="532"/>
      <c r="D70" s="546"/>
      <c r="E70" s="546"/>
      <c r="F70" s="545"/>
      <c r="G70" s="545"/>
      <c r="H70" s="531"/>
      <c r="I70" s="532"/>
      <c r="J70" s="571"/>
    </row>
    <row r="71" spans="1:10" ht="40.5" customHeight="1" x14ac:dyDescent="0.25">
      <c r="A71" s="529"/>
      <c r="B71" s="530" t="s">
        <v>639</v>
      </c>
      <c r="C71" s="280" t="s">
        <v>628</v>
      </c>
      <c r="D71" s="301">
        <v>45292</v>
      </c>
      <c r="E71" s="301">
        <v>45657</v>
      </c>
      <c r="F71" s="347">
        <v>45406</v>
      </c>
      <c r="G71" s="347">
        <v>45471</v>
      </c>
      <c r="H71" s="531"/>
      <c r="I71" s="530" t="s">
        <v>1077</v>
      </c>
      <c r="J71" s="569" t="s">
        <v>619</v>
      </c>
    </row>
    <row r="72" spans="1:10" ht="40.5" x14ac:dyDescent="0.25">
      <c r="A72" s="529"/>
      <c r="B72" s="531"/>
      <c r="C72" s="293" t="s">
        <v>907</v>
      </c>
      <c r="D72" s="301">
        <v>45292</v>
      </c>
      <c r="E72" s="301">
        <v>45657</v>
      </c>
      <c r="F72" s="347">
        <v>45336</v>
      </c>
      <c r="G72" s="347">
        <v>45614</v>
      </c>
      <c r="H72" s="531"/>
      <c r="I72" s="531"/>
      <c r="J72" s="570"/>
    </row>
    <row r="73" spans="1:10" ht="40.5" x14ac:dyDescent="0.25">
      <c r="A73" s="529"/>
      <c r="B73" s="531"/>
      <c r="C73" s="278" t="s">
        <v>632</v>
      </c>
      <c r="D73" s="301">
        <v>45292</v>
      </c>
      <c r="E73" s="301">
        <v>45657</v>
      </c>
      <c r="F73" s="347">
        <v>45456</v>
      </c>
      <c r="G73" s="347">
        <v>45491</v>
      </c>
      <c r="H73" s="531"/>
      <c r="I73" s="531"/>
      <c r="J73" s="570"/>
    </row>
    <row r="74" spans="1:10" ht="40.5" x14ac:dyDescent="0.25">
      <c r="A74" s="529"/>
      <c r="B74" s="531"/>
      <c r="C74" s="280" t="s">
        <v>629</v>
      </c>
      <c r="D74" s="301">
        <v>45292</v>
      </c>
      <c r="E74" s="301">
        <v>45657</v>
      </c>
      <c r="F74" s="347">
        <v>45505</v>
      </c>
      <c r="G74" s="347">
        <v>45512</v>
      </c>
      <c r="H74" s="531"/>
      <c r="I74" s="531"/>
      <c r="J74" s="570"/>
    </row>
    <row r="75" spans="1:10" ht="62.25" customHeight="1" x14ac:dyDescent="0.25">
      <c r="A75" s="543"/>
      <c r="B75" s="531"/>
      <c r="C75" s="278" t="s">
        <v>1019</v>
      </c>
      <c r="D75" s="301">
        <v>45292</v>
      </c>
      <c r="E75" s="301">
        <v>45657</v>
      </c>
      <c r="F75" s="303">
        <v>45488</v>
      </c>
      <c r="G75" s="303">
        <v>45513</v>
      </c>
      <c r="H75" s="531"/>
      <c r="I75" s="532"/>
      <c r="J75" s="571"/>
    </row>
    <row r="76" spans="1:10" ht="119.25" customHeight="1" x14ac:dyDescent="0.25">
      <c r="A76" s="273"/>
      <c r="B76" s="275" t="s">
        <v>641</v>
      </c>
      <c r="C76" s="294" t="s">
        <v>912</v>
      </c>
      <c r="D76" s="301">
        <v>45292</v>
      </c>
      <c r="E76" s="301">
        <v>45657</v>
      </c>
      <c r="F76" s="303">
        <v>45357</v>
      </c>
      <c r="G76" s="347">
        <v>45639</v>
      </c>
      <c r="H76" s="532"/>
      <c r="I76" s="341" t="s">
        <v>742</v>
      </c>
      <c r="J76" s="344" t="s">
        <v>619</v>
      </c>
    </row>
    <row r="77" spans="1:10" ht="15" customHeight="1" x14ac:dyDescent="0.25">
      <c r="A77" s="528" t="s">
        <v>560</v>
      </c>
      <c r="B77" s="541" t="s">
        <v>642</v>
      </c>
      <c r="C77" s="539" t="s">
        <v>912</v>
      </c>
      <c r="D77" s="537">
        <v>45342</v>
      </c>
      <c r="E77" s="537">
        <v>45657</v>
      </c>
      <c r="F77" s="535">
        <v>45342</v>
      </c>
      <c r="G77" s="535">
        <v>45654</v>
      </c>
      <c r="H77" s="530" t="s">
        <v>643</v>
      </c>
      <c r="I77" s="549" t="s">
        <v>1088</v>
      </c>
      <c r="J77" s="578" t="s">
        <v>619</v>
      </c>
    </row>
    <row r="78" spans="1:10" ht="129.75" customHeight="1" x14ac:dyDescent="0.25">
      <c r="A78" s="543"/>
      <c r="B78" s="548"/>
      <c r="C78" s="544"/>
      <c r="D78" s="546"/>
      <c r="E78" s="546"/>
      <c r="F78" s="545"/>
      <c r="G78" s="545"/>
      <c r="H78" s="531"/>
      <c r="I78" s="549"/>
      <c r="J78" s="578"/>
    </row>
    <row r="79" spans="1:10" ht="106.5" customHeight="1" x14ac:dyDescent="0.25">
      <c r="A79" s="292"/>
      <c r="B79" s="297" t="s">
        <v>916</v>
      </c>
      <c r="C79" s="294" t="s">
        <v>912</v>
      </c>
      <c r="D79" s="332">
        <v>45342</v>
      </c>
      <c r="E79" s="332">
        <v>45657</v>
      </c>
      <c r="F79" s="347">
        <v>45342</v>
      </c>
      <c r="G79" s="347">
        <v>45645</v>
      </c>
      <c r="H79" s="531"/>
      <c r="I79" s="393" t="s">
        <v>1083</v>
      </c>
      <c r="J79" s="295" t="s">
        <v>619</v>
      </c>
    </row>
    <row r="80" spans="1:10" ht="133.5" customHeight="1" x14ac:dyDescent="0.25">
      <c r="A80" s="308"/>
      <c r="B80" s="297" t="s">
        <v>915</v>
      </c>
      <c r="C80" s="294" t="s">
        <v>912</v>
      </c>
      <c r="D80" s="301">
        <v>45342</v>
      </c>
      <c r="E80" s="301">
        <v>45657</v>
      </c>
      <c r="F80" s="347" t="s">
        <v>1068</v>
      </c>
      <c r="G80" s="347" t="s">
        <v>1068</v>
      </c>
      <c r="H80" s="531"/>
      <c r="I80" s="349" t="s">
        <v>1084</v>
      </c>
      <c r="J80" s="298" t="s">
        <v>1082</v>
      </c>
    </row>
    <row r="81" spans="1:11" ht="118.5" customHeight="1" x14ac:dyDescent="0.25">
      <c r="A81" s="292"/>
      <c r="B81" s="280" t="s">
        <v>1015</v>
      </c>
      <c r="C81" s="311" t="s">
        <v>912</v>
      </c>
      <c r="D81" s="301">
        <v>45342</v>
      </c>
      <c r="E81" s="301">
        <v>45657</v>
      </c>
      <c r="F81" s="347">
        <v>45355</v>
      </c>
      <c r="G81" s="394">
        <v>45654</v>
      </c>
      <c r="H81" s="532"/>
      <c r="I81" s="393" t="s">
        <v>1071</v>
      </c>
      <c r="J81" s="295" t="s">
        <v>619</v>
      </c>
    </row>
    <row r="82" spans="1:11" ht="105.75" customHeight="1" x14ac:dyDescent="0.25">
      <c r="A82" s="273" t="s">
        <v>561</v>
      </c>
      <c r="B82" s="287" t="s">
        <v>644</v>
      </c>
      <c r="C82" s="310" t="s">
        <v>912</v>
      </c>
      <c r="D82" s="333">
        <v>45292</v>
      </c>
      <c r="E82" s="333">
        <v>45657</v>
      </c>
      <c r="F82" s="333">
        <v>45292</v>
      </c>
      <c r="G82" s="333">
        <v>45657</v>
      </c>
      <c r="H82" s="286" t="s">
        <v>645</v>
      </c>
      <c r="I82" s="286" t="s">
        <v>743</v>
      </c>
      <c r="J82" s="343" t="s">
        <v>619</v>
      </c>
    </row>
    <row r="83" spans="1:11" ht="66.75" customHeight="1" x14ac:dyDescent="0.25">
      <c r="A83" s="528" t="s">
        <v>579</v>
      </c>
      <c r="B83" s="541" t="s">
        <v>1016</v>
      </c>
      <c r="C83" s="539" t="s">
        <v>922</v>
      </c>
      <c r="D83" s="537">
        <v>45292</v>
      </c>
      <c r="E83" s="537">
        <v>45657</v>
      </c>
      <c r="F83" s="535">
        <v>45336</v>
      </c>
      <c r="G83" s="535">
        <v>45624</v>
      </c>
      <c r="H83" s="530" t="s">
        <v>927</v>
      </c>
      <c r="I83" s="530" t="s">
        <v>921</v>
      </c>
      <c r="J83" s="533" t="s">
        <v>619</v>
      </c>
    </row>
    <row r="84" spans="1:11" ht="277.5" customHeight="1" x14ac:dyDescent="0.5">
      <c r="A84" s="529"/>
      <c r="B84" s="542"/>
      <c r="C84" s="540"/>
      <c r="D84" s="538"/>
      <c r="E84" s="538"/>
      <c r="F84" s="536"/>
      <c r="G84" s="536"/>
      <c r="H84" s="531"/>
      <c r="I84" s="531"/>
      <c r="J84" s="534"/>
      <c r="K84" s="466"/>
    </row>
    <row r="85" spans="1:11" ht="225" customHeight="1" x14ac:dyDescent="0.25">
      <c r="A85" s="273" t="s">
        <v>646</v>
      </c>
      <c r="B85" s="276" t="s">
        <v>1056</v>
      </c>
      <c r="C85" s="280" t="s">
        <v>922</v>
      </c>
      <c r="D85" s="301">
        <v>45292</v>
      </c>
      <c r="E85" s="301">
        <v>45657</v>
      </c>
      <c r="F85" s="347">
        <v>45336</v>
      </c>
      <c r="G85" s="347">
        <v>45610</v>
      </c>
      <c r="H85" s="275" t="s">
        <v>927</v>
      </c>
      <c r="I85" s="341" t="s">
        <v>745</v>
      </c>
      <c r="J85" s="343" t="s">
        <v>619</v>
      </c>
    </row>
    <row r="86" spans="1:11" ht="113.25" customHeight="1" x14ac:dyDescent="0.5">
      <c r="A86" s="273" t="s">
        <v>933</v>
      </c>
      <c r="B86" s="276" t="s">
        <v>767</v>
      </c>
      <c r="C86" s="302" t="s">
        <v>912</v>
      </c>
      <c r="D86" s="301">
        <v>45383</v>
      </c>
      <c r="E86" s="301">
        <v>45566</v>
      </c>
      <c r="F86" s="347">
        <v>45400</v>
      </c>
      <c r="G86" s="347"/>
      <c r="H86" s="530" t="s">
        <v>647</v>
      </c>
      <c r="I86" s="275" t="s">
        <v>746</v>
      </c>
      <c r="J86" s="533" t="s">
        <v>619</v>
      </c>
      <c r="K86" s="466" t="s">
        <v>619</v>
      </c>
    </row>
    <row r="87" spans="1:11" ht="120" customHeight="1" x14ac:dyDescent="0.25">
      <c r="A87" s="273"/>
      <c r="B87" s="275" t="s">
        <v>1075</v>
      </c>
      <c r="C87" s="294" t="s">
        <v>912</v>
      </c>
      <c r="D87" s="301">
        <v>45292</v>
      </c>
      <c r="E87" s="301">
        <v>45657</v>
      </c>
      <c r="F87" s="347">
        <v>45400</v>
      </c>
      <c r="G87" s="347">
        <v>45495</v>
      </c>
      <c r="H87" s="531"/>
      <c r="I87" s="275" t="s">
        <v>746</v>
      </c>
      <c r="J87" s="534"/>
    </row>
    <row r="88" spans="1:11" ht="117" customHeight="1" x14ac:dyDescent="0.25">
      <c r="A88" s="273"/>
      <c r="B88" s="275" t="s">
        <v>1017</v>
      </c>
      <c r="C88" s="309" t="s">
        <v>1019</v>
      </c>
      <c r="D88" s="301">
        <v>45292</v>
      </c>
      <c r="E88" s="301">
        <v>45657</v>
      </c>
      <c r="F88" s="347">
        <v>45400</v>
      </c>
      <c r="G88" s="347">
        <v>45581</v>
      </c>
      <c r="H88" s="531"/>
      <c r="I88" s="275" t="s">
        <v>746</v>
      </c>
      <c r="J88" s="534"/>
    </row>
    <row r="89" spans="1:11" ht="126" customHeight="1" x14ac:dyDescent="0.25">
      <c r="A89" s="273"/>
      <c r="B89" s="275" t="s">
        <v>1018</v>
      </c>
      <c r="C89" s="309" t="s">
        <v>907</v>
      </c>
      <c r="D89" s="301">
        <v>45292</v>
      </c>
      <c r="E89" s="301">
        <v>45657</v>
      </c>
      <c r="F89" s="347">
        <v>45400</v>
      </c>
      <c r="G89" s="347">
        <v>45485</v>
      </c>
      <c r="H89" s="532"/>
      <c r="I89" s="275" t="s">
        <v>746</v>
      </c>
      <c r="J89" s="547"/>
    </row>
    <row r="90" spans="1:11" ht="192" customHeight="1" x14ac:dyDescent="0.25">
      <c r="A90" s="273" t="s">
        <v>934</v>
      </c>
      <c r="B90" s="276" t="s">
        <v>1020</v>
      </c>
      <c r="C90" s="294" t="s">
        <v>912</v>
      </c>
      <c r="D90" s="301">
        <v>45292</v>
      </c>
      <c r="E90" s="301">
        <v>45657</v>
      </c>
      <c r="F90" s="347">
        <v>45292</v>
      </c>
      <c r="G90" s="347">
        <v>45657</v>
      </c>
      <c r="H90" s="275" t="s">
        <v>645</v>
      </c>
      <c r="I90" s="341" t="s">
        <v>744</v>
      </c>
      <c r="J90" s="343" t="s">
        <v>619</v>
      </c>
    </row>
    <row r="91" spans="1:11" ht="157.5" customHeight="1" x14ac:dyDescent="0.25">
      <c r="A91" s="273" t="s">
        <v>935</v>
      </c>
      <c r="B91" s="276" t="s">
        <v>1021</v>
      </c>
      <c r="C91" s="299" t="s">
        <v>1045</v>
      </c>
      <c r="D91" s="301">
        <v>45400</v>
      </c>
      <c r="E91" s="400">
        <v>45535</v>
      </c>
      <c r="F91" s="397">
        <v>45477</v>
      </c>
      <c r="G91" s="397">
        <v>45535</v>
      </c>
      <c r="H91" s="275" t="s">
        <v>1087</v>
      </c>
      <c r="I91" s="275" t="s">
        <v>746</v>
      </c>
      <c r="J91" s="399" t="s">
        <v>619</v>
      </c>
    </row>
    <row r="92" spans="1:11" ht="115.5" customHeight="1" x14ac:dyDescent="0.25">
      <c r="A92" s="273" t="s">
        <v>936</v>
      </c>
      <c r="B92" s="276" t="s">
        <v>1022</v>
      </c>
      <c r="C92" s="311" t="s">
        <v>912</v>
      </c>
      <c r="D92" s="347">
        <v>45292</v>
      </c>
      <c r="E92" s="397">
        <v>45566</v>
      </c>
      <c r="F92" s="397">
        <v>45292</v>
      </c>
      <c r="G92" s="397">
        <v>45533</v>
      </c>
      <c r="H92" s="530" t="s">
        <v>1034</v>
      </c>
      <c r="I92" s="275" t="s">
        <v>746</v>
      </c>
      <c r="J92" s="399" t="s">
        <v>619</v>
      </c>
    </row>
    <row r="93" spans="1:11" ht="115.5" customHeight="1" x14ac:dyDescent="0.25">
      <c r="A93" s="273"/>
      <c r="B93" s="275" t="s">
        <v>1023</v>
      </c>
      <c r="C93" s="311" t="s">
        <v>912</v>
      </c>
      <c r="D93" s="347">
        <v>45292</v>
      </c>
      <c r="E93" s="347">
        <v>45383</v>
      </c>
      <c r="F93" s="303">
        <v>45292</v>
      </c>
      <c r="G93" s="303">
        <v>45370</v>
      </c>
      <c r="H93" s="531"/>
      <c r="I93" s="275" t="s">
        <v>746</v>
      </c>
      <c r="J93" s="343" t="s">
        <v>619</v>
      </c>
    </row>
    <row r="94" spans="1:11" ht="115.5" customHeight="1" x14ac:dyDescent="0.25">
      <c r="A94" s="273"/>
      <c r="B94" s="275" t="s">
        <v>1024</v>
      </c>
      <c r="C94" s="311" t="s">
        <v>912</v>
      </c>
      <c r="D94" s="303">
        <v>45380</v>
      </c>
      <c r="E94" s="398">
        <v>45566</v>
      </c>
      <c r="F94" s="398">
        <v>45380</v>
      </c>
      <c r="G94" s="398">
        <v>45533</v>
      </c>
      <c r="H94" s="532"/>
      <c r="I94" s="275" t="s">
        <v>746</v>
      </c>
      <c r="J94" s="343" t="s">
        <v>619</v>
      </c>
    </row>
    <row r="95" spans="1:11" ht="86.25" customHeight="1" x14ac:dyDescent="0.25">
      <c r="A95" s="273" t="s">
        <v>650</v>
      </c>
      <c r="B95" s="276" t="s">
        <v>1057</v>
      </c>
      <c r="C95" s="335" t="s">
        <v>628</v>
      </c>
      <c r="D95" s="303">
        <v>45456</v>
      </c>
      <c r="E95" s="303">
        <v>45566</v>
      </c>
      <c r="F95" s="303">
        <v>45456</v>
      </c>
      <c r="G95" s="303">
        <v>45553</v>
      </c>
      <c r="H95" s="342" t="s">
        <v>923</v>
      </c>
      <c r="I95" s="275" t="s">
        <v>746</v>
      </c>
      <c r="J95" s="343" t="s">
        <v>619</v>
      </c>
    </row>
    <row r="96" spans="1:11" ht="115.5" customHeight="1" x14ac:dyDescent="0.25">
      <c r="A96" s="273" t="s">
        <v>654</v>
      </c>
      <c r="B96" s="276" t="s">
        <v>1004</v>
      </c>
      <c r="C96" s="311" t="s">
        <v>912</v>
      </c>
      <c r="D96" s="303">
        <v>45477</v>
      </c>
      <c r="E96" s="303">
        <v>45657</v>
      </c>
      <c r="F96" s="303">
        <v>45474</v>
      </c>
      <c r="G96" s="303">
        <v>45654</v>
      </c>
      <c r="H96" s="530" t="s">
        <v>923</v>
      </c>
      <c r="I96" s="275" t="s">
        <v>746</v>
      </c>
      <c r="J96" s="343" t="s">
        <v>619</v>
      </c>
    </row>
    <row r="97" spans="1:10" ht="115.5" customHeight="1" x14ac:dyDescent="0.25">
      <c r="A97" s="273"/>
      <c r="B97" s="275" t="s">
        <v>1026</v>
      </c>
      <c r="C97" s="311" t="s">
        <v>912</v>
      </c>
      <c r="D97" s="303">
        <v>45477</v>
      </c>
      <c r="E97" s="303">
        <v>45657</v>
      </c>
      <c r="F97" s="303">
        <v>45485</v>
      </c>
      <c r="G97" s="303">
        <v>45654</v>
      </c>
      <c r="H97" s="531"/>
      <c r="I97" s="275" t="s">
        <v>746</v>
      </c>
      <c r="J97" s="343" t="s">
        <v>619</v>
      </c>
    </row>
    <row r="98" spans="1:10" ht="115.5" customHeight="1" x14ac:dyDescent="0.25">
      <c r="A98" s="273"/>
      <c r="B98" s="275" t="s">
        <v>1027</v>
      </c>
      <c r="C98" s="311" t="s">
        <v>912</v>
      </c>
      <c r="D98" s="303">
        <v>45477</v>
      </c>
      <c r="E98" s="303">
        <v>45657</v>
      </c>
      <c r="F98" s="303">
        <v>45483</v>
      </c>
      <c r="G98" s="303">
        <v>45621</v>
      </c>
      <c r="H98" s="531"/>
      <c r="I98" s="275" t="s">
        <v>746</v>
      </c>
      <c r="J98" s="343" t="s">
        <v>619</v>
      </c>
    </row>
    <row r="99" spans="1:10" ht="115.5" customHeight="1" x14ac:dyDescent="0.25">
      <c r="A99" s="273"/>
      <c r="B99" s="275" t="s">
        <v>1044</v>
      </c>
      <c r="C99" s="311" t="s">
        <v>1025</v>
      </c>
      <c r="D99" s="303">
        <v>45505</v>
      </c>
      <c r="E99" s="303">
        <v>45626</v>
      </c>
      <c r="F99" s="303">
        <v>45474</v>
      </c>
      <c r="G99" s="303">
        <v>45617</v>
      </c>
      <c r="H99" s="531"/>
      <c r="I99" s="275" t="s">
        <v>1074</v>
      </c>
      <c r="J99" s="343" t="s">
        <v>619</v>
      </c>
    </row>
    <row r="100" spans="1:10" ht="115.5" customHeight="1" x14ac:dyDescent="0.25">
      <c r="A100" s="273"/>
      <c r="B100" s="275" t="s">
        <v>1028</v>
      </c>
      <c r="C100" s="311" t="s">
        <v>912</v>
      </c>
      <c r="D100" s="303">
        <v>45505</v>
      </c>
      <c r="E100" s="303">
        <v>45609</v>
      </c>
      <c r="F100" s="303">
        <v>45534</v>
      </c>
      <c r="G100" s="303">
        <v>45581</v>
      </c>
      <c r="H100" s="532"/>
      <c r="I100" s="275" t="s">
        <v>746</v>
      </c>
      <c r="J100" s="295" t="s">
        <v>619</v>
      </c>
    </row>
    <row r="101" spans="1:10" ht="46.5" customHeight="1" x14ac:dyDescent="0.25">
      <c r="A101" s="575" t="s">
        <v>919</v>
      </c>
      <c r="B101" s="576"/>
      <c r="C101" s="576"/>
      <c r="D101" s="576"/>
      <c r="E101" s="576"/>
      <c r="F101" s="576"/>
      <c r="G101" s="576"/>
      <c r="H101" s="576"/>
      <c r="I101" s="576"/>
      <c r="J101" s="577"/>
    </row>
    <row r="102" spans="1:10" ht="111" customHeight="1" x14ac:dyDescent="0.25">
      <c r="A102" s="273" t="s">
        <v>656</v>
      </c>
      <c r="B102" s="276" t="s">
        <v>648</v>
      </c>
      <c r="C102" s="305" t="s">
        <v>924</v>
      </c>
      <c r="D102" s="301">
        <v>45292</v>
      </c>
      <c r="E102" s="301">
        <v>45657</v>
      </c>
      <c r="F102" s="273" t="s">
        <v>1065</v>
      </c>
      <c r="G102" s="273" t="s">
        <v>1090</v>
      </c>
      <c r="H102" s="530" t="s">
        <v>649</v>
      </c>
      <c r="I102" s="572" t="s">
        <v>747</v>
      </c>
      <c r="J102" s="528" t="s">
        <v>619</v>
      </c>
    </row>
    <row r="103" spans="1:10" ht="78.75" customHeight="1" x14ac:dyDescent="0.25">
      <c r="A103" s="529"/>
      <c r="B103" s="531" t="s">
        <v>1078</v>
      </c>
      <c r="C103" s="539" t="s">
        <v>628</v>
      </c>
      <c r="D103" s="301">
        <v>45292</v>
      </c>
      <c r="E103" s="301">
        <v>45657</v>
      </c>
      <c r="F103" s="535">
        <v>45315</v>
      </c>
      <c r="G103" s="535">
        <v>45643</v>
      </c>
      <c r="H103" s="531"/>
      <c r="I103" s="573"/>
      <c r="J103" s="529"/>
    </row>
    <row r="104" spans="1:10" ht="15" hidden="1" customHeight="1" x14ac:dyDescent="0.25">
      <c r="A104" s="529"/>
      <c r="B104" s="531"/>
      <c r="C104" s="540"/>
      <c r="D104" s="301">
        <v>45292</v>
      </c>
      <c r="E104" s="301">
        <v>45657</v>
      </c>
      <c r="F104" s="536"/>
      <c r="G104" s="536"/>
      <c r="H104" s="531"/>
      <c r="I104" s="573"/>
      <c r="J104" s="529"/>
    </row>
    <row r="105" spans="1:10" ht="62.25" hidden="1" customHeight="1" x14ac:dyDescent="0.25">
      <c r="A105" s="529"/>
      <c r="B105" s="531"/>
      <c r="C105" s="544"/>
      <c r="D105" s="301">
        <v>45292</v>
      </c>
      <c r="E105" s="301">
        <v>45657</v>
      </c>
      <c r="F105" s="545"/>
      <c r="G105" s="545"/>
      <c r="H105" s="531"/>
      <c r="I105" s="573"/>
      <c r="J105" s="529"/>
    </row>
    <row r="106" spans="1:10" ht="83.25" customHeight="1" x14ac:dyDescent="0.25">
      <c r="A106" s="529"/>
      <c r="B106" s="531"/>
      <c r="C106" s="299" t="s">
        <v>907</v>
      </c>
      <c r="D106" s="301">
        <v>45292</v>
      </c>
      <c r="E106" s="301">
        <v>45657</v>
      </c>
      <c r="F106" s="303">
        <v>45336</v>
      </c>
      <c r="G106" s="303">
        <v>45642</v>
      </c>
      <c r="H106" s="531"/>
      <c r="I106" s="573"/>
      <c r="J106" s="529"/>
    </row>
    <row r="107" spans="1:10" ht="56.25" customHeight="1" x14ac:dyDescent="0.25">
      <c r="A107" s="529"/>
      <c r="B107" s="531"/>
      <c r="C107" s="278" t="s">
        <v>632</v>
      </c>
      <c r="D107" s="301">
        <v>45292</v>
      </c>
      <c r="E107" s="301">
        <v>45657</v>
      </c>
      <c r="F107" s="347">
        <v>45330</v>
      </c>
      <c r="G107" s="347">
        <v>45639</v>
      </c>
      <c r="H107" s="531"/>
      <c r="I107" s="573"/>
      <c r="J107" s="529"/>
    </row>
    <row r="108" spans="1:10" ht="15" customHeight="1" x14ac:dyDescent="0.25">
      <c r="A108" s="529"/>
      <c r="B108" s="531"/>
      <c r="C108" s="530" t="s">
        <v>629</v>
      </c>
      <c r="D108" s="537">
        <v>45292</v>
      </c>
      <c r="E108" s="537">
        <v>45657</v>
      </c>
      <c r="F108" s="535">
        <v>45306</v>
      </c>
      <c r="G108" s="535">
        <v>45643</v>
      </c>
      <c r="H108" s="531"/>
      <c r="I108" s="573"/>
      <c r="J108" s="529"/>
    </row>
    <row r="109" spans="1:10" ht="15" customHeight="1" x14ac:dyDescent="0.25">
      <c r="A109" s="529"/>
      <c r="B109" s="531"/>
      <c r="C109" s="531"/>
      <c r="D109" s="538"/>
      <c r="E109" s="538"/>
      <c r="F109" s="536"/>
      <c r="G109" s="536"/>
      <c r="H109" s="531"/>
      <c r="I109" s="573"/>
      <c r="J109" s="529"/>
    </row>
    <row r="110" spans="1:10" ht="52.5" customHeight="1" x14ac:dyDescent="0.25">
      <c r="A110" s="529"/>
      <c r="B110" s="531"/>
      <c r="C110" s="532"/>
      <c r="D110" s="546"/>
      <c r="E110" s="546"/>
      <c r="F110" s="545"/>
      <c r="G110" s="545"/>
      <c r="H110" s="531"/>
      <c r="I110" s="573"/>
      <c r="J110" s="529"/>
    </row>
    <row r="111" spans="1:10" ht="65.25" customHeight="1" x14ac:dyDescent="0.25">
      <c r="A111" s="543"/>
      <c r="B111" s="532"/>
      <c r="C111" s="330" t="s">
        <v>1019</v>
      </c>
      <c r="D111" s="301">
        <v>45292</v>
      </c>
      <c r="E111" s="301">
        <v>45657</v>
      </c>
      <c r="F111" s="303">
        <v>45350</v>
      </c>
      <c r="G111" s="347">
        <v>45645</v>
      </c>
      <c r="H111" s="532"/>
      <c r="I111" s="574"/>
      <c r="J111" s="543"/>
    </row>
    <row r="112" spans="1:10" ht="96" customHeight="1" x14ac:dyDescent="0.25">
      <c r="A112" s="273" t="s">
        <v>937</v>
      </c>
      <c r="B112" s="276" t="s">
        <v>651</v>
      </c>
      <c r="C112" s="286" t="s">
        <v>1066</v>
      </c>
      <c r="D112" s="301">
        <v>45292</v>
      </c>
      <c r="E112" s="301">
        <v>45657</v>
      </c>
      <c r="F112" s="347">
        <v>45336</v>
      </c>
      <c r="G112" s="347">
        <v>45643</v>
      </c>
      <c r="H112" s="530" t="s">
        <v>653</v>
      </c>
      <c r="I112" s="530" t="s">
        <v>1063</v>
      </c>
      <c r="J112" s="569" t="s">
        <v>619</v>
      </c>
    </row>
    <row r="113" spans="1:10" ht="76.5" customHeight="1" x14ac:dyDescent="0.25">
      <c r="A113" s="331"/>
      <c r="B113" s="530" t="s">
        <v>652</v>
      </c>
      <c r="C113" s="286" t="s">
        <v>1067</v>
      </c>
      <c r="D113" s="301">
        <v>45404</v>
      </c>
      <c r="E113" s="301">
        <v>45657</v>
      </c>
      <c r="F113" s="347">
        <v>45408</v>
      </c>
      <c r="G113" s="347">
        <v>45586</v>
      </c>
      <c r="H113" s="531"/>
      <c r="I113" s="531"/>
      <c r="J113" s="570"/>
    </row>
    <row r="114" spans="1:10" ht="60.75" customHeight="1" x14ac:dyDescent="0.25">
      <c r="A114" s="529"/>
      <c r="B114" s="531"/>
      <c r="C114" s="280" t="s">
        <v>628</v>
      </c>
      <c r="D114" s="301">
        <v>45292</v>
      </c>
      <c r="E114" s="301">
        <v>45657</v>
      </c>
      <c r="F114" s="347">
        <v>45350</v>
      </c>
      <c r="G114" s="303">
        <v>45586</v>
      </c>
      <c r="H114" s="531"/>
      <c r="I114" s="531"/>
      <c r="J114" s="570"/>
    </row>
    <row r="115" spans="1:10" ht="81" customHeight="1" x14ac:dyDescent="0.25">
      <c r="A115" s="529"/>
      <c r="B115" s="531"/>
      <c r="C115" s="278" t="s">
        <v>632</v>
      </c>
      <c r="D115" s="301">
        <v>45292</v>
      </c>
      <c r="E115" s="301">
        <v>45657</v>
      </c>
      <c r="F115" s="347">
        <v>45336</v>
      </c>
      <c r="G115" s="303">
        <v>45572</v>
      </c>
      <c r="H115" s="531"/>
      <c r="I115" s="531"/>
      <c r="J115" s="570"/>
    </row>
    <row r="116" spans="1:10" ht="81" customHeight="1" x14ac:dyDescent="0.25">
      <c r="A116" s="529"/>
      <c r="B116" s="531"/>
      <c r="C116" s="280" t="s">
        <v>629</v>
      </c>
      <c r="D116" s="301">
        <v>45292</v>
      </c>
      <c r="E116" s="301">
        <v>45657</v>
      </c>
      <c r="F116" s="347">
        <v>45358</v>
      </c>
      <c r="G116" s="347">
        <v>45643</v>
      </c>
      <c r="H116" s="531"/>
      <c r="I116" s="531"/>
      <c r="J116" s="570"/>
    </row>
    <row r="117" spans="1:10" ht="81" customHeight="1" x14ac:dyDescent="0.25">
      <c r="A117" s="543"/>
      <c r="B117" s="532"/>
      <c r="C117" s="330" t="s">
        <v>1019</v>
      </c>
      <c r="D117" s="301">
        <v>45292</v>
      </c>
      <c r="E117" s="301">
        <v>45657</v>
      </c>
      <c r="F117" s="303">
        <v>45372</v>
      </c>
      <c r="G117" s="347">
        <v>45482</v>
      </c>
      <c r="H117" s="532"/>
      <c r="I117" s="532"/>
      <c r="J117" s="571"/>
    </row>
    <row r="118" spans="1:10" ht="15" customHeight="1" x14ac:dyDescent="0.25">
      <c r="A118" s="528" t="s">
        <v>1080</v>
      </c>
      <c r="B118" s="541" t="s">
        <v>768</v>
      </c>
      <c r="C118" s="530" t="s">
        <v>925</v>
      </c>
      <c r="D118" s="537">
        <v>45292</v>
      </c>
      <c r="E118" s="537">
        <v>45565</v>
      </c>
      <c r="F118" s="528" t="s">
        <v>1061</v>
      </c>
      <c r="G118" s="528" t="s">
        <v>1062</v>
      </c>
      <c r="H118" s="530" t="s">
        <v>655</v>
      </c>
      <c r="I118" s="572" t="s">
        <v>1079</v>
      </c>
      <c r="J118" s="533" t="s">
        <v>1173</v>
      </c>
    </row>
    <row r="119" spans="1:10" ht="15" customHeight="1" x14ac:dyDescent="0.25">
      <c r="A119" s="529"/>
      <c r="B119" s="542"/>
      <c r="C119" s="531"/>
      <c r="D119" s="538"/>
      <c r="E119" s="538"/>
      <c r="F119" s="529"/>
      <c r="G119" s="529"/>
      <c r="H119" s="531"/>
      <c r="I119" s="573"/>
      <c r="J119" s="534"/>
    </row>
    <row r="120" spans="1:10" ht="69" customHeight="1" x14ac:dyDescent="0.25">
      <c r="A120" s="543"/>
      <c r="B120" s="548"/>
      <c r="C120" s="532"/>
      <c r="D120" s="546"/>
      <c r="E120" s="546"/>
      <c r="F120" s="543"/>
      <c r="G120" s="543"/>
      <c r="H120" s="532"/>
      <c r="I120" s="574"/>
      <c r="J120" s="547"/>
    </row>
    <row r="121" spans="1:10" ht="142.5" customHeight="1" x14ac:dyDescent="0.25">
      <c r="A121" s="273" t="s">
        <v>938</v>
      </c>
      <c r="B121" s="276" t="s">
        <v>769</v>
      </c>
      <c r="C121" s="286" t="s">
        <v>1033</v>
      </c>
      <c r="D121" s="301">
        <v>45348</v>
      </c>
      <c r="E121" s="301">
        <v>45356</v>
      </c>
      <c r="F121" s="303">
        <v>45348</v>
      </c>
      <c r="G121" s="303">
        <v>45356</v>
      </c>
      <c r="H121" s="530" t="s">
        <v>928</v>
      </c>
      <c r="I121" s="579" t="s">
        <v>1060</v>
      </c>
      <c r="J121" s="533" t="s">
        <v>619</v>
      </c>
    </row>
    <row r="122" spans="1:10" ht="15" customHeight="1" x14ac:dyDescent="0.25">
      <c r="A122" s="528"/>
      <c r="B122" s="530" t="s">
        <v>657</v>
      </c>
      <c r="C122" s="530" t="s">
        <v>1033</v>
      </c>
      <c r="D122" s="537">
        <v>45348</v>
      </c>
      <c r="E122" s="537">
        <v>45356</v>
      </c>
      <c r="F122" s="535">
        <v>45348</v>
      </c>
      <c r="G122" s="535">
        <v>45356</v>
      </c>
      <c r="H122" s="531"/>
      <c r="I122" s="580"/>
      <c r="J122" s="534"/>
    </row>
    <row r="123" spans="1:10" ht="111" customHeight="1" x14ac:dyDescent="0.25">
      <c r="A123" s="529"/>
      <c r="B123" s="531"/>
      <c r="C123" s="531"/>
      <c r="D123" s="546"/>
      <c r="E123" s="546"/>
      <c r="F123" s="545"/>
      <c r="G123" s="545"/>
      <c r="H123" s="531"/>
      <c r="I123" s="581"/>
      <c r="J123" s="547"/>
    </row>
    <row r="124" spans="1:10" ht="40.5" customHeight="1" x14ac:dyDescent="0.25">
      <c r="A124" s="575" t="s">
        <v>658</v>
      </c>
      <c r="B124" s="576"/>
      <c r="C124" s="576"/>
      <c r="D124" s="576"/>
      <c r="E124" s="576"/>
      <c r="F124" s="576"/>
      <c r="G124" s="576"/>
      <c r="H124" s="576"/>
      <c r="I124" s="576"/>
      <c r="J124" s="577"/>
    </row>
    <row r="125" spans="1:10" ht="85.5" customHeight="1" x14ac:dyDescent="0.25">
      <c r="A125" s="273" t="s">
        <v>939</v>
      </c>
      <c r="B125" s="338" t="s">
        <v>1036</v>
      </c>
      <c r="C125" s="329" t="s">
        <v>1043</v>
      </c>
      <c r="D125" s="273" t="s">
        <v>1041</v>
      </c>
      <c r="E125" s="273" t="s">
        <v>1042</v>
      </c>
      <c r="F125" s="273" t="s">
        <v>1069</v>
      </c>
      <c r="G125" s="340" t="s">
        <v>1076</v>
      </c>
      <c r="H125" s="572" t="s">
        <v>1039</v>
      </c>
      <c r="I125" s="582" t="s">
        <v>748</v>
      </c>
      <c r="J125" s="528" t="s">
        <v>619</v>
      </c>
    </row>
    <row r="126" spans="1:10" ht="115.5" customHeight="1" x14ac:dyDescent="0.25">
      <c r="A126" s="337"/>
      <c r="B126" s="275" t="s">
        <v>1037</v>
      </c>
      <c r="C126" s="329" t="s">
        <v>1043</v>
      </c>
      <c r="D126" s="273" t="s">
        <v>1041</v>
      </c>
      <c r="E126" s="273" t="s">
        <v>1042</v>
      </c>
      <c r="F126" s="340" t="s">
        <v>1069</v>
      </c>
      <c r="G126" s="340" t="s">
        <v>1076</v>
      </c>
      <c r="H126" s="573"/>
      <c r="I126" s="583"/>
      <c r="J126" s="543"/>
    </row>
    <row r="127" spans="1:10" ht="120" customHeight="1" x14ac:dyDescent="0.25">
      <c r="A127" s="337"/>
      <c r="B127" s="275" t="s">
        <v>1038</v>
      </c>
      <c r="C127" s="329" t="s">
        <v>1043</v>
      </c>
      <c r="D127" s="273" t="s">
        <v>1058</v>
      </c>
      <c r="E127" s="273" t="s">
        <v>1042</v>
      </c>
      <c r="F127" s="340" t="s">
        <v>1068</v>
      </c>
      <c r="G127" s="340" t="s">
        <v>1068</v>
      </c>
      <c r="H127" s="574"/>
      <c r="I127" s="345" t="s">
        <v>1040</v>
      </c>
      <c r="J127" s="395" t="s">
        <v>1059</v>
      </c>
    </row>
    <row r="128" spans="1:10" ht="92.25" customHeight="1" x14ac:dyDescent="0.25">
      <c r="A128" s="528" t="s">
        <v>1081</v>
      </c>
      <c r="B128" s="541" t="s">
        <v>659</v>
      </c>
      <c r="C128" s="304" t="s">
        <v>1035</v>
      </c>
      <c r="D128" s="301">
        <v>45400</v>
      </c>
      <c r="E128" s="301">
        <v>45657</v>
      </c>
      <c r="F128" s="347">
        <v>45418</v>
      </c>
      <c r="G128" s="347">
        <v>45646</v>
      </c>
      <c r="H128" s="530" t="s">
        <v>660</v>
      </c>
      <c r="I128" s="582" t="s">
        <v>748</v>
      </c>
      <c r="J128" s="569" t="s">
        <v>619</v>
      </c>
    </row>
    <row r="129" spans="1:10" ht="138" customHeight="1" x14ac:dyDescent="0.25">
      <c r="A129" s="543"/>
      <c r="B129" s="548"/>
      <c r="C129" s="329" t="s">
        <v>912</v>
      </c>
      <c r="D129" s="301">
        <v>45400</v>
      </c>
      <c r="E129" s="301">
        <v>45657</v>
      </c>
      <c r="F129" s="347">
        <v>45503</v>
      </c>
      <c r="G129" s="347">
        <v>45628</v>
      </c>
      <c r="H129" s="531"/>
      <c r="I129" s="583"/>
      <c r="J129" s="570"/>
    </row>
    <row r="130" spans="1:10" ht="187.5" customHeight="1" x14ac:dyDescent="0.25">
      <c r="A130" s="273" t="s">
        <v>1049</v>
      </c>
      <c r="B130" s="290" t="s">
        <v>1070</v>
      </c>
      <c r="C130" s="275" t="s">
        <v>1033</v>
      </c>
      <c r="D130" s="301">
        <v>45292</v>
      </c>
      <c r="E130" s="301">
        <v>45657</v>
      </c>
      <c r="F130" s="303">
        <v>45413</v>
      </c>
      <c r="G130" s="303">
        <v>45611</v>
      </c>
      <c r="H130" s="298" t="s">
        <v>929</v>
      </c>
      <c r="I130" s="298" t="s">
        <v>926</v>
      </c>
      <c r="J130" s="295" t="s">
        <v>619</v>
      </c>
    </row>
  </sheetData>
  <mergeCells count="189">
    <mergeCell ref="G24:G25"/>
    <mergeCell ref="F24:F25"/>
    <mergeCell ref="D24:D25"/>
    <mergeCell ref="E24:E25"/>
    <mergeCell ref="H96:H100"/>
    <mergeCell ref="H92:H94"/>
    <mergeCell ref="B128:B129"/>
    <mergeCell ref="A128:A129"/>
    <mergeCell ref="I125:I126"/>
    <mergeCell ref="H128:H129"/>
    <mergeCell ref="I128:I129"/>
    <mergeCell ref="I29:I34"/>
    <mergeCell ref="I36:I42"/>
    <mergeCell ref="C36:C37"/>
    <mergeCell ref="D36:D37"/>
    <mergeCell ref="E36:E37"/>
    <mergeCell ref="F36:F37"/>
    <mergeCell ref="G36:G37"/>
    <mergeCell ref="C40:C41"/>
    <mergeCell ref="D40:D41"/>
    <mergeCell ref="E40:E41"/>
    <mergeCell ref="F40:F41"/>
    <mergeCell ref="G40:G41"/>
    <mergeCell ref="G44:G45"/>
    <mergeCell ref="G118:G120"/>
    <mergeCell ref="H118:H120"/>
    <mergeCell ref="I118:I120"/>
    <mergeCell ref="J118:J120"/>
    <mergeCell ref="A122:A123"/>
    <mergeCell ref="B122:B123"/>
    <mergeCell ref="C122:C123"/>
    <mergeCell ref="D122:D123"/>
    <mergeCell ref="E122:E123"/>
    <mergeCell ref="A118:A120"/>
    <mergeCell ref="B118:B120"/>
    <mergeCell ref="C118:C120"/>
    <mergeCell ref="D118:D120"/>
    <mergeCell ref="E118:E120"/>
    <mergeCell ref="F118:F120"/>
    <mergeCell ref="F122:F123"/>
    <mergeCell ref="G122:G123"/>
    <mergeCell ref="H121:H123"/>
    <mergeCell ref="J69:J70"/>
    <mergeCell ref="I71:I75"/>
    <mergeCell ref="J71:J75"/>
    <mergeCell ref="J29:J34"/>
    <mergeCell ref="J48:J49"/>
    <mergeCell ref="I44:I45"/>
    <mergeCell ref="J44:J45"/>
    <mergeCell ref="J128:J129"/>
    <mergeCell ref="I102:I111"/>
    <mergeCell ref="J102:J111"/>
    <mergeCell ref="A101:J101"/>
    <mergeCell ref="J77:J78"/>
    <mergeCell ref="J125:J126"/>
    <mergeCell ref="H125:H127"/>
    <mergeCell ref="H69:H76"/>
    <mergeCell ref="H77:H81"/>
    <mergeCell ref="H86:H89"/>
    <mergeCell ref="H102:H111"/>
    <mergeCell ref="H112:H117"/>
    <mergeCell ref="I112:I117"/>
    <mergeCell ref="J112:J117"/>
    <mergeCell ref="I121:I123"/>
    <mergeCell ref="J121:J123"/>
    <mergeCell ref="A124:J124"/>
    <mergeCell ref="A11:J11"/>
    <mergeCell ref="A17:J17"/>
    <mergeCell ref="B19:B27"/>
    <mergeCell ref="C19:C21"/>
    <mergeCell ref="D19:D21"/>
    <mergeCell ref="E19:E21"/>
    <mergeCell ref="F19:F21"/>
    <mergeCell ref="G19:G21"/>
    <mergeCell ref="A21:A27"/>
    <mergeCell ref="I19:I27"/>
    <mergeCell ref="J19:J27"/>
    <mergeCell ref="H18:H66"/>
    <mergeCell ref="D50:D51"/>
    <mergeCell ref="E50:E51"/>
    <mergeCell ref="A38:A42"/>
    <mergeCell ref="C38:C39"/>
    <mergeCell ref="D38:D39"/>
    <mergeCell ref="E38:E39"/>
    <mergeCell ref="F38:F39"/>
    <mergeCell ref="G38:G39"/>
    <mergeCell ref="A29:A34"/>
    <mergeCell ref="B29:B34"/>
    <mergeCell ref="B36:B42"/>
    <mergeCell ref="J36:J42"/>
    <mergeCell ref="A3:J3"/>
    <mergeCell ref="A4:J5"/>
    <mergeCell ref="A6:I6"/>
    <mergeCell ref="A7:A9"/>
    <mergeCell ref="B7:B9"/>
    <mergeCell ref="C7:C9"/>
    <mergeCell ref="D7:E7"/>
    <mergeCell ref="F7:G7"/>
    <mergeCell ref="H7:I7"/>
    <mergeCell ref="J7:J9"/>
    <mergeCell ref="D8:D9"/>
    <mergeCell ref="E8:E9"/>
    <mergeCell ref="F8:F9"/>
    <mergeCell ref="G8:G9"/>
    <mergeCell ref="H8:H9"/>
    <mergeCell ref="I8:I9"/>
    <mergeCell ref="A46:A49"/>
    <mergeCell ref="B46:B49"/>
    <mergeCell ref="C46:C47"/>
    <mergeCell ref="D46:D47"/>
    <mergeCell ref="E46:E47"/>
    <mergeCell ref="F46:F47"/>
    <mergeCell ref="A44:A45"/>
    <mergeCell ref="B44:B45"/>
    <mergeCell ref="C44:C45"/>
    <mergeCell ref="D44:D45"/>
    <mergeCell ref="E44:E45"/>
    <mergeCell ref="F44:F45"/>
    <mergeCell ref="G46:G47"/>
    <mergeCell ref="I46:I47"/>
    <mergeCell ref="J46:J47"/>
    <mergeCell ref="C48:C49"/>
    <mergeCell ref="D48:D49"/>
    <mergeCell ref="E48:E49"/>
    <mergeCell ref="F48:F49"/>
    <mergeCell ref="G48:G49"/>
    <mergeCell ref="I48:I49"/>
    <mergeCell ref="J50:J56"/>
    <mergeCell ref="B57:B65"/>
    <mergeCell ref="A58:A65"/>
    <mergeCell ref="C58:C60"/>
    <mergeCell ref="D58:D60"/>
    <mergeCell ref="E58:E60"/>
    <mergeCell ref="F58:F60"/>
    <mergeCell ref="G58:G60"/>
    <mergeCell ref="C64:C65"/>
    <mergeCell ref="D64:D65"/>
    <mergeCell ref="E64:E65"/>
    <mergeCell ref="F64:F65"/>
    <mergeCell ref="G64:G65"/>
    <mergeCell ref="I57:I65"/>
    <mergeCell ref="J57:J65"/>
    <mergeCell ref="G77:G78"/>
    <mergeCell ref="A77:A78"/>
    <mergeCell ref="B77:B78"/>
    <mergeCell ref="C77:C78"/>
    <mergeCell ref="D77:D78"/>
    <mergeCell ref="E77:E78"/>
    <mergeCell ref="F77:F78"/>
    <mergeCell ref="I77:I78"/>
    <mergeCell ref="A50:A56"/>
    <mergeCell ref="B50:B56"/>
    <mergeCell ref="C50:C56"/>
    <mergeCell ref="F50:F56"/>
    <mergeCell ref="G50:G56"/>
    <mergeCell ref="I50:I56"/>
    <mergeCell ref="I69:I70"/>
    <mergeCell ref="G69:G70"/>
    <mergeCell ref="A71:A75"/>
    <mergeCell ref="B71:B75"/>
    <mergeCell ref="A69:A70"/>
    <mergeCell ref="B69:B70"/>
    <mergeCell ref="C69:C70"/>
    <mergeCell ref="D69:D70"/>
    <mergeCell ref="E69:E70"/>
    <mergeCell ref="F69:F70"/>
    <mergeCell ref="A83:A84"/>
    <mergeCell ref="B113:B117"/>
    <mergeCell ref="J83:J84"/>
    <mergeCell ref="I83:I84"/>
    <mergeCell ref="H83:H84"/>
    <mergeCell ref="G83:G84"/>
    <mergeCell ref="F83:F84"/>
    <mergeCell ref="E83:E84"/>
    <mergeCell ref="D83:D84"/>
    <mergeCell ref="C83:C84"/>
    <mergeCell ref="B83:B84"/>
    <mergeCell ref="A103:A111"/>
    <mergeCell ref="A114:A117"/>
    <mergeCell ref="C103:C105"/>
    <mergeCell ref="F103:F105"/>
    <mergeCell ref="G103:G105"/>
    <mergeCell ref="C108:C110"/>
    <mergeCell ref="D108:D110"/>
    <mergeCell ref="E108:E110"/>
    <mergeCell ref="F108:F110"/>
    <mergeCell ref="G108:G110"/>
    <mergeCell ref="B103:B111"/>
    <mergeCell ref="J86:J89"/>
  </mergeCells>
  <pageMargins left="0.70866141732283472" right="0.70866141732283472" top="0.74803149606299213" bottom="0.55118110236220474" header="0.31496062992125984" footer="0.31496062992125984"/>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751"/>
  <sheetViews>
    <sheetView view="pageBreakPreview" zoomScale="70" zoomScaleNormal="80" zoomScaleSheetLayoutView="70" workbookViewId="0">
      <pane ySplit="1" topLeftCell="A523" activePane="bottomLeft" state="frozen"/>
      <selection pane="bottomLeft" activeCell="K551" sqref="K551"/>
    </sheetView>
  </sheetViews>
  <sheetFormatPr defaultRowHeight="22.5" x14ac:dyDescent="0.35"/>
  <cols>
    <col min="1" max="1" width="32.5703125" style="315" customWidth="1"/>
    <col min="2" max="2" width="82.140625" style="316" customWidth="1"/>
    <col min="3" max="3" width="40.140625" style="315" customWidth="1"/>
    <col min="4" max="4" width="35.140625" style="315" customWidth="1"/>
    <col min="5" max="5" width="32.7109375" style="315" customWidth="1"/>
    <col min="6" max="6" width="36.42578125" style="315" customWidth="1"/>
    <col min="7" max="7" width="5.28515625" style="318" customWidth="1"/>
    <col min="8" max="10" width="9.140625" style="318" hidden="1" customWidth="1"/>
    <col min="11" max="16384" width="9.140625" style="318"/>
  </cols>
  <sheetData>
    <row r="1" spans="1:6" x14ac:dyDescent="0.35">
      <c r="F1" s="317"/>
    </row>
    <row r="2" spans="1:6" x14ac:dyDescent="0.35">
      <c r="F2" s="328" t="s">
        <v>661</v>
      </c>
    </row>
    <row r="4" spans="1:6" x14ac:dyDescent="0.35">
      <c r="A4" s="615" t="s">
        <v>662</v>
      </c>
      <c r="B4" s="615"/>
      <c r="C4" s="615"/>
      <c r="D4" s="615"/>
      <c r="E4" s="615"/>
      <c r="F4" s="615"/>
    </row>
    <row r="6" spans="1:6" ht="48.75" customHeight="1" x14ac:dyDescent="0.35">
      <c r="A6" s="599" t="s">
        <v>663</v>
      </c>
      <c r="B6" s="599" t="s">
        <v>664</v>
      </c>
      <c r="C6" s="599" t="s">
        <v>21</v>
      </c>
      <c r="D6" s="599" t="s">
        <v>665</v>
      </c>
      <c r="E6" s="599" t="s">
        <v>666</v>
      </c>
      <c r="F6" s="599" t="s">
        <v>667</v>
      </c>
    </row>
    <row r="7" spans="1:6" ht="91.5" customHeight="1" x14ac:dyDescent="0.35">
      <c r="A7" s="601"/>
      <c r="B7" s="601"/>
      <c r="C7" s="601"/>
      <c r="D7" s="601"/>
      <c r="E7" s="601"/>
      <c r="F7" s="601"/>
    </row>
    <row r="8" spans="1:6" ht="27.95" customHeight="1" x14ac:dyDescent="0.35">
      <c r="A8" s="584" t="s">
        <v>668</v>
      </c>
      <c r="B8" s="604" t="s">
        <v>669</v>
      </c>
      <c r="C8" s="319" t="s">
        <v>42</v>
      </c>
      <c r="D8" s="320">
        <f>D10+D11+D12+D13</f>
        <v>300676.89999999997</v>
      </c>
      <c r="E8" s="320">
        <f>E10+E11+E12+E13</f>
        <v>560848.89999999991</v>
      </c>
      <c r="F8" s="320">
        <f>F10+F11+F12+F13</f>
        <v>541856.39999999991</v>
      </c>
    </row>
    <row r="9" spans="1:6" ht="27.95" customHeight="1" x14ac:dyDescent="0.35">
      <c r="A9" s="585"/>
      <c r="B9" s="604"/>
      <c r="C9" s="319" t="s">
        <v>670</v>
      </c>
      <c r="D9" s="320"/>
      <c r="E9" s="320"/>
      <c r="F9" s="321"/>
    </row>
    <row r="10" spans="1:6" ht="51" x14ac:dyDescent="0.35">
      <c r="A10" s="585"/>
      <c r="B10" s="604"/>
      <c r="C10" s="319" t="s">
        <v>533</v>
      </c>
      <c r="D10" s="320">
        <f>D52</f>
        <v>25200</v>
      </c>
      <c r="E10" s="320">
        <f>E16+E52</f>
        <v>26160.400000000001</v>
      </c>
      <c r="F10" s="320">
        <f>F16+F52</f>
        <v>26160.400000000001</v>
      </c>
    </row>
    <row r="11" spans="1:6" ht="76.5" x14ac:dyDescent="0.35">
      <c r="A11" s="585"/>
      <c r="B11" s="604"/>
      <c r="C11" s="319" t="s">
        <v>44</v>
      </c>
      <c r="D11" s="320">
        <f>D53+D575+D677+D17-0.1</f>
        <v>39769.300000000003</v>
      </c>
      <c r="E11" s="320">
        <f>E53+E575+E677+E17</f>
        <v>87967.1</v>
      </c>
      <c r="F11" s="320">
        <f>F53+F575+F677+F17</f>
        <v>82858.300000000017</v>
      </c>
    </row>
    <row r="12" spans="1:6" ht="27.95" customHeight="1" x14ac:dyDescent="0.35">
      <c r="A12" s="585"/>
      <c r="B12" s="604"/>
      <c r="C12" s="319" t="s">
        <v>771</v>
      </c>
      <c r="D12" s="320">
        <f>D18+D54+D576+D678</f>
        <v>235707.59999999995</v>
      </c>
      <c r="E12" s="320">
        <f>E18+E54+E576+E678-0.1</f>
        <v>445400.2</v>
      </c>
      <c r="F12" s="320">
        <f>F18+F54+F576+F678+0.1</f>
        <v>431516.5</v>
      </c>
    </row>
    <row r="13" spans="1:6" ht="51" x14ac:dyDescent="0.35">
      <c r="A13" s="585"/>
      <c r="B13" s="604"/>
      <c r="C13" s="319" t="s">
        <v>671</v>
      </c>
      <c r="D13" s="320">
        <f>D19+D55+D577+D679</f>
        <v>0</v>
      </c>
      <c r="E13" s="320">
        <f>E55+E577</f>
        <v>1321.2</v>
      </c>
      <c r="F13" s="320">
        <f>F55+F577</f>
        <v>1321.2</v>
      </c>
    </row>
    <row r="14" spans="1:6" ht="27.95" customHeight="1" x14ac:dyDescent="0.35">
      <c r="A14" s="584" t="s">
        <v>672</v>
      </c>
      <c r="B14" s="587" t="s">
        <v>673</v>
      </c>
      <c r="C14" s="319" t="s">
        <v>42</v>
      </c>
      <c r="D14" s="320">
        <f>D20+D26+D32+D38+D44</f>
        <v>2659.5</v>
      </c>
      <c r="E14" s="320">
        <f>E20+E26+E32+E38+E44</f>
        <v>5386.6</v>
      </c>
      <c r="F14" s="320">
        <f>F20+F26+F32+F38+F44</f>
        <v>5386.5</v>
      </c>
    </row>
    <row r="15" spans="1:6" ht="27.95" customHeight="1" x14ac:dyDescent="0.35">
      <c r="A15" s="585"/>
      <c r="B15" s="588"/>
      <c r="C15" s="319" t="s">
        <v>670</v>
      </c>
      <c r="D15" s="320"/>
      <c r="E15" s="320"/>
      <c r="F15" s="320"/>
    </row>
    <row r="16" spans="1:6" ht="51" x14ac:dyDescent="0.35">
      <c r="A16" s="585"/>
      <c r="B16" s="588"/>
      <c r="C16" s="319" t="s">
        <v>533</v>
      </c>
      <c r="D16" s="320">
        <f>D46</f>
        <v>0</v>
      </c>
      <c r="E16" s="320">
        <f t="shared" ref="E16:F16" si="0">E46</f>
        <v>960.4</v>
      </c>
      <c r="F16" s="320">
        <f t="shared" si="0"/>
        <v>960.4</v>
      </c>
    </row>
    <row r="17" spans="1:6" ht="76.5" x14ac:dyDescent="0.35">
      <c r="A17" s="585"/>
      <c r="B17" s="588"/>
      <c r="C17" s="319" t="s">
        <v>44</v>
      </c>
      <c r="D17" s="320">
        <f t="shared" ref="D17:F19" si="1">D23+D29+D35+D41+D47</f>
        <v>0</v>
      </c>
      <c r="E17" s="320">
        <f t="shared" si="1"/>
        <v>1719.6</v>
      </c>
      <c r="F17" s="320">
        <f t="shared" si="1"/>
        <v>1719.6</v>
      </c>
    </row>
    <row r="18" spans="1:6" ht="27.95" customHeight="1" x14ac:dyDescent="0.35">
      <c r="A18" s="585"/>
      <c r="B18" s="588"/>
      <c r="C18" s="319" t="s">
        <v>771</v>
      </c>
      <c r="D18" s="320">
        <f t="shared" si="1"/>
        <v>2659.5</v>
      </c>
      <c r="E18" s="320">
        <f t="shared" si="1"/>
        <v>2706.6</v>
      </c>
      <c r="F18" s="320">
        <f t="shared" si="1"/>
        <v>2706.4</v>
      </c>
    </row>
    <row r="19" spans="1:6" ht="51" x14ac:dyDescent="0.35">
      <c r="A19" s="585"/>
      <c r="B19" s="588"/>
      <c r="C19" s="319" t="s">
        <v>671</v>
      </c>
      <c r="D19" s="320">
        <f>D25+D31+D37+D43+D49</f>
        <v>0</v>
      </c>
      <c r="E19" s="320">
        <f t="shared" si="1"/>
        <v>0</v>
      </c>
      <c r="F19" s="320">
        <f t="shared" si="1"/>
        <v>0</v>
      </c>
    </row>
    <row r="20" spans="1:6" ht="27.95" customHeight="1" x14ac:dyDescent="0.35">
      <c r="A20" s="593" t="s">
        <v>674</v>
      </c>
      <c r="B20" s="602" t="s">
        <v>675</v>
      </c>
      <c r="C20" s="322" t="s">
        <v>42</v>
      </c>
      <c r="D20" s="323">
        <f>D22</f>
        <v>0</v>
      </c>
      <c r="E20" s="323">
        <f t="shared" ref="E20:F20" si="2">E22</f>
        <v>0</v>
      </c>
      <c r="F20" s="323">
        <f t="shared" si="2"/>
        <v>0</v>
      </c>
    </row>
    <row r="21" spans="1:6" ht="27.95" customHeight="1" x14ac:dyDescent="0.35">
      <c r="A21" s="594"/>
      <c r="B21" s="602"/>
      <c r="C21" s="322" t="s">
        <v>670</v>
      </c>
      <c r="D21" s="323"/>
      <c r="E21" s="323"/>
      <c r="F21" s="323"/>
    </row>
    <row r="22" spans="1:6" ht="27.95" customHeight="1" x14ac:dyDescent="0.35">
      <c r="A22" s="594"/>
      <c r="B22" s="602"/>
      <c r="C22" s="322" t="s">
        <v>533</v>
      </c>
      <c r="D22" s="323">
        <v>0</v>
      </c>
      <c r="E22" s="323">
        <v>0</v>
      </c>
      <c r="F22" s="323">
        <v>0</v>
      </c>
    </row>
    <row r="23" spans="1:6" ht="78.75" x14ac:dyDescent="0.35">
      <c r="A23" s="594"/>
      <c r="B23" s="602"/>
      <c r="C23" s="322" t="s">
        <v>44</v>
      </c>
      <c r="D23" s="323">
        <f>D24+D25</f>
        <v>0</v>
      </c>
      <c r="E23" s="323">
        <f t="shared" ref="E23:F23" si="3">E24+E25</f>
        <v>0</v>
      </c>
      <c r="F23" s="323">
        <f t="shared" si="3"/>
        <v>0</v>
      </c>
    </row>
    <row r="24" spans="1:6" ht="27.95" customHeight="1" x14ac:dyDescent="0.35">
      <c r="A24" s="594"/>
      <c r="B24" s="602"/>
      <c r="C24" s="322" t="s">
        <v>771</v>
      </c>
      <c r="D24" s="323">
        <v>0</v>
      </c>
      <c r="E24" s="323">
        <v>0</v>
      </c>
      <c r="F24" s="323">
        <v>0</v>
      </c>
    </row>
    <row r="25" spans="1:6" ht="52.5" x14ac:dyDescent="0.35">
      <c r="A25" s="594"/>
      <c r="B25" s="602"/>
      <c r="C25" s="322" t="s">
        <v>671</v>
      </c>
      <c r="D25" s="323">
        <v>0</v>
      </c>
      <c r="E25" s="323">
        <v>0</v>
      </c>
      <c r="F25" s="323">
        <v>0</v>
      </c>
    </row>
    <row r="26" spans="1:6" ht="27.95" customHeight="1" x14ac:dyDescent="0.35">
      <c r="A26" s="593" t="s">
        <v>676</v>
      </c>
      <c r="B26" s="602" t="s">
        <v>677</v>
      </c>
      <c r="C26" s="322" t="s">
        <v>42</v>
      </c>
      <c r="D26" s="323">
        <f>D28</f>
        <v>0</v>
      </c>
      <c r="E26" s="323">
        <f t="shared" ref="E26:F26" si="4">E28</f>
        <v>0</v>
      </c>
      <c r="F26" s="323">
        <f t="shared" si="4"/>
        <v>0</v>
      </c>
    </row>
    <row r="27" spans="1:6" ht="27.95" customHeight="1" x14ac:dyDescent="0.35">
      <c r="A27" s="594"/>
      <c r="B27" s="602"/>
      <c r="C27" s="322" t="s">
        <v>670</v>
      </c>
      <c r="D27" s="323"/>
      <c r="E27" s="323"/>
      <c r="F27" s="323"/>
    </row>
    <row r="28" spans="1:6" ht="27.95" customHeight="1" x14ac:dyDescent="0.35">
      <c r="A28" s="594"/>
      <c r="B28" s="602"/>
      <c r="C28" s="322" t="s">
        <v>533</v>
      </c>
      <c r="D28" s="323">
        <v>0</v>
      </c>
      <c r="E28" s="323">
        <v>0</v>
      </c>
      <c r="F28" s="323">
        <v>0</v>
      </c>
    </row>
    <row r="29" spans="1:6" ht="78.75" x14ac:dyDescent="0.35">
      <c r="A29" s="594"/>
      <c r="B29" s="602"/>
      <c r="C29" s="322" t="s">
        <v>44</v>
      </c>
      <c r="D29" s="323">
        <f>D30+D31</f>
        <v>0</v>
      </c>
      <c r="E29" s="323">
        <f t="shared" ref="E29:F29" si="5">E30+E31</f>
        <v>0</v>
      </c>
      <c r="F29" s="323">
        <f t="shared" si="5"/>
        <v>0</v>
      </c>
    </row>
    <row r="30" spans="1:6" ht="27.95" customHeight="1" x14ac:dyDescent="0.35">
      <c r="A30" s="594"/>
      <c r="B30" s="602"/>
      <c r="C30" s="322" t="s">
        <v>771</v>
      </c>
      <c r="D30" s="323">
        <v>0</v>
      </c>
      <c r="E30" s="323">
        <v>0</v>
      </c>
      <c r="F30" s="323">
        <v>0</v>
      </c>
    </row>
    <row r="31" spans="1:6" ht="52.5" x14ac:dyDescent="0.35">
      <c r="A31" s="594"/>
      <c r="B31" s="602"/>
      <c r="C31" s="322" t="s">
        <v>671</v>
      </c>
      <c r="D31" s="323">
        <v>0</v>
      </c>
      <c r="E31" s="323">
        <v>0</v>
      </c>
      <c r="F31" s="323">
        <v>0</v>
      </c>
    </row>
    <row r="32" spans="1:6" ht="27.95" customHeight="1" x14ac:dyDescent="0.35">
      <c r="A32" s="593" t="s">
        <v>678</v>
      </c>
      <c r="B32" s="602" t="s">
        <v>679</v>
      </c>
      <c r="C32" s="322" t="s">
        <v>42</v>
      </c>
      <c r="D32" s="323">
        <f t="shared" ref="D32:F32" si="6">D34</f>
        <v>0</v>
      </c>
      <c r="E32" s="323">
        <f t="shared" si="6"/>
        <v>0</v>
      </c>
      <c r="F32" s="323">
        <f t="shared" si="6"/>
        <v>0</v>
      </c>
    </row>
    <row r="33" spans="1:6" ht="27.95" customHeight="1" x14ac:dyDescent="0.35">
      <c r="A33" s="594"/>
      <c r="B33" s="602"/>
      <c r="C33" s="322" t="s">
        <v>670</v>
      </c>
      <c r="D33" s="323"/>
      <c r="E33" s="323"/>
      <c r="F33" s="323"/>
    </row>
    <row r="34" spans="1:6" ht="27.95" customHeight="1" x14ac:dyDescent="0.35">
      <c r="A34" s="594"/>
      <c r="B34" s="602"/>
      <c r="C34" s="322" t="s">
        <v>533</v>
      </c>
      <c r="D34" s="323">
        <v>0</v>
      </c>
      <c r="E34" s="323">
        <v>0</v>
      </c>
      <c r="F34" s="323">
        <v>0</v>
      </c>
    </row>
    <row r="35" spans="1:6" ht="78.75" x14ac:dyDescent="0.35">
      <c r="A35" s="594"/>
      <c r="B35" s="602"/>
      <c r="C35" s="322" t="s">
        <v>44</v>
      </c>
      <c r="D35" s="323">
        <f t="shared" ref="D35:F35" si="7">D36+D37</f>
        <v>0</v>
      </c>
      <c r="E35" s="323">
        <f t="shared" si="7"/>
        <v>0</v>
      </c>
      <c r="F35" s="323">
        <f t="shared" si="7"/>
        <v>0</v>
      </c>
    </row>
    <row r="36" spans="1:6" ht="27.95" customHeight="1" x14ac:dyDescent="0.35">
      <c r="A36" s="594"/>
      <c r="B36" s="602"/>
      <c r="C36" s="322" t="s">
        <v>771</v>
      </c>
      <c r="D36" s="323">
        <v>0</v>
      </c>
      <c r="E36" s="323">
        <v>0</v>
      </c>
      <c r="F36" s="323">
        <v>0</v>
      </c>
    </row>
    <row r="37" spans="1:6" ht="52.5" x14ac:dyDescent="0.35">
      <c r="A37" s="594"/>
      <c r="B37" s="602"/>
      <c r="C37" s="322" t="s">
        <v>671</v>
      </c>
      <c r="D37" s="323">
        <v>0</v>
      </c>
      <c r="E37" s="323">
        <v>0</v>
      </c>
      <c r="F37" s="323">
        <v>0</v>
      </c>
    </row>
    <row r="38" spans="1:6" ht="27.95" customHeight="1" x14ac:dyDescent="0.35">
      <c r="A38" s="612" t="s">
        <v>680</v>
      </c>
      <c r="B38" s="614" t="s">
        <v>681</v>
      </c>
      <c r="C38" s="322" t="s">
        <v>42</v>
      </c>
      <c r="D38" s="323">
        <f t="shared" ref="D38:F38" si="8">D40</f>
        <v>0</v>
      </c>
      <c r="E38" s="323">
        <f t="shared" si="8"/>
        <v>0</v>
      </c>
      <c r="F38" s="323">
        <f t="shared" si="8"/>
        <v>0</v>
      </c>
    </row>
    <row r="39" spans="1:6" ht="27.95" customHeight="1" x14ac:dyDescent="0.35">
      <c r="A39" s="613"/>
      <c r="B39" s="614"/>
      <c r="C39" s="322" t="s">
        <v>670</v>
      </c>
      <c r="D39" s="323"/>
      <c r="E39" s="323"/>
      <c r="F39" s="323"/>
    </row>
    <row r="40" spans="1:6" ht="27.95" customHeight="1" x14ac:dyDescent="0.35">
      <c r="A40" s="613"/>
      <c r="B40" s="614"/>
      <c r="C40" s="322" t="s">
        <v>533</v>
      </c>
      <c r="D40" s="323">
        <v>0</v>
      </c>
      <c r="E40" s="323">
        <v>0</v>
      </c>
      <c r="F40" s="323">
        <v>0</v>
      </c>
    </row>
    <row r="41" spans="1:6" ht="78.75" x14ac:dyDescent="0.35">
      <c r="A41" s="613"/>
      <c r="B41" s="614"/>
      <c r="C41" s="322" t="s">
        <v>44</v>
      </c>
      <c r="D41" s="323">
        <f t="shared" ref="D41:F41" si="9">D42+D43</f>
        <v>0</v>
      </c>
      <c r="E41" s="323">
        <f t="shared" si="9"/>
        <v>0</v>
      </c>
      <c r="F41" s="323">
        <f t="shared" si="9"/>
        <v>0</v>
      </c>
    </row>
    <row r="42" spans="1:6" ht="27.95" customHeight="1" x14ac:dyDescent="0.35">
      <c r="A42" s="613"/>
      <c r="B42" s="614"/>
      <c r="C42" s="322" t="s">
        <v>771</v>
      </c>
      <c r="D42" s="323">
        <v>0</v>
      </c>
      <c r="E42" s="323">
        <v>0</v>
      </c>
      <c r="F42" s="323">
        <v>0</v>
      </c>
    </row>
    <row r="43" spans="1:6" ht="81.75" customHeight="1" x14ac:dyDescent="0.35">
      <c r="A43" s="613"/>
      <c r="B43" s="614"/>
      <c r="C43" s="322" t="s">
        <v>671</v>
      </c>
      <c r="D43" s="323">
        <v>0</v>
      </c>
      <c r="E43" s="323">
        <v>0</v>
      </c>
      <c r="F43" s="323">
        <v>0</v>
      </c>
    </row>
    <row r="44" spans="1:6" ht="27.95" customHeight="1" x14ac:dyDescent="0.35">
      <c r="A44" s="593" t="s">
        <v>682</v>
      </c>
      <c r="B44" s="602" t="s">
        <v>940</v>
      </c>
      <c r="C44" s="322" t="s">
        <v>42</v>
      </c>
      <c r="D44" s="323">
        <f>D46+D47+D48+D49</f>
        <v>2659.5</v>
      </c>
      <c r="E44" s="323">
        <f>E46+E47+E48+E49</f>
        <v>5386.6</v>
      </c>
      <c r="F44" s="323">
        <f>F46+F47+F48+F49+0.1</f>
        <v>5386.5</v>
      </c>
    </row>
    <row r="45" spans="1:6" ht="27.95" customHeight="1" x14ac:dyDescent="0.35">
      <c r="A45" s="594"/>
      <c r="B45" s="602"/>
      <c r="C45" s="322" t="s">
        <v>670</v>
      </c>
      <c r="D45" s="323"/>
      <c r="E45" s="323"/>
      <c r="F45" s="323"/>
    </row>
    <row r="46" spans="1:6" ht="27.95" customHeight="1" x14ac:dyDescent="0.35">
      <c r="A46" s="594"/>
      <c r="B46" s="602"/>
      <c r="C46" s="322" t="s">
        <v>533</v>
      </c>
      <c r="D46" s="323">
        <v>0</v>
      </c>
      <c r="E46" s="323">
        <v>960.4</v>
      </c>
      <c r="F46" s="323">
        <v>960.4</v>
      </c>
    </row>
    <row r="47" spans="1:6" ht="78.75" x14ac:dyDescent="0.35">
      <c r="A47" s="594"/>
      <c r="B47" s="602"/>
      <c r="C47" s="322" t="s">
        <v>44</v>
      </c>
      <c r="D47" s="323">
        <v>0</v>
      </c>
      <c r="E47" s="323">
        <v>1719.6</v>
      </c>
      <c r="F47" s="323">
        <v>1719.6</v>
      </c>
    </row>
    <row r="48" spans="1:6" ht="27.95" customHeight="1" x14ac:dyDescent="0.35">
      <c r="A48" s="594"/>
      <c r="B48" s="602"/>
      <c r="C48" s="322" t="s">
        <v>771</v>
      </c>
      <c r="D48" s="323">
        <v>2659.5</v>
      </c>
      <c r="E48" s="323">
        <v>2706.6</v>
      </c>
      <c r="F48" s="323">
        <v>2706.4</v>
      </c>
    </row>
    <row r="49" spans="1:6" ht="52.5" x14ac:dyDescent="0.35">
      <c r="A49" s="594"/>
      <c r="B49" s="602"/>
      <c r="C49" s="322" t="s">
        <v>671</v>
      </c>
      <c r="D49" s="323">
        <v>0</v>
      </c>
      <c r="E49" s="323">
        <v>0</v>
      </c>
      <c r="F49" s="323">
        <v>0</v>
      </c>
    </row>
    <row r="50" spans="1:6" ht="27.95" customHeight="1" x14ac:dyDescent="0.35">
      <c r="A50" s="584" t="s">
        <v>683</v>
      </c>
      <c r="B50" s="584" t="s">
        <v>684</v>
      </c>
      <c r="C50" s="319" t="s">
        <v>42</v>
      </c>
      <c r="D50" s="320">
        <f>D52+D53+D54+D55</f>
        <v>291104.69999999995</v>
      </c>
      <c r="E50" s="320">
        <f t="shared" ref="E50" si="10">E52+E53+E54+E55</f>
        <v>522243.8</v>
      </c>
      <c r="F50" s="320">
        <f>F52+F53+F54+F55</f>
        <v>512549.8</v>
      </c>
    </row>
    <row r="51" spans="1:6" ht="27.95" customHeight="1" x14ac:dyDescent="0.35">
      <c r="A51" s="585"/>
      <c r="B51" s="585"/>
      <c r="C51" s="319" t="s">
        <v>670</v>
      </c>
      <c r="D51" s="320"/>
      <c r="E51" s="320"/>
      <c r="F51" s="320"/>
    </row>
    <row r="52" spans="1:6" ht="51" x14ac:dyDescent="0.35">
      <c r="A52" s="585"/>
      <c r="B52" s="585"/>
      <c r="C52" s="319" t="s">
        <v>533</v>
      </c>
      <c r="D52" s="320">
        <f>D520</f>
        <v>25200</v>
      </c>
      <c r="E52" s="320">
        <f>E520</f>
        <v>25200</v>
      </c>
      <c r="F52" s="320">
        <f>F520</f>
        <v>25200</v>
      </c>
    </row>
    <row r="53" spans="1:6" ht="76.5" x14ac:dyDescent="0.35">
      <c r="A53" s="585"/>
      <c r="B53" s="585"/>
      <c r="C53" s="319" t="s">
        <v>44</v>
      </c>
      <c r="D53" s="320">
        <f>D59+D185+D221+D227+D521</f>
        <v>39769.4</v>
      </c>
      <c r="E53" s="320">
        <f>E59+E185+E221+E227+E233+E509+E521+E545</f>
        <v>86247.5</v>
      </c>
      <c r="F53" s="320">
        <f>F59+F185+F221+F227+F233+F509+F521+F545</f>
        <v>81138.700000000012</v>
      </c>
    </row>
    <row r="54" spans="1:6" ht="27.95" customHeight="1" x14ac:dyDescent="0.35">
      <c r="A54" s="585"/>
      <c r="B54" s="585"/>
      <c r="C54" s="319" t="s">
        <v>771</v>
      </c>
      <c r="D54" s="320">
        <f>D60+D144+D150+D156+D186+D216+D222+D228+D234+D486+D492+D498+D504</f>
        <v>226135.29999999996</v>
      </c>
      <c r="E54" s="320">
        <f>E60+E144+E150+E156+E186+E216+E222+E228+E234+E504+E510+E522+E546</f>
        <v>409475.1</v>
      </c>
      <c r="F54" s="320">
        <f>F60+F144+F150+F156+F186+F216+F222+F228+F234+F504+F510+F522+F546-0.1</f>
        <v>404889.89999999997</v>
      </c>
    </row>
    <row r="55" spans="1:6" ht="51" x14ac:dyDescent="0.35">
      <c r="A55" s="585"/>
      <c r="B55" s="585"/>
      <c r="C55" s="319" t="s">
        <v>671</v>
      </c>
      <c r="D55" s="320">
        <f>D61+D145+D151+D157+D187+D217+D223+D229+D235+D487+D493+D499+D505</f>
        <v>0</v>
      </c>
      <c r="E55" s="320">
        <f>E61+E145+E151+E157+E187+E217+E223+E229+E235+E487+E493+E499+E505+E523+E511+E547+E536</f>
        <v>1321.2</v>
      </c>
      <c r="F55" s="320">
        <f>F61+F145+F151+F157+F187+F217+F223+F229+F235+F487+F493+F499+F505+F523+F511+F547+F536</f>
        <v>1321.2</v>
      </c>
    </row>
    <row r="56" spans="1:6" ht="27.95" customHeight="1" x14ac:dyDescent="0.35">
      <c r="A56" s="611" t="s">
        <v>685</v>
      </c>
      <c r="B56" s="602" t="s">
        <v>942</v>
      </c>
      <c r="C56" s="322" t="s">
        <v>42</v>
      </c>
      <c r="D56" s="323">
        <f>D58+D59+D60+D61</f>
        <v>165006.39999999997</v>
      </c>
      <c r="E56" s="323">
        <f t="shared" ref="E56:F56" si="11">E58+E59+E60+E61</f>
        <v>305299.09999999998</v>
      </c>
      <c r="F56" s="323">
        <f t="shared" si="11"/>
        <v>302441.09999999998</v>
      </c>
    </row>
    <row r="57" spans="1:6" ht="27.95" customHeight="1" x14ac:dyDescent="0.35">
      <c r="A57" s="611"/>
      <c r="B57" s="602"/>
      <c r="C57" s="322" t="s">
        <v>670</v>
      </c>
      <c r="D57" s="323"/>
      <c r="E57" s="323"/>
      <c r="F57" s="323"/>
    </row>
    <row r="58" spans="1:6" ht="27.95" customHeight="1" x14ac:dyDescent="0.35">
      <c r="A58" s="611"/>
      <c r="B58" s="602"/>
      <c r="C58" s="322" t="s">
        <v>533</v>
      </c>
      <c r="D58" s="323">
        <v>0</v>
      </c>
      <c r="E58" s="323">
        <v>0</v>
      </c>
      <c r="F58" s="323">
        <v>0</v>
      </c>
    </row>
    <row r="59" spans="1:6" ht="78.75" x14ac:dyDescent="0.35">
      <c r="A59" s="611"/>
      <c r="B59" s="602"/>
      <c r="C59" s="322" t="s">
        <v>44</v>
      </c>
      <c r="D59" s="323">
        <f>D65+D71+D77+D83+D89+D95+D101+D107+D113+D119+D125+D131+D137</f>
        <v>0</v>
      </c>
      <c r="E59" s="323">
        <f t="shared" ref="E59:F59" si="12">E65+E71+E77+E83+E89+E95+E101+E107+E113+E119+E125+E131+E137</f>
        <v>0</v>
      </c>
      <c r="F59" s="323">
        <f t="shared" si="12"/>
        <v>0</v>
      </c>
    </row>
    <row r="60" spans="1:6" ht="27.95" customHeight="1" x14ac:dyDescent="0.35">
      <c r="A60" s="611"/>
      <c r="B60" s="602"/>
      <c r="C60" s="322" t="s">
        <v>771</v>
      </c>
      <c r="D60" s="323">
        <f>D66+D72+D78+D84+D90+D96+D102+D108+D120+D126+D132+D138+D114+0.1</f>
        <v>165006.39999999997</v>
      </c>
      <c r="E60" s="323">
        <f>E66+E72+E78+E84+E90+E96+E102+E108+E114+E120+E138</f>
        <v>305299.09999999998</v>
      </c>
      <c r="F60" s="323">
        <f>F66+F72+F78+F84+F90+F96+F102+F108+F120+F126+F132+F138+F114+0.1</f>
        <v>302441.09999999998</v>
      </c>
    </row>
    <row r="61" spans="1:6" ht="52.5" x14ac:dyDescent="0.35">
      <c r="A61" s="611"/>
      <c r="B61" s="602"/>
      <c r="C61" s="322" t="s">
        <v>671</v>
      </c>
      <c r="D61" s="323">
        <f>D67+D73+D79+D85+D91+D97+D103+D109+D115+D121+D127+D133+D139</f>
        <v>0</v>
      </c>
      <c r="E61" s="323">
        <f t="shared" ref="E61:F61" si="13">E67+E73+E79+E85+E91+E97+E103+E109+E115+E121+E127+E133+E139</f>
        <v>0</v>
      </c>
      <c r="F61" s="323">
        <f t="shared" si="13"/>
        <v>0</v>
      </c>
    </row>
    <row r="62" spans="1:6" ht="27.95" customHeight="1" x14ac:dyDescent="0.35">
      <c r="A62" s="600" t="s">
        <v>773</v>
      </c>
      <c r="B62" s="596" t="s">
        <v>943</v>
      </c>
      <c r="C62" s="322" t="s">
        <v>42</v>
      </c>
      <c r="D62" s="323">
        <f>D64+D65+D66+D67</f>
        <v>2214.5</v>
      </c>
      <c r="E62" s="323">
        <f t="shared" ref="E62:F62" si="14">E64+E65+E66+E67</f>
        <v>2142</v>
      </c>
      <c r="F62" s="323">
        <f t="shared" si="14"/>
        <v>1945.2</v>
      </c>
    </row>
    <row r="63" spans="1:6" ht="27.95" customHeight="1" x14ac:dyDescent="0.35">
      <c r="A63" s="600"/>
      <c r="B63" s="597"/>
      <c r="C63" s="322" t="s">
        <v>670</v>
      </c>
      <c r="D63" s="323"/>
      <c r="E63" s="323"/>
      <c r="F63" s="323"/>
    </row>
    <row r="64" spans="1:6" ht="27.95" customHeight="1" x14ac:dyDescent="0.35">
      <c r="A64" s="600"/>
      <c r="B64" s="597"/>
      <c r="C64" s="322" t="s">
        <v>533</v>
      </c>
      <c r="D64" s="323">
        <v>0</v>
      </c>
      <c r="E64" s="323">
        <v>0</v>
      </c>
      <c r="F64" s="323">
        <v>0</v>
      </c>
    </row>
    <row r="65" spans="1:6" ht="78.75" x14ac:dyDescent="0.35">
      <c r="A65" s="600"/>
      <c r="B65" s="597"/>
      <c r="C65" s="322" t="s">
        <v>44</v>
      </c>
      <c r="D65" s="323">
        <v>0</v>
      </c>
      <c r="E65" s="323">
        <v>0</v>
      </c>
      <c r="F65" s="323">
        <v>0</v>
      </c>
    </row>
    <row r="66" spans="1:6" ht="27.95" customHeight="1" x14ac:dyDescent="0.35">
      <c r="A66" s="600"/>
      <c r="B66" s="597"/>
      <c r="C66" s="322" t="s">
        <v>771</v>
      </c>
      <c r="D66" s="323">
        <v>2214.5</v>
      </c>
      <c r="E66" s="323">
        <v>2142</v>
      </c>
      <c r="F66" s="323">
        <f>400+44.9+24.8+84.1+11.5+1379.9</f>
        <v>1945.2</v>
      </c>
    </row>
    <row r="67" spans="1:6" ht="52.5" x14ac:dyDescent="0.35">
      <c r="A67" s="601"/>
      <c r="B67" s="598"/>
      <c r="C67" s="322" t="s">
        <v>671</v>
      </c>
      <c r="D67" s="323">
        <v>0</v>
      </c>
      <c r="E67" s="323">
        <v>0</v>
      </c>
      <c r="F67" s="323">
        <v>0</v>
      </c>
    </row>
    <row r="68" spans="1:6" ht="27.95" customHeight="1" x14ac:dyDescent="0.35">
      <c r="A68" s="599" t="s">
        <v>774</v>
      </c>
      <c r="B68" s="605" t="s">
        <v>775</v>
      </c>
      <c r="C68" s="322" t="s">
        <v>42</v>
      </c>
      <c r="D68" s="323">
        <f>D70+D71+D72+D73</f>
        <v>8099.7</v>
      </c>
      <c r="E68" s="323">
        <f t="shared" ref="E68:F68" si="15">E70+E71+E72+E73</f>
        <v>8099.7</v>
      </c>
      <c r="F68" s="323">
        <f t="shared" si="15"/>
        <v>8099.7</v>
      </c>
    </row>
    <row r="69" spans="1:6" ht="27.95" customHeight="1" x14ac:dyDescent="0.35">
      <c r="A69" s="600"/>
      <c r="B69" s="606"/>
      <c r="C69" s="322" t="s">
        <v>670</v>
      </c>
      <c r="D69" s="323"/>
      <c r="E69" s="323"/>
      <c r="F69" s="323"/>
    </row>
    <row r="70" spans="1:6" ht="26.25" x14ac:dyDescent="0.35">
      <c r="A70" s="600"/>
      <c r="B70" s="606"/>
      <c r="C70" s="322" t="s">
        <v>533</v>
      </c>
      <c r="D70" s="323">
        <v>0</v>
      </c>
      <c r="E70" s="323">
        <v>0</v>
      </c>
      <c r="F70" s="323">
        <v>0</v>
      </c>
    </row>
    <row r="71" spans="1:6" ht="78.75" x14ac:dyDescent="0.35">
      <c r="A71" s="600"/>
      <c r="B71" s="606"/>
      <c r="C71" s="322" t="s">
        <v>44</v>
      </c>
      <c r="D71" s="323">
        <v>0</v>
      </c>
      <c r="E71" s="323">
        <v>0</v>
      </c>
      <c r="F71" s="323">
        <v>0</v>
      </c>
    </row>
    <row r="72" spans="1:6" ht="27.95" customHeight="1" x14ac:dyDescent="0.35">
      <c r="A72" s="600"/>
      <c r="B72" s="606"/>
      <c r="C72" s="322" t="s">
        <v>771</v>
      </c>
      <c r="D72" s="323">
        <v>8099.7</v>
      </c>
      <c r="E72" s="323">
        <v>8099.7</v>
      </c>
      <c r="F72" s="323">
        <v>8099.7</v>
      </c>
    </row>
    <row r="73" spans="1:6" ht="52.5" x14ac:dyDescent="0.35">
      <c r="A73" s="601"/>
      <c r="B73" s="607"/>
      <c r="C73" s="322" t="s">
        <v>671</v>
      </c>
      <c r="D73" s="323">
        <v>0</v>
      </c>
      <c r="E73" s="323">
        <v>0</v>
      </c>
      <c r="F73" s="323">
        <v>0</v>
      </c>
    </row>
    <row r="74" spans="1:6" ht="27.95" customHeight="1" x14ac:dyDescent="0.35">
      <c r="A74" s="600" t="s">
        <v>776</v>
      </c>
      <c r="B74" s="606" t="s">
        <v>777</v>
      </c>
      <c r="C74" s="322" t="s">
        <v>42</v>
      </c>
      <c r="D74" s="323">
        <f>D76+D77+D78+D79</f>
        <v>11008.1</v>
      </c>
      <c r="E74" s="323">
        <f t="shared" ref="E74:F74" si="16">E76+E77+E78+E79</f>
        <v>11101.3</v>
      </c>
      <c r="F74" s="323">
        <f t="shared" si="16"/>
        <v>10387.199999999999</v>
      </c>
    </row>
    <row r="75" spans="1:6" ht="27.95" customHeight="1" x14ac:dyDescent="0.35">
      <c r="A75" s="600"/>
      <c r="B75" s="606"/>
      <c r="C75" s="322" t="s">
        <v>670</v>
      </c>
      <c r="D75" s="323"/>
      <c r="E75" s="323"/>
      <c r="F75" s="323"/>
    </row>
    <row r="76" spans="1:6" ht="27.95" customHeight="1" x14ac:dyDescent="0.35">
      <c r="A76" s="600"/>
      <c r="B76" s="606"/>
      <c r="C76" s="322" t="s">
        <v>533</v>
      </c>
      <c r="D76" s="323">
        <v>0</v>
      </c>
      <c r="E76" s="323">
        <v>0</v>
      </c>
      <c r="F76" s="323">
        <v>0</v>
      </c>
    </row>
    <row r="77" spans="1:6" ht="78.75" x14ac:dyDescent="0.35">
      <c r="A77" s="600"/>
      <c r="B77" s="606"/>
      <c r="C77" s="322" t="s">
        <v>44</v>
      </c>
      <c r="D77" s="323">
        <v>0</v>
      </c>
      <c r="E77" s="323">
        <v>0</v>
      </c>
      <c r="F77" s="323">
        <v>0</v>
      </c>
    </row>
    <row r="78" spans="1:6" ht="27.95" customHeight="1" x14ac:dyDescent="0.35">
      <c r="A78" s="600"/>
      <c r="B78" s="606"/>
      <c r="C78" s="322" t="s">
        <v>771</v>
      </c>
      <c r="D78" s="323">
        <v>11008.1</v>
      </c>
      <c r="E78" s="323">
        <v>11101.3</v>
      </c>
      <c r="F78" s="323">
        <f>7688.8+558+780+316.3+449.2+594.9</f>
        <v>10387.199999999999</v>
      </c>
    </row>
    <row r="79" spans="1:6" ht="52.5" x14ac:dyDescent="0.35">
      <c r="A79" s="601"/>
      <c r="B79" s="607"/>
      <c r="C79" s="322" t="s">
        <v>671</v>
      </c>
      <c r="D79" s="323">
        <v>0</v>
      </c>
      <c r="E79" s="323">
        <v>0</v>
      </c>
      <c r="F79" s="323">
        <v>0</v>
      </c>
    </row>
    <row r="80" spans="1:6" ht="27.95" customHeight="1" x14ac:dyDescent="0.35">
      <c r="A80" s="599" t="s">
        <v>778</v>
      </c>
      <c r="B80" s="605" t="s">
        <v>944</v>
      </c>
      <c r="C80" s="322" t="s">
        <v>42</v>
      </c>
      <c r="D80" s="323">
        <f>D82+D83+D84+D85</f>
        <v>1432.1</v>
      </c>
      <c r="E80" s="323">
        <f t="shared" ref="E80:F80" si="17">E82+E83+E84+E85</f>
        <v>1425.4</v>
      </c>
      <c r="F80" s="323">
        <f t="shared" si="17"/>
        <v>1408.6</v>
      </c>
    </row>
    <row r="81" spans="1:6" ht="27.95" customHeight="1" x14ac:dyDescent="0.35">
      <c r="A81" s="600"/>
      <c r="B81" s="606"/>
      <c r="C81" s="322" t="s">
        <v>670</v>
      </c>
      <c r="D81" s="323"/>
      <c r="E81" s="323"/>
      <c r="F81" s="323"/>
    </row>
    <row r="82" spans="1:6" ht="27.95" customHeight="1" x14ac:dyDescent="0.35">
      <c r="A82" s="600"/>
      <c r="B82" s="606"/>
      <c r="C82" s="322" t="s">
        <v>533</v>
      </c>
      <c r="D82" s="323">
        <v>0</v>
      </c>
      <c r="E82" s="323">
        <v>0</v>
      </c>
      <c r="F82" s="323">
        <v>0</v>
      </c>
    </row>
    <row r="83" spans="1:6" ht="78.75" x14ac:dyDescent="0.35">
      <c r="A83" s="600"/>
      <c r="B83" s="606"/>
      <c r="C83" s="322" t="s">
        <v>44</v>
      </c>
      <c r="D83" s="323">
        <v>0</v>
      </c>
      <c r="E83" s="323">
        <v>0</v>
      </c>
      <c r="F83" s="323">
        <v>0</v>
      </c>
    </row>
    <row r="84" spans="1:6" ht="27.95" customHeight="1" x14ac:dyDescent="0.35">
      <c r="A84" s="600"/>
      <c r="B84" s="606"/>
      <c r="C84" s="322" t="s">
        <v>771</v>
      </c>
      <c r="D84" s="323">
        <v>1432.1</v>
      </c>
      <c r="E84" s="323">
        <v>1425.4</v>
      </c>
      <c r="F84" s="323">
        <v>1408.6</v>
      </c>
    </row>
    <row r="85" spans="1:6" ht="52.5" x14ac:dyDescent="0.35">
      <c r="A85" s="600"/>
      <c r="B85" s="606"/>
      <c r="C85" s="322" t="s">
        <v>671</v>
      </c>
      <c r="D85" s="323">
        <v>0</v>
      </c>
      <c r="E85" s="323">
        <v>0</v>
      </c>
      <c r="F85" s="323">
        <v>0</v>
      </c>
    </row>
    <row r="86" spans="1:6" ht="27.95" customHeight="1" x14ac:dyDescent="0.35">
      <c r="A86" s="599" t="s">
        <v>779</v>
      </c>
      <c r="B86" s="605" t="s">
        <v>780</v>
      </c>
      <c r="C86" s="322" t="s">
        <v>42</v>
      </c>
      <c r="D86" s="323">
        <f>D88+D89+D90+D91</f>
        <v>108679</v>
      </c>
      <c r="E86" s="323">
        <f t="shared" ref="E86:F86" si="18">E88+E89+E90+E91</f>
        <v>111052.1</v>
      </c>
      <c r="F86" s="323">
        <f t="shared" si="18"/>
        <v>111052.1</v>
      </c>
    </row>
    <row r="87" spans="1:6" ht="27.95" customHeight="1" x14ac:dyDescent="0.35">
      <c r="A87" s="600"/>
      <c r="B87" s="606"/>
      <c r="C87" s="322" t="s">
        <v>670</v>
      </c>
      <c r="D87" s="323"/>
      <c r="E87" s="323"/>
      <c r="F87" s="323"/>
    </row>
    <row r="88" spans="1:6" ht="27.95" customHeight="1" x14ac:dyDescent="0.35">
      <c r="A88" s="600"/>
      <c r="B88" s="606"/>
      <c r="C88" s="322" t="s">
        <v>533</v>
      </c>
      <c r="D88" s="323">
        <v>0</v>
      </c>
      <c r="E88" s="323">
        <v>0</v>
      </c>
      <c r="F88" s="323">
        <v>0</v>
      </c>
    </row>
    <row r="89" spans="1:6" ht="78.75" x14ac:dyDescent="0.35">
      <c r="A89" s="600"/>
      <c r="B89" s="606"/>
      <c r="C89" s="322" t="s">
        <v>44</v>
      </c>
      <c r="D89" s="323">
        <v>0</v>
      </c>
      <c r="E89" s="323">
        <v>0</v>
      </c>
      <c r="F89" s="323">
        <v>0</v>
      </c>
    </row>
    <row r="90" spans="1:6" ht="27.95" customHeight="1" x14ac:dyDescent="0.35">
      <c r="A90" s="600"/>
      <c r="B90" s="606"/>
      <c r="C90" s="322" t="s">
        <v>771</v>
      </c>
      <c r="D90" s="323">
        <v>108679</v>
      </c>
      <c r="E90" s="323">
        <v>111052.1</v>
      </c>
      <c r="F90" s="323">
        <f>3900+1593+2614+102945.1</f>
        <v>111052.1</v>
      </c>
    </row>
    <row r="91" spans="1:6" ht="52.5" x14ac:dyDescent="0.35">
      <c r="A91" s="601"/>
      <c r="B91" s="607"/>
      <c r="C91" s="322" t="s">
        <v>671</v>
      </c>
      <c r="D91" s="323">
        <v>0</v>
      </c>
      <c r="E91" s="323">
        <v>0</v>
      </c>
      <c r="F91" s="323">
        <v>0</v>
      </c>
    </row>
    <row r="92" spans="1:6" ht="27.95" customHeight="1" x14ac:dyDescent="0.35">
      <c r="A92" s="610" t="s">
        <v>781</v>
      </c>
      <c r="B92" s="608" t="s">
        <v>945</v>
      </c>
      <c r="C92" s="322" t="s">
        <v>42</v>
      </c>
      <c r="D92" s="323">
        <f>D94+D95+D96+D97</f>
        <v>20324.8</v>
      </c>
      <c r="E92" s="323">
        <f t="shared" ref="E92:F92" si="19">E94+E95+E96+E97</f>
        <v>19799.099999999999</v>
      </c>
      <c r="F92" s="323">
        <f t="shared" si="19"/>
        <v>19799.099999999999</v>
      </c>
    </row>
    <row r="93" spans="1:6" ht="27.95" customHeight="1" x14ac:dyDescent="0.35">
      <c r="A93" s="610"/>
      <c r="B93" s="609"/>
      <c r="C93" s="322" t="s">
        <v>670</v>
      </c>
      <c r="D93" s="323"/>
      <c r="E93" s="323"/>
      <c r="F93" s="323"/>
    </row>
    <row r="94" spans="1:6" ht="27.95" customHeight="1" x14ac:dyDescent="0.35">
      <c r="A94" s="610"/>
      <c r="B94" s="609"/>
      <c r="C94" s="322" t="s">
        <v>533</v>
      </c>
      <c r="D94" s="323">
        <v>0</v>
      </c>
      <c r="E94" s="323">
        <v>0</v>
      </c>
      <c r="F94" s="323">
        <v>0</v>
      </c>
    </row>
    <row r="95" spans="1:6" ht="78.75" x14ac:dyDescent="0.35">
      <c r="A95" s="610"/>
      <c r="B95" s="609"/>
      <c r="C95" s="322" t="s">
        <v>44</v>
      </c>
      <c r="D95" s="323">
        <v>0</v>
      </c>
      <c r="E95" s="323">
        <v>0</v>
      </c>
      <c r="F95" s="323">
        <v>0</v>
      </c>
    </row>
    <row r="96" spans="1:6" ht="27.95" customHeight="1" x14ac:dyDescent="0.35">
      <c r="A96" s="610"/>
      <c r="B96" s="609"/>
      <c r="C96" s="322" t="s">
        <v>771</v>
      </c>
      <c r="D96" s="323">
        <v>20324.8</v>
      </c>
      <c r="E96" s="323">
        <v>19799.099999999999</v>
      </c>
      <c r="F96" s="323">
        <v>19799.099999999999</v>
      </c>
    </row>
    <row r="97" spans="1:6" ht="52.5" x14ac:dyDescent="0.35">
      <c r="A97" s="610"/>
      <c r="B97" s="609"/>
      <c r="C97" s="322" t="s">
        <v>671</v>
      </c>
      <c r="D97" s="323">
        <v>0</v>
      </c>
      <c r="E97" s="323">
        <v>0</v>
      </c>
      <c r="F97" s="323">
        <v>0</v>
      </c>
    </row>
    <row r="98" spans="1:6" ht="27.95" customHeight="1" x14ac:dyDescent="0.35">
      <c r="A98" s="599" t="s">
        <v>782</v>
      </c>
      <c r="B98" s="605" t="s">
        <v>946</v>
      </c>
      <c r="C98" s="322" t="s">
        <v>42</v>
      </c>
      <c r="D98" s="323">
        <f>D100+D101+D102+D103</f>
        <v>2062.3000000000002</v>
      </c>
      <c r="E98" s="323">
        <f t="shared" ref="E98:F98" si="20">E100+E101+E102+E103</f>
        <v>6548.9</v>
      </c>
      <c r="F98" s="323">
        <f t="shared" si="20"/>
        <v>5131.8</v>
      </c>
    </row>
    <row r="99" spans="1:6" ht="27.95" customHeight="1" x14ac:dyDescent="0.35">
      <c r="A99" s="600"/>
      <c r="B99" s="606"/>
      <c r="C99" s="322" t="s">
        <v>670</v>
      </c>
      <c r="D99" s="323"/>
      <c r="E99" s="323"/>
      <c r="F99" s="323"/>
    </row>
    <row r="100" spans="1:6" ht="27.95" customHeight="1" x14ac:dyDescent="0.35">
      <c r="A100" s="600"/>
      <c r="B100" s="606"/>
      <c r="C100" s="322" t="s">
        <v>533</v>
      </c>
      <c r="D100" s="323">
        <v>0</v>
      </c>
      <c r="E100" s="323">
        <v>0</v>
      </c>
      <c r="F100" s="323">
        <v>0</v>
      </c>
    </row>
    <row r="101" spans="1:6" ht="78.75" x14ac:dyDescent="0.35">
      <c r="A101" s="600"/>
      <c r="B101" s="606"/>
      <c r="C101" s="322" t="s">
        <v>44</v>
      </c>
      <c r="D101" s="323">
        <v>0</v>
      </c>
      <c r="E101" s="323">
        <v>0</v>
      </c>
      <c r="F101" s="323">
        <v>0</v>
      </c>
    </row>
    <row r="102" spans="1:6" ht="27.95" customHeight="1" x14ac:dyDescent="0.35">
      <c r="A102" s="600"/>
      <c r="B102" s="606"/>
      <c r="C102" s="322" t="s">
        <v>771</v>
      </c>
      <c r="D102" s="323">
        <v>2062.3000000000002</v>
      </c>
      <c r="E102" s="323">
        <v>6548.9</v>
      </c>
      <c r="F102" s="323">
        <v>5131.8</v>
      </c>
    </row>
    <row r="103" spans="1:6" ht="52.5" x14ac:dyDescent="0.35">
      <c r="A103" s="601"/>
      <c r="B103" s="607"/>
      <c r="C103" s="322" t="s">
        <v>671</v>
      </c>
      <c r="D103" s="323">
        <v>0</v>
      </c>
      <c r="E103" s="323">
        <v>0</v>
      </c>
      <c r="F103" s="323">
        <v>0</v>
      </c>
    </row>
    <row r="104" spans="1:6" ht="27.95" customHeight="1" x14ac:dyDescent="0.35">
      <c r="A104" s="599" t="s">
        <v>783</v>
      </c>
      <c r="B104" s="605" t="s">
        <v>784</v>
      </c>
      <c r="C104" s="322" t="s">
        <v>42</v>
      </c>
      <c r="D104" s="323">
        <f>D106+D107+D108+D109</f>
        <v>1726.4</v>
      </c>
      <c r="E104" s="323">
        <f t="shared" ref="E104:F104" si="21">E106+E107+E108+E109</f>
        <v>1615.8</v>
      </c>
      <c r="F104" s="323">
        <f t="shared" si="21"/>
        <v>1590.9</v>
      </c>
    </row>
    <row r="105" spans="1:6" ht="27.95" customHeight="1" x14ac:dyDescent="0.35">
      <c r="A105" s="600"/>
      <c r="B105" s="606"/>
      <c r="C105" s="322" t="s">
        <v>670</v>
      </c>
      <c r="D105" s="323"/>
      <c r="E105" s="323"/>
      <c r="F105" s="323"/>
    </row>
    <row r="106" spans="1:6" ht="27.95" customHeight="1" x14ac:dyDescent="0.35">
      <c r="A106" s="600"/>
      <c r="B106" s="606"/>
      <c r="C106" s="322" t="s">
        <v>533</v>
      </c>
      <c r="D106" s="323">
        <v>0</v>
      </c>
      <c r="E106" s="323">
        <v>0</v>
      </c>
      <c r="F106" s="323">
        <v>0</v>
      </c>
    </row>
    <row r="107" spans="1:6" ht="78.75" x14ac:dyDescent="0.35">
      <c r="A107" s="600"/>
      <c r="B107" s="606"/>
      <c r="C107" s="322" t="s">
        <v>44</v>
      </c>
      <c r="D107" s="323">
        <v>0</v>
      </c>
      <c r="E107" s="323">
        <v>0</v>
      </c>
      <c r="F107" s="323">
        <v>0</v>
      </c>
    </row>
    <row r="108" spans="1:6" ht="27.95" customHeight="1" x14ac:dyDescent="0.35">
      <c r="A108" s="600"/>
      <c r="B108" s="606"/>
      <c r="C108" s="322" t="s">
        <v>771</v>
      </c>
      <c r="D108" s="323">
        <v>1726.4</v>
      </c>
      <c r="E108" s="323">
        <v>1615.8</v>
      </c>
      <c r="F108" s="323">
        <f>321.9+1269</f>
        <v>1590.9</v>
      </c>
    </row>
    <row r="109" spans="1:6" ht="52.5" x14ac:dyDescent="0.35">
      <c r="A109" s="601"/>
      <c r="B109" s="607"/>
      <c r="C109" s="322" t="s">
        <v>671</v>
      </c>
      <c r="D109" s="323">
        <v>0</v>
      </c>
      <c r="E109" s="323">
        <v>0</v>
      </c>
      <c r="F109" s="323">
        <v>0</v>
      </c>
    </row>
    <row r="110" spans="1:6" ht="27.95" customHeight="1" x14ac:dyDescent="0.35">
      <c r="A110" s="599" t="s">
        <v>785</v>
      </c>
      <c r="B110" s="605" t="s">
        <v>941</v>
      </c>
      <c r="C110" s="322" t="s">
        <v>42</v>
      </c>
      <c r="D110" s="323">
        <f>D112+D113+D114+D115</f>
        <v>6919.6</v>
      </c>
      <c r="E110" s="323">
        <f t="shared" ref="E110:F110" si="22">E112+E113+E114+E115</f>
        <v>36350.6</v>
      </c>
      <c r="F110" s="323">
        <f t="shared" si="22"/>
        <v>35766.5</v>
      </c>
    </row>
    <row r="111" spans="1:6" ht="27.95" customHeight="1" x14ac:dyDescent="0.35">
      <c r="A111" s="600"/>
      <c r="B111" s="606"/>
      <c r="C111" s="322" t="s">
        <v>670</v>
      </c>
      <c r="D111" s="323"/>
      <c r="E111" s="323"/>
      <c r="F111" s="323"/>
    </row>
    <row r="112" spans="1:6" ht="27.95" customHeight="1" x14ac:dyDescent="0.35">
      <c r="A112" s="600"/>
      <c r="B112" s="606"/>
      <c r="C112" s="322" t="s">
        <v>533</v>
      </c>
      <c r="D112" s="323">
        <v>0</v>
      </c>
      <c r="E112" s="323">
        <v>0</v>
      </c>
      <c r="F112" s="323">
        <v>0</v>
      </c>
    </row>
    <row r="113" spans="1:6" ht="78.75" x14ac:dyDescent="0.35">
      <c r="A113" s="600"/>
      <c r="B113" s="606"/>
      <c r="C113" s="322" t="s">
        <v>44</v>
      </c>
      <c r="D113" s="323">
        <v>0</v>
      </c>
      <c r="E113" s="323">
        <v>0</v>
      </c>
      <c r="F113" s="323">
        <v>0</v>
      </c>
    </row>
    <row r="114" spans="1:6" ht="27.95" customHeight="1" x14ac:dyDescent="0.35">
      <c r="A114" s="600"/>
      <c r="B114" s="606"/>
      <c r="C114" s="322" t="s">
        <v>771</v>
      </c>
      <c r="D114" s="323">
        <v>6919.6</v>
      </c>
      <c r="E114" s="323">
        <v>36350.6</v>
      </c>
      <c r="F114" s="323">
        <v>35766.5</v>
      </c>
    </row>
    <row r="115" spans="1:6" ht="52.5" x14ac:dyDescent="0.35">
      <c r="A115" s="601"/>
      <c r="B115" s="607"/>
      <c r="C115" s="322" t="s">
        <v>671</v>
      </c>
      <c r="D115" s="323">
        <v>0</v>
      </c>
      <c r="E115" s="323">
        <v>0</v>
      </c>
      <c r="F115" s="323">
        <v>0</v>
      </c>
    </row>
    <row r="116" spans="1:6" ht="27.95" customHeight="1" x14ac:dyDescent="0.35">
      <c r="A116" s="599" t="s">
        <v>786</v>
      </c>
      <c r="B116" s="605" t="s">
        <v>947</v>
      </c>
      <c r="C116" s="322" t="s">
        <v>42</v>
      </c>
      <c r="D116" s="323">
        <f>D118+D119+D120+D121</f>
        <v>2539.8000000000002</v>
      </c>
      <c r="E116" s="323">
        <f t="shared" ref="E116" si="23">E118+E119+E120+E121</f>
        <v>12469.1</v>
      </c>
      <c r="F116" s="323">
        <f>F118+F119+F120+F121</f>
        <v>12564.8</v>
      </c>
    </row>
    <row r="117" spans="1:6" ht="27.95" customHeight="1" x14ac:dyDescent="0.35">
      <c r="A117" s="600"/>
      <c r="B117" s="606"/>
      <c r="C117" s="322" t="s">
        <v>670</v>
      </c>
      <c r="D117" s="323"/>
      <c r="E117" s="323"/>
      <c r="F117" s="323"/>
    </row>
    <row r="118" spans="1:6" ht="27.95" customHeight="1" x14ac:dyDescent="0.35">
      <c r="A118" s="600"/>
      <c r="B118" s="606"/>
      <c r="C118" s="322" t="s">
        <v>533</v>
      </c>
      <c r="D118" s="323">
        <v>0</v>
      </c>
      <c r="E118" s="323">
        <v>0</v>
      </c>
      <c r="F118" s="323">
        <v>0</v>
      </c>
    </row>
    <row r="119" spans="1:6" ht="78.75" x14ac:dyDescent="0.35">
      <c r="A119" s="600"/>
      <c r="B119" s="606"/>
      <c r="C119" s="322" t="s">
        <v>44</v>
      </c>
      <c r="D119" s="323">
        <v>0</v>
      </c>
      <c r="E119" s="323">
        <v>0</v>
      </c>
      <c r="F119" s="323">
        <v>0</v>
      </c>
    </row>
    <row r="120" spans="1:6" ht="27.95" customHeight="1" x14ac:dyDescent="0.35">
      <c r="A120" s="600"/>
      <c r="B120" s="606"/>
      <c r="C120" s="322" t="s">
        <v>771</v>
      </c>
      <c r="D120" s="323">
        <v>2539.8000000000002</v>
      </c>
      <c r="E120" s="323">
        <v>12469.1</v>
      </c>
      <c r="F120" s="323">
        <f>252+70.4+24.1+16+1357.4+1217.4+5151.9+1792.8+2682.8</f>
        <v>12564.8</v>
      </c>
    </row>
    <row r="121" spans="1:6" ht="52.5" x14ac:dyDescent="0.35">
      <c r="A121" s="601"/>
      <c r="B121" s="607"/>
      <c r="C121" s="322" t="s">
        <v>671</v>
      </c>
      <c r="D121" s="323">
        <v>0</v>
      </c>
      <c r="E121" s="323">
        <v>0</v>
      </c>
      <c r="F121" s="323">
        <v>0</v>
      </c>
    </row>
    <row r="122" spans="1:6" ht="27.95" customHeight="1" x14ac:dyDescent="0.35">
      <c r="A122" s="599" t="s">
        <v>787</v>
      </c>
      <c r="B122" s="605" t="s">
        <v>788</v>
      </c>
      <c r="C122" s="322" t="s">
        <v>42</v>
      </c>
      <c r="D122" s="323">
        <f>D124+D125+D126+D127</f>
        <v>0</v>
      </c>
      <c r="E122" s="323">
        <f t="shared" ref="E122" si="24">E124+E125+E126+E127</f>
        <v>0</v>
      </c>
      <c r="F122" s="323">
        <v>0</v>
      </c>
    </row>
    <row r="123" spans="1:6" ht="27.95" customHeight="1" x14ac:dyDescent="0.35">
      <c r="A123" s="600"/>
      <c r="B123" s="606"/>
      <c r="C123" s="322" t="s">
        <v>670</v>
      </c>
      <c r="D123" s="323"/>
      <c r="E123" s="323"/>
      <c r="F123" s="323"/>
    </row>
    <row r="124" spans="1:6" ht="27.95" customHeight="1" x14ac:dyDescent="0.35">
      <c r="A124" s="600"/>
      <c r="B124" s="606"/>
      <c r="C124" s="322" t="s">
        <v>533</v>
      </c>
      <c r="D124" s="323">
        <v>0</v>
      </c>
      <c r="E124" s="323">
        <v>0</v>
      </c>
      <c r="F124" s="323">
        <v>0</v>
      </c>
    </row>
    <row r="125" spans="1:6" ht="78.75" x14ac:dyDescent="0.35">
      <c r="A125" s="600"/>
      <c r="B125" s="606"/>
      <c r="C125" s="322" t="s">
        <v>44</v>
      </c>
      <c r="D125" s="323">
        <v>0</v>
      </c>
      <c r="E125" s="323">
        <v>0</v>
      </c>
      <c r="F125" s="323">
        <v>0</v>
      </c>
    </row>
    <row r="126" spans="1:6" ht="27.95" customHeight="1" x14ac:dyDescent="0.35">
      <c r="A126" s="600"/>
      <c r="B126" s="606"/>
      <c r="C126" s="322" t="s">
        <v>771</v>
      </c>
      <c r="D126" s="323">
        <v>0</v>
      </c>
      <c r="E126" s="323">
        <v>0</v>
      </c>
      <c r="F126" s="323">
        <v>0</v>
      </c>
    </row>
    <row r="127" spans="1:6" ht="52.5" x14ac:dyDescent="0.35">
      <c r="A127" s="601"/>
      <c r="B127" s="607"/>
      <c r="C127" s="322" t="s">
        <v>671</v>
      </c>
      <c r="D127" s="323">
        <v>0</v>
      </c>
      <c r="E127" s="323">
        <v>0</v>
      </c>
      <c r="F127" s="323">
        <v>0</v>
      </c>
    </row>
    <row r="128" spans="1:6" ht="27.95" customHeight="1" x14ac:dyDescent="0.35">
      <c r="A128" s="599" t="s">
        <v>789</v>
      </c>
      <c r="B128" s="605" t="s">
        <v>790</v>
      </c>
      <c r="C128" s="322" t="s">
        <v>42</v>
      </c>
      <c r="D128" s="323">
        <v>0</v>
      </c>
      <c r="E128" s="323">
        <v>0</v>
      </c>
      <c r="F128" s="323">
        <v>0</v>
      </c>
    </row>
    <row r="129" spans="1:6" ht="27.95" customHeight="1" x14ac:dyDescent="0.35">
      <c r="A129" s="600"/>
      <c r="B129" s="606"/>
      <c r="C129" s="322" t="s">
        <v>670</v>
      </c>
      <c r="D129" s="323"/>
      <c r="E129" s="323"/>
      <c r="F129" s="323"/>
    </row>
    <row r="130" spans="1:6" ht="27.95" customHeight="1" x14ac:dyDescent="0.35">
      <c r="A130" s="600"/>
      <c r="B130" s="606"/>
      <c r="C130" s="322" t="s">
        <v>533</v>
      </c>
      <c r="D130" s="323">
        <v>0</v>
      </c>
      <c r="E130" s="323">
        <v>0</v>
      </c>
      <c r="F130" s="323">
        <v>0</v>
      </c>
    </row>
    <row r="131" spans="1:6" ht="78.75" x14ac:dyDescent="0.35">
      <c r="A131" s="600"/>
      <c r="B131" s="606"/>
      <c r="C131" s="322" t="s">
        <v>44</v>
      </c>
      <c r="D131" s="323">
        <v>0</v>
      </c>
      <c r="E131" s="323">
        <v>0</v>
      </c>
      <c r="F131" s="323">
        <v>0</v>
      </c>
    </row>
    <row r="132" spans="1:6" ht="27.95" customHeight="1" x14ac:dyDescent="0.35">
      <c r="A132" s="600"/>
      <c r="B132" s="606"/>
      <c r="C132" s="322" t="s">
        <v>771</v>
      </c>
      <c r="D132" s="323">
        <v>0</v>
      </c>
      <c r="E132" s="323">
        <v>0</v>
      </c>
      <c r="F132" s="323">
        <v>0</v>
      </c>
    </row>
    <row r="133" spans="1:6" ht="52.5" x14ac:dyDescent="0.35">
      <c r="A133" s="601"/>
      <c r="B133" s="607"/>
      <c r="C133" s="322" t="s">
        <v>671</v>
      </c>
      <c r="D133" s="323">
        <v>0</v>
      </c>
      <c r="E133" s="323">
        <v>0</v>
      </c>
      <c r="F133" s="323">
        <v>0</v>
      </c>
    </row>
    <row r="134" spans="1:6" ht="27.95" customHeight="1" x14ac:dyDescent="0.35">
      <c r="A134" s="599" t="s">
        <v>791</v>
      </c>
      <c r="B134" s="605" t="s">
        <v>792</v>
      </c>
      <c r="C134" s="322" t="s">
        <v>42</v>
      </c>
      <c r="D134" s="323">
        <f>D136+D137+D138+D139</f>
        <v>0</v>
      </c>
      <c r="E134" s="323">
        <f t="shared" ref="E134:F134" si="25">E136+E137+E138+E139</f>
        <v>94695.1</v>
      </c>
      <c r="F134" s="323">
        <f t="shared" si="25"/>
        <v>94695.1</v>
      </c>
    </row>
    <row r="135" spans="1:6" ht="27.95" customHeight="1" x14ac:dyDescent="0.35">
      <c r="A135" s="600"/>
      <c r="B135" s="606"/>
      <c r="C135" s="322" t="s">
        <v>670</v>
      </c>
      <c r="D135" s="323"/>
      <c r="E135" s="323"/>
      <c r="F135" s="323"/>
    </row>
    <row r="136" spans="1:6" ht="27.95" customHeight="1" x14ac:dyDescent="0.35">
      <c r="A136" s="600"/>
      <c r="B136" s="606"/>
      <c r="C136" s="322" t="s">
        <v>533</v>
      </c>
      <c r="D136" s="323">
        <v>0</v>
      </c>
      <c r="E136" s="323">
        <v>0</v>
      </c>
      <c r="F136" s="323">
        <v>0</v>
      </c>
    </row>
    <row r="137" spans="1:6" ht="78.75" x14ac:dyDescent="0.35">
      <c r="A137" s="600"/>
      <c r="B137" s="606"/>
      <c r="C137" s="322" t="s">
        <v>44</v>
      </c>
      <c r="D137" s="323">
        <v>0</v>
      </c>
      <c r="E137" s="323">
        <v>0</v>
      </c>
      <c r="F137" s="323">
        <v>0</v>
      </c>
    </row>
    <row r="138" spans="1:6" ht="27.95" customHeight="1" x14ac:dyDescent="0.35">
      <c r="A138" s="600"/>
      <c r="B138" s="606"/>
      <c r="C138" s="322" t="s">
        <v>771</v>
      </c>
      <c r="D138" s="323">
        <v>0</v>
      </c>
      <c r="E138" s="323">
        <v>94695.1</v>
      </c>
      <c r="F138" s="323">
        <v>94695.1</v>
      </c>
    </row>
    <row r="139" spans="1:6" ht="52.5" x14ac:dyDescent="0.35">
      <c r="A139" s="601"/>
      <c r="B139" s="607"/>
      <c r="C139" s="322" t="s">
        <v>671</v>
      </c>
      <c r="D139" s="323">
        <v>0</v>
      </c>
      <c r="E139" s="323">
        <v>0</v>
      </c>
      <c r="F139" s="323">
        <v>0</v>
      </c>
    </row>
    <row r="140" spans="1:6" ht="27.95" customHeight="1" x14ac:dyDescent="0.35">
      <c r="A140" s="584" t="s">
        <v>686</v>
      </c>
      <c r="B140" s="604" t="s">
        <v>687</v>
      </c>
      <c r="C140" s="322" t="s">
        <v>42</v>
      </c>
      <c r="D140" s="323">
        <f>D142+D143+D144+D145</f>
        <v>0</v>
      </c>
      <c r="E140" s="323">
        <f t="shared" ref="E140:F140" si="26">E142+E143+E144+E145</f>
        <v>11650.8</v>
      </c>
      <c r="F140" s="323">
        <f t="shared" si="26"/>
        <v>11645.4</v>
      </c>
    </row>
    <row r="141" spans="1:6" ht="27.95" customHeight="1" x14ac:dyDescent="0.35">
      <c r="A141" s="585"/>
      <c r="B141" s="604"/>
      <c r="C141" s="322" t="s">
        <v>670</v>
      </c>
      <c r="D141" s="323"/>
      <c r="E141" s="323"/>
      <c r="F141" s="323"/>
    </row>
    <row r="142" spans="1:6" ht="27.95" customHeight="1" x14ac:dyDescent="0.35">
      <c r="A142" s="585"/>
      <c r="B142" s="604"/>
      <c r="C142" s="322" t="s">
        <v>533</v>
      </c>
      <c r="D142" s="323">
        <v>0</v>
      </c>
      <c r="E142" s="323">
        <v>0</v>
      </c>
      <c r="F142" s="323">
        <v>0</v>
      </c>
    </row>
    <row r="143" spans="1:6" ht="78.75" x14ac:dyDescent="0.35">
      <c r="A143" s="585"/>
      <c r="B143" s="604"/>
      <c r="C143" s="322" t="s">
        <v>44</v>
      </c>
      <c r="D143" s="323">
        <f t="shared" ref="D143" si="27">D144+D145</f>
        <v>0</v>
      </c>
      <c r="E143" s="323">
        <v>0</v>
      </c>
      <c r="F143" s="323">
        <v>0</v>
      </c>
    </row>
    <row r="144" spans="1:6" ht="27.95" customHeight="1" x14ac:dyDescent="0.35">
      <c r="A144" s="585"/>
      <c r="B144" s="604"/>
      <c r="C144" s="322" t="s">
        <v>771</v>
      </c>
      <c r="D144" s="323">
        <v>0</v>
      </c>
      <c r="E144" s="323">
        <v>11650.8</v>
      </c>
      <c r="F144" s="323">
        <v>11645.4</v>
      </c>
    </row>
    <row r="145" spans="1:6" ht="52.5" x14ac:dyDescent="0.35">
      <c r="A145" s="585"/>
      <c r="B145" s="604"/>
      <c r="C145" s="322" t="s">
        <v>671</v>
      </c>
      <c r="D145" s="323">
        <v>0</v>
      </c>
      <c r="E145" s="323">
        <v>0</v>
      </c>
      <c r="F145" s="323">
        <v>0</v>
      </c>
    </row>
    <row r="146" spans="1:6" ht="27.95" customHeight="1" x14ac:dyDescent="0.35">
      <c r="A146" s="584" t="s">
        <v>688</v>
      </c>
      <c r="B146" s="604" t="s">
        <v>988</v>
      </c>
      <c r="C146" s="322" t="s">
        <v>42</v>
      </c>
      <c r="D146" s="323">
        <f>D148+D149+D150+D151</f>
        <v>0</v>
      </c>
      <c r="E146" s="323">
        <f t="shared" ref="E146:F146" si="28">E148+E149+E150+E151</f>
        <v>9241.5</v>
      </c>
      <c r="F146" s="323">
        <f t="shared" si="28"/>
        <v>9241.5</v>
      </c>
    </row>
    <row r="147" spans="1:6" ht="27.95" customHeight="1" x14ac:dyDescent="0.35">
      <c r="A147" s="585"/>
      <c r="B147" s="604"/>
      <c r="C147" s="322" t="s">
        <v>670</v>
      </c>
      <c r="D147" s="323"/>
      <c r="E147" s="323"/>
      <c r="F147" s="323"/>
    </row>
    <row r="148" spans="1:6" ht="27.95" customHeight="1" x14ac:dyDescent="0.35">
      <c r="A148" s="585"/>
      <c r="B148" s="604"/>
      <c r="C148" s="322" t="s">
        <v>533</v>
      </c>
      <c r="D148" s="323">
        <v>0</v>
      </c>
      <c r="E148" s="323">
        <v>0</v>
      </c>
      <c r="F148" s="323">
        <v>0</v>
      </c>
    </row>
    <row r="149" spans="1:6" ht="78.75" x14ac:dyDescent="0.35">
      <c r="A149" s="585"/>
      <c r="B149" s="604"/>
      <c r="C149" s="322" t="s">
        <v>44</v>
      </c>
      <c r="D149" s="323">
        <v>0</v>
      </c>
      <c r="E149" s="323">
        <v>0</v>
      </c>
      <c r="F149" s="323">
        <v>0</v>
      </c>
    </row>
    <row r="150" spans="1:6" ht="27.95" customHeight="1" x14ac:dyDescent="0.35">
      <c r="A150" s="585"/>
      <c r="B150" s="604"/>
      <c r="C150" s="322" t="s">
        <v>771</v>
      </c>
      <c r="D150" s="323">
        <v>0</v>
      </c>
      <c r="E150" s="323">
        <v>9241.5</v>
      </c>
      <c r="F150" s="323">
        <v>9241.5</v>
      </c>
    </row>
    <row r="151" spans="1:6" ht="52.5" x14ac:dyDescent="0.35">
      <c r="A151" s="585"/>
      <c r="B151" s="604"/>
      <c r="C151" s="322" t="s">
        <v>671</v>
      </c>
      <c r="D151" s="323">
        <v>0</v>
      </c>
      <c r="E151" s="323">
        <v>0</v>
      </c>
      <c r="F151" s="323">
        <v>0</v>
      </c>
    </row>
    <row r="152" spans="1:6" ht="27.95" customHeight="1" x14ac:dyDescent="0.35">
      <c r="A152" s="603" t="s">
        <v>689</v>
      </c>
      <c r="B152" s="604" t="s">
        <v>690</v>
      </c>
      <c r="C152" s="322" t="s">
        <v>42</v>
      </c>
      <c r="D152" s="323">
        <f>D154+D155+D156+D157</f>
        <v>6470.2999999999993</v>
      </c>
      <c r="E152" s="323">
        <f t="shared" ref="E152:F152" si="29">E154+E155+E156+E157</f>
        <v>6415.9000000000005</v>
      </c>
      <c r="F152" s="323">
        <f t="shared" si="29"/>
        <v>6226.9</v>
      </c>
    </row>
    <row r="153" spans="1:6" ht="27.95" customHeight="1" x14ac:dyDescent="0.35">
      <c r="A153" s="603"/>
      <c r="B153" s="604"/>
      <c r="C153" s="322" t="s">
        <v>670</v>
      </c>
      <c r="D153" s="323"/>
      <c r="E153" s="323"/>
      <c r="F153" s="323"/>
    </row>
    <row r="154" spans="1:6" ht="27.95" customHeight="1" x14ac:dyDescent="0.35">
      <c r="A154" s="603"/>
      <c r="B154" s="604"/>
      <c r="C154" s="322" t="s">
        <v>533</v>
      </c>
      <c r="D154" s="323">
        <v>0</v>
      </c>
      <c r="E154" s="323">
        <v>0</v>
      </c>
      <c r="F154" s="323">
        <v>0</v>
      </c>
    </row>
    <row r="155" spans="1:6" ht="78.75" x14ac:dyDescent="0.35">
      <c r="A155" s="603"/>
      <c r="B155" s="604"/>
      <c r="C155" s="322" t="s">
        <v>44</v>
      </c>
      <c r="D155" s="323">
        <v>0</v>
      </c>
      <c r="E155" s="323">
        <v>0</v>
      </c>
      <c r="F155" s="323">
        <v>0</v>
      </c>
    </row>
    <row r="156" spans="1:6" ht="27.95" customHeight="1" x14ac:dyDescent="0.35">
      <c r="A156" s="603"/>
      <c r="B156" s="604"/>
      <c r="C156" s="322" t="s">
        <v>771</v>
      </c>
      <c r="D156" s="323">
        <f>D162+D168+D174+D180-0.1</f>
        <v>6470.2999999999993</v>
      </c>
      <c r="E156" s="323">
        <f t="shared" ref="E156" si="30">E162+E168+E174+E180</f>
        <v>6415.9000000000005</v>
      </c>
      <c r="F156" s="323">
        <f>F162+F168</f>
        <v>6226.9</v>
      </c>
    </row>
    <row r="157" spans="1:6" ht="52.5" x14ac:dyDescent="0.35">
      <c r="A157" s="603"/>
      <c r="B157" s="604"/>
      <c r="C157" s="322" t="s">
        <v>671</v>
      </c>
      <c r="D157" s="323">
        <f>D163+D169+D175+D181</f>
        <v>0</v>
      </c>
      <c r="E157" s="323">
        <f t="shared" ref="E157:F157" si="31">E163+E169+E175+E181</f>
        <v>0</v>
      </c>
      <c r="F157" s="323">
        <f t="shared" si="31"/>
        <v>0</v>
      </c>
    </row>
    <row r="158" spans="1:6" ht="27.95" customHeight="1" x14ac:dyDescent="0.35">
      <c r="A158" s="599" t="s">
        <v>793</v>
      </c>
      <c r="B158" s="605" t="s">
        <v>794</v>
      </c>
      <c r="C158" s="322" t="s">
        <v>42</v>
      </c>
      <c r="D158" s="323">
        <f>D160+D161+D162+D163</f>
        <v>275.2</v>
      </c>
      <c r="E158" s="323">
        <f t="shared" ref="E158" si="32">E160+E161+E162+E163</f>
        <v>220.8</v>
      </c>
      <c r="F158" s="323">
        <f>F160+F161+F162+F163</f>
        <v>221</v>
      </c>
    </row>
    <row r="159" spans="1:6" ht="27.95" customHeight="1" x14ac:dyDescent="0.35">
      <c r="A159" s="600"/>
      <c r="B159" s="606"/>
      <c r="C159" s="322" t="s">
        <v>670</v>
      </c>
      <c r="D159" s="323"/>
      <c r="E159" s="323"/>
      <c r="F159" s="323"/>
    </row>
    <row r="160" spans="1:6" ht="27.95" customHeight="1" x14ac:dyDescent="0.35">
      <c r="A160" s="600"/>
      <c r="B160" s="606"/>
      <c r="C160" s="322" t="s">
        <v>533</v>
      </c>
      <c r="D160" s="323">
        <v>0</v>
      </c>
      <c r="E160" s="323">
        <v>0</v>
      </c>
      <c r="F160" s="323">
        <v>0</v>
      </c>
    </row>
    <row r="161" spans="1:6" ht="78.75" x14ac:dyDescent="0.35">
      <c r="A161" s="600"/>
      <c r="B161" s="606"/>
      <c r="C161" s="322" t="s">
        <v>44</v>
      </c>
      <c r="D161" s="323">
        <v>0</v>
      </c>
      <c r="E161" s="323">
        <v>0</v>
      </c>
      <c r="F161" s="323">
        <v>0</v>
      </c>
    </row>
    <row r="162" spans="1:6" ht="27.95" customHeight="1" x14ac:dyDescent="0.35">
      <c r="A162" s="600"/>
      <c r="B162" s="606"/>
      <c r="C162" s="322" t="s">
        <v>771</v>
      </c>
      <c r="D162" s="323">
        <v>275.2</v>
      </c>
      <c r="E162" s="323">
        <v>220.8</v>
      </c>
      <c r="F162" s="323">
        <v>221</v>
      </c>
    </row>
    <row r="163" spans="1:6" ht="27.95" customHeight="1" x14ac:dyDescent="0.35">
      <c r="A163" s="601"/>
      <c r="B163" s="607"/>
      <c r="C163" s="322" t="s">
        <v>671</v>
      </c>
      <c r="D163" s="323">
        <v>0</v>
      </c>
      <c r="E163" s="323">
        <v>0</v>
      </c>
      <c r="F163" s="323">
        <v>0</v>
      </c>
    </row>
    <row r="164" spans="1:6" ht="27.95" customHeight="1" x14ac:dyDescent="0.35">
      <c r="A164" s="599" t="s">
        <v>795</v>
      </c>
      <c r="B164" s="605" t="s">
        <v>796</v>
      </c>
      <c r="C164" s="322" t="s">
        <v>42</v>
      </c>
      <c r="D164" s="323">
        <f>D166+D167+D168+D169</f>
        <v>6195.2</v>
      </c>
      <c r="E164" s="323">
        <f t="shared" ref="E164:F164" si="33">E166+E167+E168+E169</f>
        <v>6195.1</v>
      </c>
      <c r="F164" s="323">
        <f t="shared" si="33"/>
        <v>6005.9</v>
      </c>
    </row>
    <row r="165" spans="1:6" ht="27.95" customHeight="1" x14ac:dyDescent="0.35">
      <c r="A165" s="600"/>
      <c r="B165" s="606"/>
      <c r="C165" s="322" t="s">
        <v>670</v>
      </c>
      <c r="D165" s="323"/>
      <c r="E165" s="323"/>
      <c r="F165" s="323"/>
    </row>
    <row r="166" spans="1:6" ht="27.95" customHeight="1" x14ac:dyDescent="0.35">
      <c r="A166" s="600"/>
      <c r="B166" s="606"/>
      <c r="C166" s="322" t="s">
        <v>533</v>
      </c>
      <c r="D166" s="323">
        <v>0</v>
      </c>
      <c r="E166" s="323">
        <v>0</v>
      </c>
      <c r="F166" s="323">
        <v>0</v>
      </c>
    </row>
    <row r="167" spans="1:6" ht="78.75" x14ac:dyDescent="0.35">
      <c r="A167" s="600"/>
      <c r="B167" s="606"/>
      <c r="C167" s="322" t="s">
        <v>44</v>
      </c>
      <c r="D167" s="323">
        <v>0</v>
      </c>
      <c r="E167" s="323">
        <v>0</v>
      </c>
      <c r="F167" s="323">
        <v>0</v>
      </c>
    </row>
    <row r="168" spans="1:6" ht="27.95" customHeight="1" x14ac:dyDescent="0.35">
      <c r="A168" s="600"/>
      <c r="B168" s="606"/>
      <c r="C168" s="322" t="s">
        <v>771</v>
      </c>
      <c r="D168" s="323">
        <v>6195.2</v>
      </c>
      <c r="E168" s="323">
        <v>6195.1</v>
      </c>
      <c r="F168" s="323">
        <v>6005.9</v>
      </c>
    </row>
    <row r="169" spans="1:6" ht="52.5" x14ac:dyDescent="0.35">
      <c r="A169" s="601"/>
      <c r="B169" s="607"/>
      <c r="C169" s="322" t="s">
        <v>671</v>
      </c>
      <c r="D169" s="323">
        <v>0</v>
      </c>
      <c r="E169" s="323">
        <v>0</v>
      </c>
      <c r="F169" s="323">
        <v>0</v>
      </c>
    </row>
    <row r="170" spans="1:6" ht="27.95" customHeight="1" x14ac:dyDescent="0.35">
      <c r="A170" s="599" t="s">
        <v>797</v>
      </c>
      <c r="B170" s="605" t="s">
        <v>798</v>
      </c>
      <c r="C170" s="322" t="s">
        <v>42</v>
      </c>
      <c r="D170" s="323">
        <f t="shared" ref="D170:F170" si="34">D172</f>
        <v>0</v>
      </c>
      <c r="E170" s="323">
        <f t="shared" si="34"/>
        <v>0</v>
      </c>
      <c r="F170" s="323">
        <f t="shared" si="34"/>
        <v>0</v>
      </c>
    </row>
    <row r="171" spans="1:6" ht="27.95" customHeight="1" x14ac:dyDescent="0.35">
      <c r="A171" s="600"/>
      <c r="B171" s="606"/>
      <c r="C171" s="322" t="s">
        <v>670</v>
      </c>
      <c r="D171" s="323"/>
      <c r="E171" s="323"/>
      <c r="F171" s="323"/>
    </row>
    <row r="172" spans="1:6" ht="27.95" customHeight="1" x14ac:dyDescent="0.35">
      <c r="A172" s="600"/>
      <c r="B172" s="606"/>
      <c r="C172" s="322" t="s">
        <v>533</v>
      </c>
      <c r="D172" s="323">
        <v>0</v>
      </c>
      <c r="E172" s="323">
        <v>0</v>
      </c>
      <c r="F172" s="323">
        <v>0</v>
      </c>
    </row>
    <row r="173" spans="1:6" ht="78.75" x14ac:dyDescent="0.35">
      <c r="A173" s="600"/>
      <c r="B173" s="606"/>
      <c r="C173" s="322" t="s">
        <v>44</v>
      </c>
      <c r="D173" s="323">
        <f t="shared" ref="D173:F173" si="35">D174+D175</f>
        <v>0</v>
      </c>
      <c r="E173" s="323">
        <f t="shared" si="35"/>
        <v>0</v>
      </c>
      <c r="F173" s="323">
        <f t="shared" si="35"/>
        <v>0</v>
      </c>
    </row>
    <row r="174" spans="1:6" ht="27.95" customHeight="1" x14ac:dyDescent="0.35">
      <c r="A174" s="600"/>
      <c r="B174" s="606"/>
      <c r="C174" s="322" t="s">
        <v>771</v>
      </c>
      <c r="D174" s="323">
        <v>0</v>
      </c>
      <c r="E174" s="323">
        <v>0</v>
      </c>
      <c r="F174" s="323">
        <v>0</v>
      </c>
    </row>
    <row r="175" spans="1:6" ht="52.5" x14ac:dyDescent="0.35">
      <c r="A175" s="601"/>
      <c r="B175" s="607"/>
      <c r="C175" s="322" t="s">
        <v>671</v>
      </c>
      <c r="D175" s="323">
        <v>0</v>
      </c>
      <c r="E175" s="323">
        <v>0</v>
      </c>
      <c r="F175" s="323">
        <v>0</v>
      </c>
    </row>
    <row r="176" spans="1:6" ht="27.95" customHeight="1" x14ac:dyDescent="0.35">
      <c r="A176" s="599" t="s">
        <v>799</v>
      </c>
      <c r="B176" s="605" t="s">
        <v>800</v>
      </c>
      <c r="C176" s="322" t="s">
        <v>42</v>
      </c>
      <c r="D176" s="323">
        <f t="shared" ref="D176:F176" si="36">D178</f>
        <v>0</v>
      </c>
      <c r="E176" s="323">
        <f t="shared" si="36"/>
        <v>0</v>
      </c>
      <c r="F176" s="323">
        <f t="shared" si="36"/>
        <v>0</v>
      </c>
    </row>
    <row r="177" spans="1:6" ht="27.95" customHeight="1" x14ac:dyDescent="0.35">
      <c r="A177" s="600"/>
      <c r="B177" s="606"/>
      <c r="C177" s="322" t="s">
        <v>670</v>
      </c>
      <c r="D177" s="323"/>
      <c r="E177" s="323"/>
      <c r="F177" s="323"/>
    </row>
    <row r="178" spans="1:6" ht="27.95" customHeight="1" x14ac:dyDescent="0.35">
      <c r="A178" s="600"/>
      <c r="B178" s="606"/>
      <c r="C178" s="322" t="s">
        <v>533</v>
      </c>
      <c r="D178" s="323">
        <v>0</v>
      </c>
      <c r="E178" s="323">
        <v>0</v>
      </c>
      <c r="F178" s="323">
        <v>0</v>
      </c>
    </row>
    <row r="179" spans="1:6" ht="78.75" x14ac:dyDescent="0.35">
      <c r="A179" s="600"/>
      <c r="B179" s="606"/>
      <c r="C179" s="322" t="s">
        <v>44</v>
      </c>
      <c r="D179" s="323">
        <f t="shared" ref="D179:F179" si="37">D180+D181</f>
        <v>0</v>
      </c>
      <c r="E179" s="323">
        <f t="shared" si="37"/>
        <v>0</v>
      </c>
      <c r="F179" s="323">
        <f t="shared" si="37"/>
        <v>0</v>
      </c>
    </row>
    <row r="180" spans="1:6" ht="27.95" customHeight="1" x14ac:dyDescent="0.35">
      <c r="A180" s="600"/>
      <c r="B180" s="606"/>
      <c r="C180" s="322" t="s">
        <v>771</v>
      </c>
      <c r="D180" s="323">
        <v>0</v>
      </c>
      <c r="E180" s="323">
        <v>0</v>
      </c>
      <c r="F180" s="323">
        <v>0</v>
      </c>
    </row>
    <row r="181" spans="1:6" ht="52.5" x14ac:dyDescent="0.35">
      <c r="A181" s="601"/>
      <c r="B181" s="607"/>
      <c r="C181" s="322" t="s">
        <v>671</v>
      </c>
      <c r="D181" s="323">
        <v>0</v>
      </c>
      <c r="E181" s="323">
        <v>0</v>
      </c>
      <c r="F181" s="323">
        <v>0</v>
      </c>
    </row>
    <row r="182" spans="1:6" ht="27.95" customHeight="1" x14ac:dyDescent="0.35">
      <c r="A182" s="603" t="s">
        <v>691</v>
      </c>
      <c r="B182" s="604" t="s">
        <v>692</v>
      </c>
      <c r="C182" s="322" t="s">
        <v>42</v>
      </c>
      <c r="D182" s="323">
        <f>D184+D185+D186+D187</f>
        <v>0</v>
      </c>
      <c r="E182" s="323">
        <f t="shared" ref="E182:F182" si="38">E184+E185+E186+E187</f>
        <v>9599.9</v>
      </c>
      <c r="F182" s="323">
        <f t="shared" si="38"/>
        <v>8596.0999999999985</v>
      </c>
    </row>
    <row r="183" spans="1:6" ht="27.95" customHeight="1" x14ac:dyDescent="0.35">
      <c r="A183" s="603"/>
      <c r="B183" s="604"/>
      <c r="C183" s="322" t="s">
        <v>670</v>
      </c>
      <c r="D183" s="323"/>
      <c r="E183" s="323"/>
      <c r="F183" s="323"/>
    </row>
    <row r="184" spans="1:6" ht="27.95" customHeight="1" x14ac:dyDescent="0.35">
      <c r="A184" s="603"/>
      <c r="B184" s="604"/>
      <c r="C184" s="322" t="s">
        <v>533</v>
      </c>
      <c r="D184" s="323">
        <v>0</v>
      </c>
      <c r="E184" s="323">
        <v>0</v>
      </c>
      <c r="F184" s="323">
        <v>0</v>
      </c>
    </row>
    <row r="185" spans="1:6" ht="78.75" x14ac:dyDescent="0.35">
      <c r="A185" s="603"/>
      <c r="B185" s="604"/>
      <c r="C185" s="322" t="s">
        <v>44</v>
      </c>
      <c r="D185" s="323">
        <v>0</v>
      </c>
      <c r="E185" s="323">
        <v>0</v>
      </c>
      <c r="F185" s="323">
        <v>0</v>
      </c>
    </row>
    <row r="186" spans="1:6" ht="27.95" customHeight="1" x14ac:dyDescent="0.35">
      <c r="A186" s="603"/>
      <c r="B186" s="604"/>
      <c r="C186" s="322" t="s">
        <v>771</v>
      </c>
      <c r="D186" s="323">
        <f>D192+D198+D204</f>
        <v>0</v>
      </c>
      <c r="E186" s="323">
        <f>E192+E204+E210</f>
        <v>9599.9</v>
      </c>
      <c r="F186" s="323">
        <f>F192+F204+F210</f>
        <v>8596.0999999999985</v>
      </c>
    </row>
    <row r="187" spans="1:6" ht="52.5" x14ac:dyDescent="0.35">
      <c r="A187" s="603"/>
      <c r="B187" s="604"/>
      <c r="C187" s="322" t="s">
        <v>671</v>
      </c>
      <c r="D187" s="323">
        <f>D193+D199+D205</f>
        <v>0</v>
      </c>
      <c r="E187" s="323">
        <f t="shared" ref="E187:F187" si="39">E193+E199+E205</f>
        <v>0</v>
      </c>
      <c r="F187" s="323">
        <f t="shared" si="39"/>
        <v>0</v>
      </c>
    </row>
    <row r="188" spans="1:6" ht="27.95" customHeight="1" x14ac:dyDescent="0.35">
      <c r="A188" s="599" t="s">
        <v>801</v>
      </c>
      <c r="B188" s="605" t="s">
        <v>802</v>
      </c>
      <c r="C188" s="322" t="s">
        <v>42</v>
      </c>
      <c r="D188" s="323">
        <f>D190+D191+D192+D193</f>
        <v>0</v>
      </c>
      <c r="E188" s="323">
        <f t="shared" ref="E188:F188" si="40">E190+E191+E192+E193</f>
        <v>4339.3999999999996</v>
      </c>
      <c r="F188" s="323">
        <f t="shared" si="40"/>
        <v>4339.3999999999996</v>
      </c>
    </row>
    <row r="189" spans="1:6" ht="27.95" customHeight="1" x14ac:dyDescent="0.35">
      <c r="A189" s="600"/>
      <c r="B189" s="606"/>
      <c r="C189" s="322" t="s">
        <v>670</v>
      </c>
      <c r="D189" s="323"/>
      <c r="E189" s="323"/>
      <c r="F189" s="323"/>
    </row>
    <row r="190" spans="1:6" ht="27.95" customHeight="1" x14ac:dyDescent="0.35">
      <c r="A190" s="600"/>
      <c r="B190" s="606"/>
      <c r="C190" s="322" t="s">
        <v>533</v>
      </c>
      <c r="D190" s="323">
        <v>0</v>
      </c>
      <c r="E190" s="323">
        <v>0</v>
      </c>
      <c r="F190" s="323">
        <v>0</v>
      </c>
    </row>
    <row r="191" spans="1:6" ht="78.75" x14ac:dyDescent="0.35">
      <c r="A191" s="600"/>
      <c r="B191" s="606"/>
      <c r="C191" s="322" t="s">
        <v>44</v>
      </c>
      <c r="D191" s="323">
        <v>0</v>
      </c>
      <c r="E191" s="323">
        <v>0</v>
      </c>
      <c r="F191" s="323">
        <v>0</v>
      </c>
    </row>
    <row r="192" spans="1:6" ht="27.95" customHeight="1" x14ac:dyDescent="0.35">
      <c r="A192" s="600"/>
      <c r="B192" s="606"/>
      <c r="C192" s="322" t="s">
        <v>771</v>
      </c>
      <c r="D192" s="323">
        <v>0</v>
      </c>
      <c r="E192" s="323">
        <v>4339.3999999999996</v>
      </c>
      <c r="F192" s="323">
        <v>4339.3999999999996</v>
      </c>
    </row>
    <row r="193" spans="1:6" ht="52.5" x14ac:dyDescent="0.35">
      <c r="A193" s="601"/>
      <c r="B193" s="607"/>
      <c r="C193" s="322" t="s">
        <v>671</v>
      </c>
      <c r="D193" s="323">
        <v>0</v>
      </c>
      <c r="E193" s="323">
        <v>0</v>
      </c>
      <c r="F193" s="323">
        <v>0</v>
      </c>
    </row>
    <row r="194" spans="1:6" ht="27.95" customHeight="1" x14ac:dyDescent="0.35">
      <c r="A194" s="599" t="s">
        <v>803</v>
      </c>
      <c r="B194" s="605" t="s">
        <v>804</v>
      </c>
      <c r="C194" s="322" t="s">
        <v>42</v>
      </c>
      <c r="D194" s="323">
        <f>D196+D197+D198+D199</f>
        <v>0</v>
      </c>
      <c r="E194" s="323">
        <f t="shared" ref="E194:F194" si="41">E196+E197+E198+E199</f>
        <v>0</v>
      </c>
      <c r="F194" s="323">
        <f t="shared" si="41"/>
        <v>0</v>
      </c>
    </row>
    <row r="195" spans="1:6" ht="27.95" customHeight="1" x14ac:dyDescent="0.35">
      <c r="A195" s="600"/>
      <c r="B195" s="606"/>
      <c r="C195" s="322" t="s">
        <v>670</v>
      </c>
      <c r="D195" s="323"/>
      <c r="E195" s="323"/>
      <c r="F195" s="323"/>
    </row>
    <row r="196" spans="1:6" ht="27.95" customHeight="1" x14ac:dyDescent="0.35">
      <c r="A196" s="600"/>
      <c r="B196" s="606"/>
      <c r="C196" s="322" t="s">
        <v>533</v>
      </c>
      <c r="D196" s="323">
        <v>0</v>
      </c>
      <c r="E196" s="323">
        <v>0</v>
      </c>
      <c r="F196" s="323">
        <v>0</v>
      </c>
    </row>
    <row r="197" spans="1:6" ht="78.75" x14ac:dyDescent="0.35">
      <c r="A197" s="600"/>
      <c r="B197" s="606"/>
      <c r="C197" s="322" t="s">
        <v>44</v>
      </c>
      <c r="D197" s="323">
        <v>0</v>
      </c>
      <c r="E197" s="323">
        <v>0</v>
      </c>
      <c r="F197" s="323">
        <v>0</v>
      </c>
    </row>
    <row r="198" spans="1:6" ht="27.95" customHeight="1" x14ac:dyDescent="0.35">
      <c r="A198" s="600"/>
      <c r="B198" s="606"/>
      <c r="C198" s="322" t="s">
        <v>771</v>
      </c>
      <c r="D198" s="323">
        <v>0</v>
      </c>
      <c r="E198" s="323">
        <v>0</v>
      </c>
      <c r="F198" s="323">
        <v>0</v>
      </c>
    </row>
    <row r="199" spans="1:6" ht="52.5" x14ac:dyDescent="0.35">
      <c r="A199" s="601"/>
      <c r="B199" s="607"/>
      <c r="C199" s="322" t="s">
        <v>671</v>
      </c>
      <c r="D199" s="323">
        <v>0</v>
      </c>
      <c r="E199" s="323">
        <v>0</v>
      </c>
      <c r="F199" s="323">
        <v>0</v>
      </c>
    </row>
    <row r="200" spans="1:6" ht="27.95" customHeight="1" x14ac:dyDescent="0.35">
      <c r="A200" s="599" t="s">
        <v>805</v>
      </c>
      <c r="B200" s="605" t="s">
        <v>806</v>
      </c>
      <c r="C200" s="322" t="s">
        <v>42</v>
      </c>
      <c r="D200" s="323">
        <f>D202+D203+D204+D205</f>
        <v>0</v>
      </c>
      <c r="E200" s="323">
        <f t="shared" ref="E200:F200" si="42">E202+E203+E204+E205</f>
        <v>1279.8</v>
      </c>
      <c r="F200" s="323">
        <f t="shared" si="42"/>
        <v>276.89999999999998</v>
      </c>
    </row>
    <row r="201" spans="1:6" ht="27.95" customHeight="1" x14ac:dyDescent="0.35">
      <c r="A201" s="600"/>
      <c r="B201" s="606"/>
      <c r="C201" s="322" t="s">
        <v>670</v>
      </c>
      <c r="D201" s="323"/>
      <c r="E201" s="323"/>
      <c r="F201" s="323"/>
    </row>
    <row r="202" spans="1:6" ht="27.95" customHeight="1" x14ac:dyDescent="0.35">
      <c r="A202" s="600"/>
      <c r="B202" s="606"/>
      <c r="C202" s="322" t="s">
        <v>533</v>
      </c>
      <c r="D202" s="323">
        <v>0</v>
      </c>
      <c r="E202" s="323">
        <v>0</v>
      </c>
      <c r="F202" s="323">
        <v>0</v>
      </c>
    </row>
    <row r="203" spans="1:6" ht="78.75" x14ac:dyDescent="0.35">
      <c r="A203" s="600"/>
      <c r="B203" s="606"/>
      <c r="C203" s="322" t="s">
        <v>44</v>
      </c>
      <c r="D203" s="323">
        <v>0</v>
      </c>
      <c r="E203" s="323">
        <v>0</v>
      </c>
      <c r="F203" s="323">
        <v>0</v>
      </c>
    </row>
    <row r="204" spans="1:6" ht="27.95" customHeight="1" x14ac:dyDescent="0.35">
      <c r="A204" s="600"/>
      <c r="B204" s="606"/>
      <c r="C204" s="322" t="s">
        <v>771</v>
      </c>
      <c r="D204" s="323">
        <v>0</v>
      </c>
      <c r="E204" s="323">
        <v>1279.8</v>
      </c>
      <c r="F204" s="323">
        <v>276.89999999999998</v>
      </c>
    </row>
    <row r="205" spans="1:6" ht="52.5" x14ac:dyDescent="0.35">
      <c r="A205" s="601"/>
      <c r="B205" s="607"/>
      <c r="C205" s="322" t="s">
        <v>671</v>
      </c>
      <c r="D205" s="323">
        <v>0</v>
      </c>
      <c r="E205" s="323">
        <v>0</v>
      </c>
      <c r="F205" s="323">
        <v>0</v>
      </c>
    </row>
    <row r="206" spans="1:6" ht="27.95" customHeight="1" x14ac:dyDescent="0.35">
      <c r="A206" s="599" t="s">
        <v>948</v>
      </c>
      <c r="B206" s="605" t="s">
        <v>949</v>
      </c>
      <c r="C206" s="322" t="s">
        <v>42</v>
      </c>
      <c r="D206" s="323">
        <f>D208+D209+D210+D211</f>
        <v>0</v>
      </c>
      <c r="E206" s="323">
        <f t="shared" ref="E206:F206" si="43">E208+E209+E210+E211</f>
        <v>3980.7</v>
      </c>
      <c r="F206" s="323">
        <f t="shared" si="43"/>
        <v>3979.8</v>
      </c>
    </row>
    <row r="207" spans="1:6" ht="27.95" customHeight="1" x14ac:dyDescent="0.35">
      <c r="A207" s="600"/>
      <c r="B207" s="606"/>
      <c r="C207" s="322" t="s">
        <v>670</v>
      </c>
      <c r="D207" s="323"/>
      <c r="E207" s="323"/>
      <c r="F207" s="323"/>
    </row>
    <row r="208" spans="1:6" ht="27.95" customHeight="1" x14ac:dyDescent="0.35">
      <c r="A208" s="600"/>
      <c r="B208" s="606"/>
      <c r="C208" s="322" t="s">
        <v>533</v>
      </c>
      <c r="D208" s="323">
        <v>0</v>
      </c>
      <c r="E208" s="323">
        <v>0</v>
      </c>
      <c r="F208" s="323">
        <v>0</v>
      </c>
    </row>
    <row r="209" spans="1:6" ht="78.75" x14ac:dyDescent="0.35">
      <c r="A209" s="600"/>
      <c r="B209" s="606"/>
      <c r="C209" s="322" t="s">
        <v>44</v>
      </c>
      <c r="D209" s="323">
        <v>0</v>
      </c>
      <c r="E209" s="323">
        <v>0</v>
      </c>
      <c r="F209" s="323">
        <v>0</v>
      </c>
    </row>
    <row r="210" spans="1:6" ht="27.95" customHeight="1" x14ac:dyDescent="0.35">
      <c r="A210" s="600"/>
      <c r="B210" s="606"/>
      <c r="C210" s="322" t="s">
        <v>771</v>
      </c>
      <c r="D210" s="323">
        <v>0</v>
      </c>
      <c r="E210" s="323">
        <v>3980.7</v>
      </c>
      <c r="F210" s="323">
        <f>3720.4+259.4</f>
        <v>3979.8</v>
      </c>
    </row>
    <row r="211" spans="1:6" ht="52.5" x14ac:dyDescent="0.35">
      <c r="A211" s="601"/>
      <c r="B211" s="607"/>
      <c r="C211" s="322" t="s">
        <v>671</v>
      </c>
      <c r="D211" s="323">
        <v>0</v>
      </c>
      <c r="E211" s="323">
        <v>0</v>
      </c>
      <c r="F211" s="323">
        <v>0</v>
      </c>
    </row>
    <row r="212" spans="1:6" ht="27.95" customHeight="1" x14ac:dyDescent="0.35">
      <c r="A212" s="584" t="s">
        <v>693</v>
      </c>
      <c r="B212" s="604" t="s">
        <v>694</v>
      </c>
      <c r="C212" s="322" t="s">
        <v>42</v>
      </c>
      <c r="D212" s="323">
        <f>D214+D215+D216+D217</f>
        <v>40867.5</v>
      </c>
      <c r="E212" s="323">
        <f t="shared" ref="E212:F212" si="44">E214+E215+E216+E217</f>
        <v>44881.8</v>
      </c>
      <c r="F212" s="323">
        <f t="shared" si="44"/>
        <v>44700.1</v>
      </c>
    </row>
    <row r="213" spans="1:6" ht="27.95" customHeight="1" x14ac:dyDescent="0.35">
      <c r="A213" s="585"/>
      <c r="B213" s="604"/>
      <c r="C213" s="322" t="s">
        <v>670</v>
      </c>
      <c r="D213" s="323"/>
      <c r="E213" s="323"/>
      <c r="F213" s="323"/>
    </row>
    <row r="214" spans="1:6" ht="27.95" customHeight="1" x14ac:dyDescent="0.35">
      <c r="A214" s="585"/>
      <c r="B214" s="604"/>
      <c r="C214" s="322" t="s">
        <v>533</v>
      </c>
      <c r="D214" s="323">
        <v>0</v>
      </c>
      <c r="E214" s="323">
        <v>0</v>
      </c>
      <c r="F214" s="323">
        <v>0</v>
      </c>
    </row>
    <row r="215" spans="1:6" ht="78.75" x14ac:dyDescent="0.35">
      <c r="A215" s="585"/>
      <c r="B215" s="604"/>
      <c r="C215" s="322" t="s">
        <v>44</v>
      </c>
      <c r="D215" s="323">
        <v>0</v>
      </c>
      <c r="E215" s="323">
        <v>0</v>
      </c>
      <c r="F215" s="323">
        <v>0</v>
      </c>
    </row>
    <row r="216" spans="1:6" ht="27.95" customHeight="1" x14ac:dyDescent="0.35">
      <c r="A216" s="585"/>
      <c r="B216" s="604"/>
      <c r="C216" s="322" t="s">
        <v>771</v>
      </c>
      <c r="D216" s="323">
        <v>40867.5</v>
      </c>
      <c r="E216" s="323">
        <v>44881.8</v>
      </c>
      <c r="F216" s="323">
        <v>44700.1</v>
      </c>
    </row>
    <row r="217" spans="1:6" ht="52.5" x14ac:dyDescent="0.35">
      <c r="A217" s="585"/>
      <c r="B217" s="604"/>
      <c r="C217" s="322" t="s">
        <v>671</v>
      </c>
      <c r="D217" s="323">
        <v>0</v>
      </c>
      <c r="E217" s="323">
        <v>0</v>
      </c>
      <c r="F217" s="323">
        <v>0</v>
      </c>
    </row>
    <row r="218" spans="1:6" ht="27.95" customHeight="1" x14ac:dyDescent="0.35">
      <c r="A218" s="584" t="s">
        <v>695</v>
      </c>
      <c r="B218" s="587" t="s">
        <v>950</v>
      </c>
      <c r="C218" s="322" t="s">
        <v>42</v>
      </c>
      <c r="D218" s="323">
        <f>D221</f>
        <v>29827</v>
      </c>
      <c r="E218" s="323">
        <f t="shared" ref="E218:F218" si="45">E221</f>
        <v>26327</v>
      </c>
      <c r="F218" s="323">
        <f t="shared" si="45"/>
        <v>21218.2</v>
      </c>
    </row>
    <row r="219" spans="1:6" ht="27.95" customHeight="1" x14ac:dyDescent="0.35">
      <c r="A219" s="585"/>
      <c r="B219" s="588"/>
      <c r="C219" s="322" t="s">
        <v>670</v>
      </c>
      <c r="D219" s="323"/>
      <c r="E219" s="323"/>
      <c r="F219" s="323"/>
    </row>
    <row r="220" spans="1:6" ht="27.95" customHeight="1" x14ac:dyDescent="0.35">
      <c r="A220" s="585"/>
      <c r="B220" s="588"/>
      <c r="C220" s="322" t="s">
        <v>533</v>
      </c>
      <c r="D220" s="323">
        <v>0</v>
      </c>
      <c r="E220" s="323">
        <v>0</v>
      </c>
      <c r="F220" s="323">
        <v>0</v>
      </c>
    </row>
    <row r="221" spans="1:6" ht="78.75" x14ac:dyDescent="0.35">
      <c r="A221" s="585"/>
      <c r="B221" s="588"/>
      <c r="C221" s="322" t="s">
        <v>44</v>
      </c>
      <c r="D221" s="323">
        <v>29827</v>
      </c>
      <c r="E221" s="323">
        <v>26327</v>
      </c>
      <c r="F221" s="323">
        <v>21218.2</v>
      </c>
    </row>
    <row r="222" spans="1:6" ht="27.95" customHeight="1" x14ac:dyDescent="0.35">
      <c r="A222" s="585"/>
      <c r="B222" s="588"/>
      <c r="C222" s="322" t="s">
        <v>771</v>
      </c>
      <c r="D222" s="323">
        <v>0</v>
      </c>
      <c r="E222" s="323">
        <v>0</v>
      </c>
      <c r="F222" s="323">
        <v>0</v>
      </c>
    </row>
    <row r="223" spans="1:6" ht="52.5" x14ac:dyDescent="0.35">
      <c r="A223" s="585"/>
      <c r="B223" s="588"/>
      <c r="C223" s="322" t="s">
        <v>671</v>
      </c>
      <c r="D223" s="323">
        <v>0</v>
      </c>
      <c r="E223" s="323">
        <v>0</v>
      </c>
      <c r="F223" s="323">
        <v>0</v>
      </c>
    </row>
    <row r="224" spans="1:6" ht="27.95" customHeight="1" x14ac:dyDescent="0.35">
      <c r="A224" s="584" t="s">
        <v>696</v>
      </c>
      <c r="B224" s="587" t="s">
        <v>951</v>
      </c>
      <c r="C224" s="322" t="s">
        <v>42</v>
      </c>
      <c r="D224" s="323">
        <f>D227</f>
        <v>142.4</v>
      </c>
      <c r="E224" s="323">
        <f t="shared" ref="E224:F224" si="46">E227</f>
        <v>142.4</v>
      </c>
      <c r="F224" s="323">
        <f t="shared" si="46"/>
        <v>142.4</v>
      </c>
    </row>
    <row r="225" spans="1:6" ht="27.95" customHeight="1" x14ac:dyDescent="0.35">
      <c r="A225" s="585"/>
      <c r="B225" s="588"/>
      <c r="C225" s="322" t="s">
        <v>670</v>
      </c>
      <c r="D225" s="323"/>
      <c r="E225" s="323"/>
      <c r="F225" s="323"/>
    </row>
    <row r="226" spans="1:6" ht="27.95" customHeight="1" x14ac:dyDescent="0.35">
      <c r="A226" s="585"/>
      <c r="B226" s="588"/>
      <c r="C226" s="322" t="s">
        <v>533</v>
      </c>
      <c r="D226" s="323">
        <v>0</v>
      </c>
      <c r="E226" s="323">
        <v>0</v>
      </c>
      <c r="F226" s="323">
        <v>0</v>
      </c>
    </row>
    <row r="227" spans="1:6" ht="78.75" x14ac:dyDescent="0.35">
      <c r="A227" s="585"/>
      <c r="B227" s="588"/>
      <c r="C227" s="322" t="s">
        <v>44</v>
      </c>
      <c r="D227" s="323">
        <v>142.4</v>
      </c>
      <c r="E227" s="323">
        <v>142.4</v>
      </c>
      <c r="F227" s="323">
        <v>142.4</v>
      </c>
    </row>
    <row r="228" spans="1:6" ht="27.95" customHeight="1" x14ac:dyDescent="0.35">
      <c r="A228" s="585"/>
      <c r="B228" s="588"/>
      <c r="C228" s="322" t="s">
        <v>771</v>
      </c>
      <c r="D228" s="323">
        <v>0</v>
      </c>
      <c r="E228" s="323">
        <v>0</v>
      </c>
      <c r="F228" s="323">
        <v>0</v>
      </c>
    </row>
    <row r="229" spans="1:6" ht="52.5" x14ac:dyDescent="0.35">
      <c r="A229" s="585"/>
      <c r="B229" s="588"/>
      <c r="C229" s="322" t="s">
        <v>671</v>
      </c>
      <c r="D229" s="323">
        <v>0</v>
      </c>
      <c r="E229" s="323">
        <v>0</v>
      </c>
      <c r="F229" s="323">
        <v>0</v>
      </c>
    </row>
    <row r="230" spans="1:6" ht="27.95" customHeight="1" x14ac:dyDescent="0.35">
      <c r="A230" s="584" t="s">
        <v>697</v>
      </c>
      <c r="B230" s="587" t="s">
        <v>989</v>
      </c>
      <c r="C230" s="322" t="s">
        <v>42</v>
      </c>
      <c r="D230" s="323">
        <f>D232+D233+D234+D235</f>
        <v>610.5</v>
      </c>
      <c r="E230" s="323">
        <f t="shared" ref="E230" si="47">E232+E233+E234+E235</f>
        <v>5784.2</v>
      </c>
      <c r="F230" s="323">
        <f t="shared" ref="F230" si="48">F232+F233+F234+F235</f>
        <v>5784.2</v>
      </c>
    </row>
    <row r="231" spans="1:6" ht="27.95" customHeight="1" x14ac:dyDescent="0.35">
      <c r="A231" s="585"/>
      <c r="B231" s="588"/>
      <c r="C231" s="322" t="s">
        <v>670</v>
      </c>
      <c r="D231" s="323"/>
      <c r="E231" s="323"/>
      <c r="F231" s="323"/>
    </row>
    <row r="232" spans="1:6" ht="27.95" customHeight="1" x14ac:dyDescent="0.35">
      <c r="A232" s="585"/>
      <c r="B232" s="588"/>
      <c r="C232" s="322" t="s">
        <v>533</v>
      </c>
      <c r="D232" s="323">
        <v>0</v>
      </c>
      <c r="E232" s="323">
        <v>0</v>
      </c>
      <c r="F232" s="323">
        <v>0</v>
      </c>
    </row>
    <row r="233" spans="1:6" ht="78.75" x14ac:dyDescent="0.35">
      <c r="A233" s="585"/>
      <c r="B233" s="588"/>
      <c r="C233" s="322" t="s">
        <v>44</v>
      </c>
      <c r="D233" s="323">
        <v>0</v>
      </c>
      <c r="E233" s="323">
        <f t="shared" ref="E233:F235" si="49">E443+E467+E479</f>
        <v>5144.3999999999996</v>
      </c>
      <c r="F233" s="323">
        <f t="shared" si="49"/>
        <v>5144.3999999999996</v>
      </c>
    </row>
    <row r="234" spans="1:6" ht="27.95" customHeight="1" x14ac:dyDescent="0.35">
      <c r="A234" s="585"/>
      <c r="B234" s="588"/>
      <c r="C234" s="322" t="s">
        <v>771</v>
      </c>
      <c r="D234" s="323">
        <f>D240+D246+D252+D258+D264+D270+D276+D282+D288+D294+D300+D306+D312+D318+D324+D330+D336+D342+D348+D354+D360+D366+D372+D378+D384+D390+D396+D402+D408+D414+D420+D426+D432+D438+D444+D450+D456+D462+D468+D474+D480</f>
        <v>610.5</v>
      </c>
      <c r="E234" s="323">
        <f t="shared" si="49"/>
        <v>571.59999999999991</v>
      </c>
      <c r="F234" s="323">
        <f t="shared" si="49"/>
        <v>571.59999999999991</v>
      </c>
    </row>
    <row r="235" spans="1:6" ht="52.5" x14ac:dyDescent="0.35">
      <c r="A235" s="585"/>
      <c r="B235" s="588"/>
      <c r="C235" s="322" t="s">
        <v>671</v>
      </c>
      <c r="D235" s="323">
        <f>D241+D247+D253+D259+D265+D271+D277+D283+D289+D295+D301+D307+D313+D319+D325+D331+D337+D343+D349+D355+D361+D367+D373+D379+D385+D391+D397+D403+D409+D415+D421+D427+D433+D439</f>
        <v>0</v>
      </c>
      <c r="E235" s="323">
        <f t="shared" si="49"/>
        <v>68.2</v>
      </c>
      <c r="F235" s="323">
        <f t="shared" si="49"/>
        <v>68.2</v>
      </c>
    </row>
    <row r="236" spans="1:6" ht="27.95" customHeight="1" x14ac:dyDescent="0.35">
      <c r="A236" s="599" t="s">
        <v>807</v>
      </c>
      <c r="B236" s="605" t="s">
        <v>808</v>
      </c>
      <c r="C236" s="322" t="s">
        <v>42</v>
      </c>
      <c r="D236" s="323">
        <f t="shared" ref="D236:F236" si="50">D238</f>
        <v>0</v>
      </c>
      <c r="E236" s="323">
        <f t="shared" si="50"/>
        <v>0</v>
      </c>
      <c r="F236" s="323">
        <f t="shared" si="50"/>
        <v>0</v>
      </c>
    </row>
    <row r="237" spans="1:6" ht="27.95" customHeight="1" x14ac:dyDescent="0.35">
      <c r="A237" s="600"/>
      <c r="B237" s="606"/>
      <c r="C237" s="322" t="s">
        <v>670</v>
      </c>
      <c r="D237" s="323"/>
      <c r="E237" s="323"/>
      <c r="F237" s="323"/>
    </row>
    <row r="238" spans="1:6" ht="27.95" customHeight="1" x14ac:dyDescent="0.35">
      <c r="A238" s="600"/>
      <c r="B238" s="606"/>
      <c r="C238" s="322" t="s">
        <v>533</v>
      </c>
      <c r="D238" s="323">
        <v>0</v>
      </c>
      <c r="E238" s="323">
        <v>0</v>
      </c>
      <c r="F238" s="323">
        <v>0</v>
      </c>
    </row>
    <row r="239" spans="1:6" ht="78.75" x14ac:dyDescent="0.35">
      <c r="A239" s="600"/>
      <c r="B239" s="606"/>
      <c r="C239" s="322" t="s">
        <v>44</v>
      </c>
      <c r="D239" s="323">
        <f t="shared" ref="D239:F239" si="51">D240+D241</f>
        <v>0</v>
      </c>
      <c r="E239" s="323">
        <f t="shared" si="51"/>
        <v>0</v>
      </c>
      <c r="F239" s="323">
        <f t="shared" si="51"/>
        <v>0</v>
      </c>
    </row>
    <row r="240" spans="1:6" ht="27.95" customHeight="1" x14ac:dyDescent="0.35">
      <c r="A240" s="600"/>
      <c r="B240" s="606"/>
      <c r="C240" s="322" t="s">
        <v>771</v>
      </c>
      <c r="D240" s="323">
        <v>0</v>
      </c>
      <c r="E240" s="323">
        <v>0</v>
      </c>
      <c r="F240" s="323">
        <v>0</v>
      </c>
    </row>
    <row r="241" spans="1:6" ht="52.5" x14ac:dyDescent="0.35">
      <c r="A241" s="601"/>
      <c r="B241" s="607"/>
      <c r="C241" s="322" t="s">
        <v>671</v>
      </c>
      <c r="D241" s="323">
        <v>0</v>
      </c>
      <c r="E241" s="323">
        <v>0</v>
      </c>
      <c r="F241" s="323">
        <v>0</v>
      </c>
    </row>
    <row r="242" spans="1:6" ht="27.95" customHeight="1" x14ac:dyDescent="0.35">
      <c r="A242" s="599" t="s">
        <v>809</v>
      </c>
      <c r="B242" s="605" t="s">
        <v>810</v>
      </c>
      <c r="C242" s="322" t="s">
        <v>42</v>
      </c>
      <c r="D242" s="323">
        <f t="shared" ref="D242:F242" si="52">D244</f>
        <v>0</v>
      </c>
      <c r="E242" s="323">
        <f t="shared" si="52"/>
        <v>0</v>
      </c>
      <c r="F242" s="323">
        <f t="shared" si="52"/>
        <v>0</v>
      </c>
    </row>
    <row r="243" spans="1:6" ht="27.95" customHeight="1" x14ac:dyDescent="0.35">
      <c r="A243" s="600"/>
      <c r="B243" s="606"/>
      <c r="C243" s="322" t="s">
        <v>670</v>
      </c>
      <c r="D243" s="323"/>
      <c r="E243" s="323"/>
      <c r="F243" s="323"/>
    </row>
    <row r="244" spans="1:6" ht="27.95" customHeight="1" x14ac:dyDescent="0.35">
      <c r="A244" s="600"/>
      <c r="B244" s="606"/>
      <c r="C244" s="322" t="s">
        <v>533</v>
      </c>
      <c r="D244" s="323">
        <v>0</v>
      </c>
      <c r="E244" s="323">
        <v>0</v>
      </c>
      <c r="F244" s="323">
        <v>0</v>
      </c>
    </row>
    <row r="245" spans="1:6" ht="78.75" x14ac:dyDescent="0.35">
      <c r="A245" s="600"/>
      <c r="B245" s="606"/>
      <c r="C245" s="322" t="s">
        <v>44</v>
      </c>
      <c r="D245" s="323">
        <f t="shared" ref="D245:F245" si="53">D246+D247</f>
        <v>0</v>
      </c>
      <c r="E245" s="323">
        <f t="shared" si="53"/>
        <v>0</v>
      </c>
      <c r="F245" s="323">
        <f t="shared" si="53"/>
        <v>0</v>
      </c>
    </row>
    <row r="246" spans="1:6" ht="27.95" customHeight="1" x14ac:dyDescent="0.35">
      <c r="A246" s="600"/>
      <c r="B246" s="606"/>
      <c r="C246" s="322" t="s">
        <v>771</v>
      </c>
      <c r="D246" s="323">
        <v>0</v>
      </c>
      <c r="E246" s="323">
        <v>0</v>
      </c>
      <c r="F246" s="323">
        <v>0</v>
      </c>
    </row>
    <row r="247" spans="1:6" ht="52.5" x14ac:dyDescent="0.35">
      <c r="A247" s="601"/>
      <c r="B247" s="607"/>
      <c r="C247" s="322" t="s">
        <v>671</v>
      </c>
      <c r="D247" s="323">
        <v>0</v>
      </c>
      <c r="E247" s="323">
        <v>0</v>
      </c>
      <c r="F247" s="323">
        <v>0</v>
      </c>
    </row>
    <row r="248" spans="1:6" ht="27.95" customHeight="1" x14ac:dyDescent="0.35">
      <c r="A248" s="599" t="s">
        <v>811</v>
      </c>
      <c r="B248" s="605" t="s">
        <v>812</v>
      </c>
      <c r="C248" s="322" t="s">
        <v>42</v>
      </c>
      <c r="D248" s="323">
        <f t="shared" ref="D248:F248" si="54">D250</f>
        <v>0</v>
      </c>
      <c r="E248" s="323">
        <f t="shared" si="54"/>
        <v>0</v>
      </c>
      <c r="F248" s="323">
        <f t="shared" si="54"/>
        <v>0</v>
      </c>
    </row>
    <row r="249" spans="1:6" ht="27.95" customHeight="1" x14ac:dyDescent="0.35">
      <c r="A249" s="600"/>
      <c r="B249" s="606"/>
      <c r="C249" s="322" t="s">
        <v>670</v>
      </c>
      <c r="D249" s="323"/>
      <c r="E249" s="323"/>
      <c r="F249" s="323"/>
    </row>
    <row r="250" spans="1:6" ht="27.95" customHeight="1" x14ac:dyDescent="0.35">
      <c r="A250" s="600"/>
      <c r="B250" s="606"/>
      <c r="C250" s="322" t="s">
        <v>533</v>
      </c>
      <c r="D250" s="323">
        <v>0</v>
      </c>
      <c r="E250" s="323">
        <v>0</v>
      </c>
      <c r="F250" s="323">
        <v>0</v>
      </c>
    </row>
    <row r="251" spans="1:6" ht="78.75" x14ac:dyDescent="0.35">
      <c r="A251" s="600"/>
      <c r="B251" s="606"/>
      <c r="C251" s="322" t="s">
        <v>44</v>
      </c>
      <c r="D251" s="323">
        <f t="shared" ref="D251:F251" si="55">D252+D253</f>
        <v>0</v>
      </c>
      <c r="E251" s="323">
        <f t="shared" si="55"/>
        <v>0</v>
      </c>
      <c r="F251" s="323">
        <f t="shared" si="55"/>
        <v>0</v>
      </c>
    </row>
    <row r="252" spans="1:6" ht="27.95" customHeight="1" x14ac:dyDescent="0.35">
      <c r="A252" s="600"/>
      <c r="B252" s="606"/>
      <c r="C252" s="322" t="s">
        <v>771</v>
      </c>
      <c r="D252" s="323">
        <v>0</v>
      </c>
      <c r="E252" s="323">
        <v>0</v>
      </c>
      <c r="F252" s="323">
        <v>0</v>
      </c>
    </row>
    <row r="253" spans="1:6" ht="52.5" x14ac:dyDescent="0.35">
      <c r="A253" s="600"/>
      <c r="B253" s="606"/>
      <c r="C253" s="322" t="s">
        <v>671</v>
      </c>
      <c r="D253" s="323">
        <v>0</v>
      </c>
      <c r="E253" s="323">
        <v>0</v>
      </c>
      <c r="F253" s="323">
        <v>0</v>
      </c>
    </row>
    <row r="254" spans="1:6" ht="27.95" customHeight="1" x14ac:dyDescent="0.35">
      <c r="A254" s="599" t="s">
        <v>813</v>
      </c>
      <c r="B254" s="605" t="s">
        <v>814</v>
      </c>
      <c r="C254" s="322" t="s">
        <v>42</v>
      </c>
      <c r="D254" s="323">
        <f t="shared" ref="D254:F254" si="56">D256</f>
        <v>0</v>
      </c>
      <c r="E254" s="323">
        <f t="shared" si="56"/>
        <v>0</v>
      </c>
      <c r="F254" s="323">
        <f t="shared" si="56"/>
        <v>0</v>
      </c>
    </row>
    <row r="255" spans="1:6" ht="27.95" customHeight="1" x14ac:dyDescent="0.35">
      <c r="A255" s="600"/>
      <c r="B255" s="606"/>
      <c r="C255" s="322" t="s">
        <v>670</v>
      </c>
      <c r="D255" s="323"/>
      <c r="E255" s="323"/>
      <c r="F255" s="323"/>
    </row>
    <row r="256" spans="1:6" ht="27.95" customHeight="1" x14ac:dyDescent="0.35">
      <c r="A256" s="600"/>
      <c r="B256" s="606"/>
      <c r="C256" s="322" t="s">
        <v>533</v>
      </c>
      <c r="D256" s="323">
        <v>0</v>
      </c>
      <c r="E256" s="323">
        <v>0</v>
      </c>
      <c r="F256" s="323">
        <v>0</v>
      </c>
    </row>
    <row r="257" spans="1:6" ht="78.75" x14ac:dyDescent="0.35">
      <c r="A257" s="600"/>
      <c r="B257" s="606"/>
      <c r="C257" s="322" t="s">
        <v>44</v>
      </c>
      <c r="D257" s="323">
        <f t="shared" ref="D257:F257" si="57">D258+D259</f>
        <v>0</v>
      </c>
      <c r="E257" s="323">
        <f t="shared" si="57"/>
        <v>0</v>
      </c>
      <c r="F257" s="323">
        <f t="shared" si="57"/>
        <v>0</v>
      </c>
    </row>
    <row r="258" spans="1:6" ht="27.95" customHeight="1" x14ac:dyDescent="0.35">
      <c r="A258" s="600"/>
      <c r="B258" s="606"/>
      <c r="C258" s="322" t="s">
        <v>771</v>
      </c>
      <c r="D258" s="323">
        <v>0</v>
      </c>
      <c r="E258" s="323">
        <v>0</v>
      </c>
      <c r="F258" s="323">
        <v>0</v>
      </c>
    </row>
    <row r="259" spans="1:6" ht="52.5" x14ac:dyDescent="0.35">
      <c r="A259" s="601"/>
      <c r="B259" s="607"/>
      <c r="C259" s="322" t="s">
        <v>671</v>
      </c>
      <c r="D259" s="323">
        <v>0</v>
      </c>
      <c r="E259" s="323">
        <v>0</v>
      </c>
      <c r="F259" s="323">
        <v>0</v>
      </c>
    </row>
    <row r="260" spans="1:6" ht="27.95" customHeight="1" x14ac:dyDescent="0.35">
      <c r="A260" s="599" t="s">
        <v>815</v>
      </c>
      <c r="B260" s="605" t="s">
        <v>816</v>
      </c>
      <c r="C260" s="322" t="s">
        <v>42</v>
      </c>
      <c r="D260" s="323">
        <f t="shared" ref="D260:F260" si="58">D262</f>
        <v>0</v>
      </c>
      <c r="E260" s="323">
        <f t="shared" si="58"/>
        <v>0</v>
      </c>
      <c r="F260" s="323">
        <f t="shared" si="58"/>
        <v>0</v>
      </c>
    </row>
    <row r="261" spans="1:6" ht="27.95" customHeight="1" x14ac:dyDescent="0.35">
      <c r="A261" s="600"/>
      <c r="B261" s="606"/>
      <c r="C261" s="322" t="s">
        <v>670</v>
      </c>
      <c r="D261" s="323"/>
      <c r="E261" s="323"/>
      <c r="F261" s="323"/>
    </row>
    <row r="262" spans="1:6" ht="26.25" x14ac:dyDescent="0.35">
      <c r="A262" s="600"/>
      <c r="B262" s="606"/>
      <c r="C262" s="322" t="s">
        <v>533</v>
      </c>
      <c r="D262" s="323">
        <v>0</v>
      </c>
      <c r="E262" s="323">
        <v>0</v>
      </c>
      <c r="F262" s="323">
        <v>0</v>
      </c>
    </row>
    <row r="263" spans="1:6" ht="78.75" x14ac:dyDescent="0.35">
      <c r="A263" s="600"/>
      <c r="B263" s="606"/>
      <c r="C263" s="322" t="s">
        <v>44</v>
      </c>
      <c r="D263" s="323">
        <f t="shared" ref="D263:F263" si="59">D264+D265</f>
        <v>0</v>
      </c>
      <c r="E263" s="323">
        <f t="shared" si="59"/>
        <v>0</v>
      </c>
      <c r="F263" s="323">
        <f t="shared" si="59"/>
        <v>0</v>
      </c>
    </row>
    <row r="264" spans="1:6" ht="27.95" customHeight="1" x14ac:dyDescent="0.35">
      <c r="A264" s="600"/>
      <c r="B264" s="606"/>
      <c r="C264" s="322" t="s">
        <v>771</v>
      </c>
      <c r="D264" s="323">
        <v>0</v>
      </c>
      <c r="E264" s="323">
        <v>0</v>
      </c>
      <c r="F264" s="323">
        <v>0</v>
      </c>
    </row>
    <row r="265" spans="1:6" ht="52.5" x14ac:dyDescent="0.35">
      <c r="A265" s="601"/>
      <c r="B265" s="607"/>
      <c r="C265" s="322" t="s">
        <v>671</v>
      </c>
      <c r="D265" s="323">
        <v>0</v>
      </c>
      <c r="E265" s="323">
        <v>0</v>
      </c>
      <c r="F265" s="323">
        <v>0</v>
      </c>
    </row>
    <row r="266" spans="1:6" ht="27.95" customHeight="1" x14ac:dyDescent="0.35">
      <c r="A266" s="599" t="s">
        <v>817</v>
      </c>
      <c r="B266" s="605" t="s">
        <v>818</v>
      </c>
      <c r="C266" s="322" t="s">
        <v>42</v>
      </c>
      <c r="D266" s="323">
        <f t="shared" ref="D266:F266" si="60">D268</f>
        <v>0</v>
      </c>
      <c r="E266" s="323">
        <f t="shared" si="60"/>
        <v>0</v>
      </c>
      <c r="F266" s="323">
        <f t="shared" si="60"/>
        <v>0</v>
      </c>
    </row>
    <row r="267" spans="1:6" ht="27.95" customHeight="1" x14ac:dyDescent="0.35">
      <c r="A267" s="600"/>
      <c r="B267" s="606"/>
      <c r="C267" s="322" t="s">
        <v>670</v>
      </c>
      <c r="D267" s="323"/>
      <c r="E267" s="323"/>
      <c r="F267" s="323"/>
    </row>
    <row r="268" spans="1:6" ht="27.95" customHeight="1" x14ac:dyDescent="0.35">
      <c r="A268" s="600"/>
      <c r="B268" s="606"/>
      <c r="C268" s="322" t="s">
        <v>533</v>
      </c>
      <c r="D268" s="323">
        <v>0</v>
      </c>
      <c r="E268" s="323">
        <v>0</v>
      </c>
      <c r="F268" s="323">
        <v>0</v>
      </c>
    </row>
    <row r="269" spans="1:6" ht="78.75" x14ac:dyDescent="0.35">
      <c r="A269" s="600"/>
      <c r="B269" s="606"/>
      <c r="C269" s="322" t="s">
        <v>44</v>
      </c>
      <c r="D269" s="323">
        <f t="shared" ref="D269:F269" si="61">D270+D271</f>
        <v>0</v>
      </c>
      <c r="E269" s="323">
        <f t="shared" si="61"/>
        <v>0</v>
      </c>
      <c r="F269" s="323">
        <f t="shared" si="61"/>
        <v>0</v>
      </c>
    </row>
    <row r="270" spans="1:6" ht="27.95" customHeight="1" x14ac:dyDescent="0.35">
      <c r="A270" s="600"/>
      <c r="B270" s="606"/>
      <c r="C270" s="322" t="s">
        <v>771</v>
      </c>
      <c r="D270" s="323">
        <v>0</v>
      </c>
      <c r="E270" s="323">
        <v>0</v>
      </c>
      <c r="F270" s="323">
        <v>0</v>
      </c>
    </row>
    <row r="271" spans="1:6" ht="52.5" x14ac:dyDescent="0.35">
      <c r="A271" s="601"/>
      <c r="B271" s="607"/>
      <c r="C271" s="322" t="s">
        <v>671</v>
      </c>
      <c r="D271" s="323">
        <v>0</v>
      </c>
      <c r="E271" s="323">
        <v>0</v>
      </c>
      <c r="F271" s="323">
        <v>0</v>
      </c>
    </row>
    <row r="272" spans="1:6" ht="27.95" customHeight="1" x14ac:dyDescent="0.35">
      <c r="A272" s="599" t="s">
        <v>819</v>
      </c>
      <c r="B272" s="605" t="s">
        <v>820</v>
      </c>
      <c r="C272" s="322" t="s">
        <v>42</v>
      </c>
      <c r="D272" s="323">
        <f t="shared" ref="D272:F272" si="62">D274</f>
        <v>0</v>
      </c>
      <c r="E272" s="323">
        <f t="shared" si="62"/>
        <v>0</v>
      </c>
      <c r="F272" s="323">
        <f t="shared" si="62"/>
        <v>0</v>
      </c>
    </row>
    <row r="273" spans="1:6" ht="27.95" customHeight="1" x14ac:dyDescent="0.35">
      <c r="A273" s="600"/>
      <c r="B273" s="606"/>
      <c r="C273" s="322" t="s">
        <v>670</v>
      </c>
      <c r="D273" s="323"/>
      <c r="E273" s="323"/>
      <c r="F273" s="323"/>
    </row>
    <row r="274" spans="1:6" ht="27.95" customHeight="1" x14ac:dyDescent="0.35">
      <c r="A274" s="600"/>
      <c r="B274" s="606"/>
      <c r="C274" s="322" t="s">
        <v>533</v>
      </c>
      <c r="D274" s="323">
        <v>0</v>
      </c>
      <c r="E274" s="323">
        <v>0</v>
      </c>
      <c r="F274" s="323">
        <v>0</v>
      </c>
    </row>
    <row r="275" spans="1:6" ht="78.75" x14ac:dyDescent="0.35">
      <c r="A275" s="600"/>
      <c r="B275" s="606"/>
      <c r="C275" s="322" t="s">
        <v>44</v>
      </c>
      <c r="D275" s="323">
        <f t="shared" ref="D275:F275" si="63">D276+D277</f>
        <v>0</v>
      </c>
      <c r="E275" s="323">
        <f t="shared" si="63"/>
        <v>0</v>
      </c>
      <c r="F275" s="323">
        <f t="shared" si="63"/>
        <v>0</v>
      </c>
    </row>
    <row r="276" spans="1:6" ht="27.95" customHeight="1" x14ac:dyDescent="0.35">
      <c r="A276" s="600"/>
      <c r="B276" s="606"/>
      <c r="C276" s="322" t="s">
        <v>771</v>
      </c>
      <c r="D276" s="323">
        <v>0</v>
      </c>
      <c r="E276" s="323">
        <v>0</v>
      </c>
      <c r="F276" s="323">
        <v>0</v>
      </c>
    </row>
    <row r="277" spans="1:6" ht="52.5" x14ac:dyDescent="0.35">
      <c r="A277" s="601"/>
      <c r="B277" s="607"/>
      <c r="C277" s="322" t="s">
        <v>671</v>
      </c>
      <c r="D277" s="323">
        <v>0</v>
      </c>
      <c r="E277" s="323">
        <v>0</v>
      </c>
      <c r="F277" s="323">
        <v>0</v>
      </c>
    </row>
    <row r="278" spans="1:6" ht="26.25" x14ac:dyDescent="0.35">
      <c r="A278" s="599" t="s">
        <v>821</v>
      </c>
      <c r="B278" s="605" t="s">
        <v>822</v>
      </c>
      <c r="C278" s="322" t="s">
        <v>42</v>
      </c>
      <c r="D278" s="323">
        <f t="shared" ref="D278:F278" si="64">D280</f>
        <v>0</v>
      </c>
      <c r="E278" s="323">
        <f t="shared" si="64"/>
        <v>0</v>
      </c>
      <c r="F278" s="323">
        <f t="shared" si="64"/>
        <v>0</v>
      </c>
    </row>
    <row r="279" spans="1:6" ht="26.25" x14ac:dyDescent="0.35">
      <c r="A279" s="600"/>
      <c r="B279" s="606"/>
      <c r="C279" s="322" t="s">
        <v>670</v>
      </c>
      <c r="D279" s="323"/>
      <c r="E279" s="323"/>
      <c r="F279" s="323"/>
    </row>
    <row r="280" spans="1:6" ht="26.25" x14ac:dyDescent="0.35">
      <c r="A280" s="600"/>
      <c r="B280" s="606"/>
      <c r="C280" s="322" t="s">
        <v>533</v>
      </c>
      <c r="D280" s="323">
        <v>0</v>
      </c>
      <c r="E280" s="323">
        <v>0</v>
      </c>
      <c r="F280" s="323">
        <v>0</v>
      </c>
    </row>
    <row r="281" spans="1:6" ht="78.75" x14ac:dyDescent="0.35">
      <c r="A281" s="600"/>
      <c r="B281" s="606"/>
      <c r="C281" s="322" t="s">
        <v>44</v>
      </c>
      <c r="D281" s="323">
        <f t="shared" ref="D281:F281" si="65">D282+D283</f>
        <v>0</v>
      </c>
      <c r="E281" s="323">
        <f t="shared" si="65"/>
        <v>0</v>
      </c>
      <c r="F281" s="323">
        <f t="shared" si="65"/>
        <v>0</v>
      </c>
    </row>
    <row r="282" spans="1:6" ht="26.25" x14ac:dyDescent="0.35">
      <c r="A282" s="600"/>
      <c r="B282" s="606"/>
      <c r="C282" s="322" t="s">
        <v>771</v>
      </c>
      <c r="D282" s="323">
        <v>0</v>
      </c>
      <c r="E282" s="323">
        <v>0</v>
      </c>
      <c r="F282" s="323">
        <v>0</v>
      </c>
    </row>
    <row r="283" spans="1:6" ht="52.5" x14ac:dyDescent="0.35">
      <c r="A283" s="601"/>
      <c r="B283" s="607"/>
      <c r="C283" s="322" t="s">
        <v>671</v>
      </c>
      <c r="D283" s="323">
        <v>0</v>
      </c>
      <c r="E283" s="323">
        <v>0</v>
      </c>
      <c r="F283" s="323">
        <v>0</v>
      </c>
    </row>
    <row r="284" spans="1:6" ht="27.95" customHeight="1" x14ac:dyDescent="0.35">
      <c r="A284" s="599" t="s">
        <v>823</v>
      </c>
      <c r="B284" s="605" t="s">
        <v>824</v>
      </c>
      <c r="C284" s="322" t="s">
        <v>42</v>
      </c>
      <c r="D284" s="323">
        <f t="shared" ref="D284:F284" si="66">D286</f>
        <v>0</v>
      </c>
      <c r="E284" s="323">
        <f t="shared" si="66"/>
        <v>0</v>
      </c>
      <c r="F284" s="323">
        <f t="shared" si="66"/>
        <v>0</v>
      </c>
    </row>
    <row r="285" spans="1:6" ht="27.95" customHeight="1" x14ac:dyDescent="0.35">
      <c r="A285" s="600"/>
      <c r="B285" s="606"/>
      <c r="C285" s="322" t="s">
        <v>670</v>
      </c>
      <c r="D285" s="323"/>
      <c r="E285" s="323"/>
      <c r="F285" s="323"/>
    </row>
    <row r="286" spans="1:6" ht="27.95" customHeight="1" x14ac:dyDescent="0.35">
      <c r="A286" s="600"/>
      <c r="B286" s="606"/>
      <c r="C286" s="322" t="s">
        <v>533</v>
      </c>
      <c r="D286" s="323">
        <v>0</v>
      </c>
      <c r="E286" s="323">
        <v>0</v>
      </c>
      <c r="F286" s="323">
        <v>0</v>
      </c>
    </row>
    <row r="287" spans="1:6" ht="78.75" x14ac:dyDescent="0.35">
      <c r="A287" s="600"/>
      <c r="B287" s="606"/>
      <c r="C287" s="322" t="s">
        <v>44</v>
      </c>
      <c r="D287" s="323">
        <f t="shared" ref="D287:F287" si="67">D288+D289</f>
        <v>0</v>
      </c>
      <c r="E287" s="323">
        <f t="shared" si="67"/>
        <v>0</v>
      </c>
      <c r="F287" s="323">
        <f t="shared" si="67"/>
        <v>0</v>
      </c>
    </row>
    <row r="288" spans="1:6" ht="27.95" customHeight="1" x14ac:dyDescent="0.35">
      <c r="A288" s="600"/>
      <c r="B288" s="606"/>
      <c r="C288" s="322" t="s">
        <v>771</v>
      </c>
      <c r="D288" s="323">
        <v>0</v>
      </c>
      <c r="E288" s="323">
        <v>0</v>
      </c>
      <c r="F288" s="323">
        <v>0</v>
      </c>
    </row>
    <row r="289" spans="1:6" ht="52.5" x14ac:dyDescent="0.35">
      <c r="A289" s="601"/>
      <c r="B289" s="607"/>
      <c r="C289" s="322" t="s">
        <v>671</v>
      </c>
      <c r="D289" s="323">
        <v>0</v>
      </c>
      <c r="E289" s="323">
        <v>0</v>
      </c>
      <c r="F289" s="323">
        <v>0</v>
      </c>
    </row>
    <row r="290" spans="1:6" ht="27.95" customHeight="1" x14ac:dyDescent="0.35">
      <c r="A290" s="599" t="s">
        <v>825</v>
      </c>
      <c r="B290" s="605" t="s">
        <v>826</v>
      </c>
      <c r="C290" s="322" t="s">
        <v>42</v>
      </c>
      <c r="D290" s="323">
        <f t="shared" ref="D290:F290" si="68">D292</f>
        <v>0</v>
      </c>
      <c r="E290" s="323">
        <f t="shared" si="68"/>
        <v>0</v>
      </c>
      <c r="F290" s="323">
        <f t="shared" si="68"/>
        <v>0</v>
      </c>
    </row>
    <row r="291" spans="1:6" ht="27.95" customHeight="1" x14ac:dyDescent="0.35">
      <c r="A291" s="600"/>
      <c r="B291" s="606"/>
      <c r="C291" s="322" t="s">
        <v>670</v>
      </c>
      <c r="D291" s="323"/>
      <c r="E291" s="323"/>
      <c r="F291" s="323"/>
    </row>
    <row r="292" spans="1:6" ht="27.95" customHeight="1" x14ac:dyDescent="0.35">
      <c r="A292" s="600"/>
      <c r="B292" s="606"/>
      <c r="C292" s="322" t="s">
        <v>533</v>
      </c>
      <c r="D292" s="323">
        <v>0</v>
      </c>
      <c r="E292" s="323">
        <v>0</v>
      </c>
      <c r="F292" s="323">
        <v>0</v>
      </c>
    </row>
    <row r="293" spans="1:6" ht="78.75" x14ac:dyDescent="0.35">
      <c r="A293" s="600"/>
      <c r="B293" s="606"/>
      <c r="C293" s="322" t="s">
        <v>44</v>
      </c>
      <c r="D293" s="323">
        <f t="shared" ref="D293:F293" si="69">D294+D295</f>
        <v>0</v>
      </c>
      <c r="E293" s="323">
        <f t="shared" si="69"/>
        <v>0</v>
      </c>
      <c r="F293" s="323">
        <f t="shared" si="69"/>
        <v>0</v>
      </c>
    </row>
    <row r="294" spans="1:6" ht="27.95" customHeight="1" x14ac:dyDescent="0.35">
      <c r="A294" s="600"/>
      <c r="B294" s="606"/>
      <c r="C294" s="322" t="s">
        <v>771</v>
      </c>
      <c r="D294" s="323">
        <v>0</v>
      </c>
      <c r="E294" s="323">
        <v>0</v>
      </c>
      <c r="F294" s="323">
        <v>0</v>
      </c>
    </row>
    <row r="295" spans="1:6" ht="52.5" x14ac:dyDescent="0.35">
      <c r="A295" s="601"/>
      <c r="B295" s="607"/>
      <c r="C295" s="322" t="s">
        <v>671</v>
      </c>
      <c r="D295" s="323">
        <v>0</v>
      </c>
      <c r="E295" s="323">
        <v>0</v>
      </c>
      <c r="F295" s="323">
        <v>0</v>
      </c>
    </row>
    <row r="296" spans="1:6" ht="27.95" customHeight="1" x14ac:dyDescent="0.35">
      <c r="A296" s="599" t="s">
        <v>827</v>
      </c>
      <c r="B296" s="605" t="s">
        <v>828</v>
      </c>
      <c r="C296" s="322" t="s">
        <v>42</v>
      </c>
      <c r="D296" s="323">
        <f t="shared" ref="D296:F296" si="70">D298</f>
        <v>0</v>
      </c>
      <c r="E296" s="323">
        <f t="shared" si="70"/>
        <v>0</v>
      </c>
      <c r="F296" s="323">
        <f t="shared" si="70"/>
        <v>0</v>
      </c>
    </row>
    <row r="297" spans="1:6" ht="27.95" customHeight="1" x14ac:dyDescent="0.35">
      <c r="A297" s="600"/>
      <c r="B297" s="606"/>
      <c r="C297" s="322" t="s">
        <v>670</v>
      </c>
      <c r="D297" s="323"/>
      <c r="E297" s="323"/>
      <c r="F297" s="323"/>
    </row>
    <row r="298" spans="1:6" ht="27.95" customHeight="1" x14ac:dyDescent="0.35">
      <c r="A298" s="600"/>
      <c r="B298" s="606"/>
      <c r="C298" s="322" t="s">
        <v>533</v>
      </c>
      <c r="D298" s="323">
        <v>0</v>
      </c>
      <c r="E298" s="323">
        <v>0</v>
      </c>
      <c r="F298" s="323">
        <v>0</v>
      </c>
    </row>
    <row r="299" spans="1:6" ht="78.75" x14ac:dyDescent="0.35">
      <c r="A299" s="600"/>
      <c r="B299" s="606"/>
      <c r="C299" s="322" t="s">
        <v>44</v>
      </c>
      <c r="D299" s="323">
        <f t="shared" ref="D299:F299" si="71">D300+D301</f>
        <v>0</v>
      </c>
      <c r="E299" s="323">
        <f t="shared" si="71"/>
        <v>0</v>
      </c>
      <c r="F299" s="323">
        <f t="shared" si="71"/>
        <v>0</v>
      </c>
    </row>
    <row r="300" spans="1:6" ht="27.95" customHeight="1" x14ac:dyDescent="0.35">
      <c r="A300" s="600"/>
      <c r="B300" s="606"/>
      <c r="C300" s="322" t="s">
        <v>771</v>
      </c>
      <c r="D300" s="323">
        <v>0</v>
      </c>
      <c r="E300" s="323">
        <v>0</v>
      </c>
      <c r="F300" s="323">
        <v>0</v>
      </c>
    </row>
    <row r="301" spans="1:6" ht="52.5" x14ac:dyDescent="0.35">
      <c r="A301" s="601"/>
      <c r="B301" s="607"/>
      <c r="C301" s="322" t="s">
        <v>671</v>
      </c>
      <c r="D301" s="323">
        <v>0</v>
      </c>
      <c r="E301" s="323">
        <v>0</v>
      </c>
      <c r="F301" s="323">
        <v>0</v>
      </c>
    </row>
    <row r="302" spans="1:6" ht="27.95" customHeight="1" x14ac:dyDescent="0.35">
      <c r="A302" s="599" t="s">
        <v>829</v>
      </c>
      <c r="B302" s="605" t="s">
        <v>830</v>
      </c>
      <c r="C302" s="322" t="s">
        <v>42</v>
      </c>
      <c r="D302" s="323">
        <f t="shared" ref="D302:F302" si="72">D304</f>
        <v>0</v>
      </c>
      <c r="E302" s="323">
        <f t="shared" si="72"/>
        <v>0</v>
      </c>
      <c r="F302" s="323">
        <f t="shared" si="72"/>
        <v>0</v>
      </c>
    </row>
    <row r="303" spans="1:6" ht="27.95" customHeight="1" x14ac:dyDescent="0.35">
      <c r="A303" s="600"/>
      <c r="B303" s="606"/>
      <c r="C303" s="322" t="s">
        <v>670</v>
      </c>
      <c r="D303" s="323"/>
      <c r="E303" s="323"/>
      <c r="F303" s="323"/>
    </row>
    <row r="304" spans="1:6" ht="27.95" customHeight="1" x14ac:dyDescent="0.35">
      <c r="A304" s="600"/>
      <c r="B304" s="606"/>
      <c r="C304" s="322" t="s">
        <v>533</v>
      </c>
      <c r="D304" s="323">
        <v>0</v>
      </c>
      <c r="E304" s="323">
        <v>0</v>
      </c>
      <c r="F304" s="323">
        <v>0</v>
      </c>
    </row>
    <row r="305" spans="1:6" ht="78.75" x14ac:dyDescent="0.35">
      <c r="A305" s="600"/>
      <c r="B305" s="606"/>
      <c r="C305" s="322" t="s">
        <v>44</v>
      </c>
      <c r="D305" s="323">
        <f t="shared" ref="D305:F305" si="73">D306+D307</f>
        <v>0</v>
      </c>
      <c r="E305" s="323">
        <f t="shared" si="73"/>
        <v>0</v>
      </c>
      <c r="F305" s="323">
        <f t="shared" si="73"/>
        <v>0</v>
      </c>
    </row>
    <row r="306" spans="1:6" ht="27.95" customHeight="1" x14ac:dyDescent="0.35">
      <c r="A306" s="600"/>
      <c r="B306" s="606"/>
      <c r="C306" s="322" t="s">
        <v>771</v>
      </c>
      <c r="D306" s="323">
        <v>0</v>
      </c>
      <c r="E306" s="323">
        <v>0</v>
      </c>
      <c r="F306" s="323">
        <v>0</v>
      </c>
    </row>
    <row r="307" spans="1:6" ht="52.5" x14ac:dyDescent="0.35">
      <c r="A307" s="601"/>
      <c r="B307" s="607"/>
      <c r="C307" s="322" t="s">
        <v>671</v>
      </c>
      <c r="D307" s="323">
        <v>0</v>
      </c>
      <c r="E307" s="323">
        <v>0</v>
      </c>
      <c r="F307" s="323">
        <v>0</v>
      </c>
    </row>
    <row r="308" spans="1:6" ht="27.95" customHeight="1" x14ac:dyDescent="0.35">
      <c r="A308" s="599" t="s">
        <v>831</v>
      </c>
      <c r="B308" s="605" t="s">
        <v>832</v>
      </c>
      <c r="C308" s="322" t="s">
        <v>42</v>
      </c>
      <c r="D308" s="323">
        <f t="shared" ref="D308:F308" si="74">D310</f>
        <v>0</v>
      </c>
      <c r="E308" s="323">
        <f t="shared" si="74"/>
        <v>0</v>
      </c>
      <c r="F308" s="323">
        <f t="shared" si="74"/>
        <v>0</v>
      </c>
    </row>
    <row r="309" spans="1:6" ht="27.95" customHeight="1" x14ac:dyDescent="0.35">
      <c r="A309" s="600"/>
      <c r="B309" s="606"/>
      <c r="C309" s="322" t="s">
        <v>670</v>
      </c>
      <c r="D309" s="323"/>
      <c r="E309" s="323"/>
      <c r="F309" s="323"/>
    </row>
    <row r="310" spans="1:6" ht="27.95" customHeight="1" x14ac:dyDescent="0.35">
      <c r="A310" s="600"/>
      <c r="B310" s="606"/>
      <c r="C310" s="322" t="s">
        <v>533</v>
      </c>
      <c r="D310" s="323">
        <v>0</v>
      </c>
      <c r="E310" s="323">
        <v>0</v>
      </c>
      <c r="F310" s="323">
        <v>0</v>
      </c>
    </row>
    <row r="311" spans="1:6" ht="78.75" x14ac:dyDescent="0.35">
      <c r="A311" s="600"/>
      <c r="B311" s="606"/>
      <c r="C311" s="322" t="s">
        <v>44</v>
      </c>
      <c r="D311" s="323">
        <f t="shared" ref="D311:F311" si="75">D312+D313</f>
        <v>0</v>
      </c>
      <c r="E311" s="323">
        <f t="shared" si="75"/>
        <v>0</v>
      </c>
      <c r="F311" s="323">
        <f t="shared" si="75"/>
        <v>0</v>
      </c>
    </row>
    <row r="312" spans="1:6" ht="27.95" customHeight="1" x14ac:dyDescent="0.35">
      <c r="A312" s="600"/>
      <c r="B312" s="606"/>
      <c r="C312" s="322" t="s">
        <v>771</v>
      </c>
      <c r="D312" s="323">
        <v>0</v>
      </c>
      <c r="E312" s="323">
        <v>0</v>
      </c>
      <c r="F312" s="323">
        <v>0</v>
      </c>
    </row>
    <row r="313" spans="1:6" ht="52.5" x14ac:dyDescent="0.35">
      <c r="A313" s="601"/>
      <c r="B313" s="607"/>
      <c r="C313" s="322" t="s">
        <v>671</v>
      </c>
      <c r="D313" s="323">
        <v>0</v>
      </c>
      <c r="E313" s="323">
        <v>0</v>
      </c>
      <c r="F313" s="323">
        <v>0</v>
      </c>
    </row>
    <row r="314" spans="1:6" ht="27.95" customHeight="1" x14ac:dyDescent="0.35">
      <c r="A314" s="599" t="s">
        <v>833</v>
      </c>
      <c r="B314" s="605" t="s">
        <v>834</v>
      </c>
      <c r="C314" s="322" t="s">
        <v>42</v>
      </c>
      <c r="D314" s="323">
        <f t="shared" ref="D314:F314" si="76">D316</f>
        <v>0</v>
      </c>
      <c r="E314" s="323">
        <f t="shared" si="76"/>
        <v>0</v>
      </c>
      <c r="F314" s="323">
        <f t="shared" si="76"/>
        <v>0</v>
      </c>
    </row>
    <row r="315" spans="1:6" ht="27.95" customHeight="1" x14ac:dyDescent="0.35">
      <c r="A315" s="600"/>
      <c r="B315" s="606"/>
      <c r="C315" s="322" t="s">
        <v>670</v>
      </c>
      <c r="D315" s="323"/>
      <c r="E315" s="323"/>
      <c r="F315" s="323"/>
    </row>
    <row r="316" spans="1:6" ht="27.95" customHeight="1" x14ac:dyDescent="0.35">
      <c r="A316" s="600"/>
      <c r="B316" s="606"/>
      <c r="C316" s="322" t="s">
        <v>533</v>
      </c>
      <c r="D316" s="323">
        <v>0</v>
      </c>
      <c r="E316" s="323">
        <v>0</v>
      </c>
      <c r="F316" s="323">
        <v>0</v>
      </c>
    </row>
    <row r="317" spans="1:6" ht="78.75" x14ac:dyDescent="0.35">
      <c r="A317" s="600"/>
      <c r="B317" s="606"/>
      <c r="C317" s="322" t="s">
        <v>44</v>
      </c>
      <c r="D317" s="323">
        <f t="shared" ref="D317:F317" si="77">D318+D319</f>
        <v>0</v>
      </c>
      <c r="E317" s="323">
        <f t="shared" si="77"/>
        <v>0</v>
      </c>
      <c r="F317" s="323">
        <f t="shared" si="77"/>
        <v>0</v>
      </c>
    </row>
    <row r="318" spans="1:6" ht="27.95" customHeight="1" x14ac:dyDescent="0.35">
      <c r="A318" s="600"/>
      <c r="B318" s="606"/>
      <c r="C318" s="322" t="s">
        <v>771</v>
      </c>
      <c r="D318" s="323">
        <v>0</v>
      </c>
      <c r="E318" s="323">
        <v>0</v>
      </c>
      <c r="F318" s="323">
        <v>0</v>
      </c>
    </row>
    <row r="319" spans="1:6" ht="52.5" x14ac:dyDescent="0.35">
      <c r="A319" s="601"/>
      <c r="B319" s="607"/>
      <c r="C319" s="322" t="s">
        <v>671</v>
      </c>
      <c r="D319" s="323">
        <v>0</v>
      </c>
      <c r="E319" s="323">
        <v>0</v>
      </c>
      <c r="F319" s="323">
        <v>0</v>
      </c>
    </row>
    <row r="320" spans="1:6" ht="27.95" customHeight="1" x14ac:dyDescent="0.35">
      <c r="A320" s="599" t="s">
        <v>835</v>
      </c>
      <c r="B320" s="605" t="s">
        <v>836</v>
      </c>
      <c r="C320" s="322" t="s">
        <v>42</v>
      </c>
      <c r="D320" s="323">
        <f t="shared" ref="D320:F320" si="78">D322</f>
        <v>0</v>
      </c>
      <c r="E320" s="323">
        <f t="shared" si="78"/>
        <v>0</v>
      </c>
      <c r="F320" s="323">
        <f t="shared" si="78"/>
        <v>0</v>
      </c>
    </row>
    <row r="321" spans="1:6" ht="27.95" customHeight="1" x14ac:dyDescent="0.35">
      <c r="A321" s="600"/>
      <c r="B321" s="606"/>
      <c r="C321" s="322" t="s">
        <v>670</v>
      </c>
      <c r="D321" s="323"/>
      <c r="E321" s="323"/>
      <c r="F321" s="323"/>
    </row>
    <row r="322" spans="1:6" ht="27.95" customHeight="1" x14ac:dyDescent="0.35">
      <c r="A322" s="600"/>
      <c r="B322" s="606"/>
      <c r="C322" s="322" t="s">
        <v>533</v>
      </c>
      <c r="D322" s="323">
        <v>0</v>
      </c>
      <c r="E322" s="323">
        <v>0</v>
      </c>
      <c r="F322" s="323">
        <v>0</v>
      </c>
    </row>
    <row r="323" spans="1:6" ht="78.75" x14ac:dyDescent="0.35">
      <c r="A323" s="600"/>
      <c r="B323" s="606"/>
      <c r="C323" s="322" t="s">
        <v>44</v>
      </c>
      <c r="D323" s="323">
        <f t="shared" ref="D323:F323" si="79">D324+D325</f>
        <v>0</v>
      </c>
      <c r="E323" s="323">
        <f t="shared" si="79"/>
        <v>0</v>
      </c>
      <c r="F323" s="323">
        <f t="shared" si="79"/>
        <v>0</v>
      </c>
    </row>
    <row r="324" spans="1:6" ht="27.95" customHeight="1" x14ac:dyDescent="0.35">
      <c r="A324" s="600"/>
      <c r="B324" s="606"/>
      <c r="C324" s="322" t="s">
        <v>771</v>
      </c>
      <c r="D324" s="323">
        <v>0</v>
      </c>
      <c r="E324" s="323">
        <v>0</v>
      </c>
      <c r="F324" s="323">
        <v>0</v>
      </c>
    </row>
    <row r="325" spans="1:6" ht="52.5" x14ac:dyDescent="0.35">
      <c r="A325" s="600"/>
      <c r="B325" s="606"/>
      <c r="C325" s="322" t="s">
        <v>671</v>
      </c>
      <c r="D325" s="323">
        <v>0</v>
      </c>
      <c r="E325" s="323">
        <v>0</v>
      </c>
      <c r="F325" s="323">
        <v>0</v>
      </c>
    </row>
    <row r="326" spans="1:6" ht="27.95" customHeight="1" x14ac:dyDescent="0.35">
      <c r="A326" s="599" t="s">
        <v>837</v>
      </c>
      <c r="B326" s="605" t="s">
        <v>838</v>
      </c>
      <c r="C326" s="322" t="s">
        <v>42</v>
      </c>
      <c r="D326" s="323">
        <f t="shared" ref="D326:F326" si="80">D328</f>
        <v>0</v>
      </c>
      <c r="E326" s="323">
        <f t="shared" si="80"/>
        <v>0</v>
      </c>
      <c r="F326" s="323">
        <f t="shared" si="80"/>
        <v>0</v>
      </c>
    </row>
    <row r="327" spans="1:6" ht="27.95" customHeight="1" x14ac:dyDescent="0.35">
      <c r="A327" s="600"/>
      <c r="B327" s="606"/>
      <c r="C327" s="322" t="s">
        <v>670</v>
      </c>
      <c r="D327" s="323"/>
      <c r="E327" s="323"/>
      <c r="F327" s="323"/>
    </row>
    <row r="328" spans="1:6" ht="27.95" customHeight="1" x14ac:dyDescent="0.35">
      <c r="A328" s="600"/>
      <c r="B328" s="606"/>
      <c r="C328" s="322" t="s">
        <v>533</v>
      </c>
      <c r="D328" s="323">
        <v>0</v>
      </c>
      <c r="E328" s="323">
        <v>0</v>
      </c>
      <c r="F328" s="323">
        <v>0</v>
      </c>
    </row>
    <row r="329" spans="1:6" ht="78.75" x14ac:dyDescent="0.35">
      <c r="A329" s="600"/>
      <c r="B329" s="606"/>
      <c r="C329" s="322" t="s">
        <v>44</v>
      </c>
      <c r="D329" s="323">
        <f t="shared" ref="D329:F329" si="81">D330+D331</f>
        <v>0</v>
      </c>
      <c r="E329" s="323">
        <f t="shared" si="81"/>
        <v>0</v>
      </c>
      <c r="F329" s="323">
        <f t="shared" si="81"/>
        <v>0</v>
      </c>
    </row>
    <row r="330" spans="1:6" ht="27.95" customHeight="1" x14ac:dyDescent="0.35">
      <c r="A330" s="600"/>
      <c r="B330" s="606"/>
      <c r="C330" s="322" t="s">
        <v>771</v>
      </c>
      <c r="D330" s="323">
        <v>0</v>
      </c>
      <c r="E330" s="323">
        <v>0</v>
      </c>
      <c r="F330" s="323">
        <v>0</v>
      </c>
    </row>
    <row r="331" spans="1:6" ht="52.5" x14ac:dyDescent="0.35">
      <c r="A331" s="601"/>
      <c r="B331" s="607"/>
      <c r="C331" s="322" t="s">
        <v>671</v>
      </c>
      <c r="D331" s="323">
        <v>0</v>
      </c>
      <c r="E331" s="323">
        <v>0</v>
      </c>
      <c r="F331" s="323">
        <v>0</v>
      </c>
    </row>
    <row r="332" spans="1:6" ht="27.95" customHeight="1" x14ac:dyDescent="0.35">
      <c r="A332" s="599" t="s">
        <v>839</v>
      </c>
      <c r="B332" s="605" t="s">
        <v>840</v>
      </c>
      <c r="C332" s="322" t="s">
        <v>42</v>
      </c>
      <c r="D332" s="323">
        <f t="shared" ref="D332:F332" si="82">D334</f>
        <v>0</v>
      </c>
      <c r="E332" s="323">
        <f t="shared" si="82"/>
        <v>0</v>
      </c>
      <c r="F332" s="323">
        <f t="shared" si="82"/>
        <v>0</v>
      </c>
    </row>
    <row r="333" spans="1:6" ht="27.95" customHeight="1" x14ac:dyDescent="0.35">
      <c r="A333" s="600"/>
      <c r="B333" s="606"/>
      <c r="C333" s="322" t="s">
        <v>670</v>
      </c>
      <c r="D333" s="323"/>
      <c r="E333" s="323"/>
      <c r="F333" s="323"/>
    </row>
    <row r="334" spans="1:6" ht="27.95" customHeight="1" x14ac:dyDescent="0.35">
      <c r="A334" s="600"/>
      <c r="B334" s="606"/>
      <c r="C334" s="322" t="s">
        <v>533</v>
      </c>
      <c r="D334" s="323">
        <v>0</v>
      </c>
      <c r="E334" s="323">
        <v>0</v>
      </c>
      <c r="F334" s="323">
        <v>0</v>
      </c>
    </row>
    <row r="335" spans="1:6" ht="78.75" x14ac:dyDescent="0.35">
      <c r="A335" s="600"/>
      <c r="B335" s="606"/>
      <c r="C335" s="322" t="s">
        <v>44</v>
      </c>
      <c r="D335" s="323">
        <f t="shared" ref="D335:F335" si="83">D336+D337</f>
        <v>0</v>
      </c>
      <c r="E335" s="323">
        <f t="shared" si="83"/>
        <v>0</v>
      </c>
      <c r="F335" s="323">
        <f t="shared" si="83"/>
        <v>0</v>
      </c>
    </row>
    <row r="336" spans="1:6" ht="27.95" customHeight="1" x14ac:dyDescent="0.35">
      <c r="A336" s="600"/>
      <c r="B336" s="606"/>
      <c r="C336" s="322" t="s">
        <v>771</v>
      </c>
      <c r="D336" s="323">
        <v>0</v>
      </c>
      <c r="E336" s="323">
        <v>0</v>
      </c>
      <c r="F336" s="323">
        <v>0</v>
      </c>
    </row>
    <row r="337" spans="1:6" ht="52.5" x14ac:dyDescent="0.35">
      <c r="A337" s="601"/>
      <c r="B337" s="607"/>
      <c r="C337" s="322" t="s">
        <v>671</v>
      </c>
      <c r="D337" s="323">
        <v>0</v>
      </c>
      <c r="E337" s="323">
        <v>0</v>
      </c>
      <c r="F337" s="323">
        <v>0</v>
      </c>
    </row>
    <row r="338" spans="1:6" ht="27.95" customHeight="1" x14ac:dyDescent="0.35">
      <c r="A338" s="599" t="s">
        <v>841</v>
      </c>
      <c r="B338" s="605" t="s">
        <v>842</v>
      </c>
      <c r="C338" s="322" t="s">
        <v>42</v>
      </c>
      <c r="D338" s="323">
        <f t="shared" ref="D338:F338" si="84">D340</f>
        <v>0</v>
      </c>
      <c r="E338" s="323">
        <f t="shared" si="84"/>
        <v>0</v>
      </c>
      <c r="F338" s="323">
        <f t="shared" si="84"/>
        <v>0</v>
      </c>
    </row>
    <row r="339" spans="1:6" ht="27.95" customHeight="1" x14ac:dyDescent="0.35">
      <c r="A339" s="600"/>
      <c r="B339" s="606"/>
      <c r="C339" s="322" t="s">
        <v>670</v>
      </c>
      <c r="D339" s="323"/>
      <c r="E339" s="323"/>
      <c r="F339" s="323"/>
    </row>
    <row r="340" spans="1:6" ht="27.95" customHeight="1" x14ac:dyDescent="0.35">
      <c r="A340" s="600"/>
      <c r="B340" s="606"/>
      <c r="C340" s="322" t="s">
        <v>533</v>
      </c>
      <c r="D340" s="323">
        <v>0</v>
      </c>
      <c r="E340" s="323">
        <v>0</v>
      </c>
      <c r="F340" s="323">
        <v>0</v>
      </c>
    </row>
    <row r="341" spans="1:6" ht="78.75" x14ac:dyDescent="0.35">
      <c r="A341" s="600"/>
      <c r="B341" s="606"/>
      <c r="C341" s="322" t="s">
        <v>44</v>
      </c>
      <c r="D341" s="323">
        <f t="shared" ref="D341:F341" si="85">D342+D343</f>
        <v>0</v>
      </c>
      <c r="E341" s="323">
        <f t="shared" si="85"/>
        <v>0</v>
      </c>
      <c r="F341" s="323">
        <f t="shared" si="85"/>
        <v>0</v>
      </c>
    </row>
    <row r="342" spans="1:6" ht="27.95" customHeight="1" x14ac:dyDescent="0.35">
      <c r="A342" s="600"/>
      <c r="B342" s="606"/>
      <c r="C342" s="322" t="s">
        <v>771</v>
      </c>
      <c r="D342" s="323">
        <v>0</v>
      </c>
      <c r="E342" s="323">
        <v>0</v>
      </c>
      <c r="F342" s="323">
        <v>0</v>
      </c>
    </row>
    <row r="343" spans="1:6" ht="52.5" x14ac:dyDescent="0.35">
      <c r="A343" s="601"/>
      <c r="B343" s="607"/>
      <c r="C343" s="322" t="s">
        <v>671</v>
      </c>
      <c r="D343" s="323">
        <v>0</v>
      </c>
      <c r="E343" s="323">
        <v>0</v>
      </c>
      <c r="F343" s="323">
        <v>0</v>
      </c>
    </row>
    <row r="344" spans="1:6" ht="27.95" customHeight="1" x14ac:dyDescent="0.35">
      <c r="A344" s="599" t="s">
        <v>843</v>
      </c>
      <c r="B344" s="605" t="s">
        <v>844</v>
      </c>
      <c r="C344" s="322" t="s">
        <v>42</v>
      </c>
      <c r="D344" s="323">
        <f t="shared" ref="D344:F344" si="86">D346</f>
        <v>0</v>
      </c>
      <c r="E344" s="323">
        <f t="shared" si="86"/>
        <v>0</v>
      </c>
      <c r="F344" s="323">
        <f t="shared" si="86"/>
        <v>0</v>
      </c>
    </row>
    <row r="345" spans="1:6" ht="27.95" customHeight="1" x14ac:dyDescent="0.35">
      <c r="A345" s="600"/>
      <c r="B345" s="606"/>
      <c r="C345" s="322" t="s">
        <v>670</v>
      </c>
      <c r="D345" s="323"/>
      <c r="E345" s="323"/>
      <c r="F345" s="323"/>
    </row>
    <row r="346" spans="1:6" ht="27.95" customHeight="1" x14ac:dyDescent="0.35">
      <c r="A346" s="600"/>
      <c r="B346" s="606"/>
      <c r="C346" s="322" t="s">
        <v>533</v>
      </c>
      <c r="D346" s="323">
        <v>0</v>
      </c>
      <c r="E346" s="323">
        <v>0</v>
      </c>
      <c r="F346" s="323">
        <v>0</v>
      </c>
    </row>
    <row r="347" spans="1:6" ht="78.75" x14ac:dyDescent="0.35">
      <c r="A347" s="600"/>
      <c r="B347" s="606"/>
      <c r="C347" s="322" t="s">
        <v>44</v>
      </c>
      <c r="D347" s="323">
        <f t="shared" ref="D347:F347" si="87">D348+D349</f>
        <v>0</v>
      </c>
      <c r="E347" s="323">
        <f t="shared" si="87"/>
        <v>0</v>
      </c>
      <c r="F347" s="323">
        <f t="shared" si="87"/>
        <v>0</v>
      </c>
    </row>
    <row r="348" spans="1:6" ht="27.95" customHeight="1" x14ac:dyDescent="0.35">
      <c r="A348" s="600"/>
      <c r="B348" s="606"/>
      <c r="C348" s="322" t="s">
        <v>771</v>
      </c>
      <c r="D348" s="323">
        <v>0</v>
      </c>
      <c r="E348" s="323">
        <v>0</v>
      </c>
      <c r="F348" s="323">
        <v>0</v>
      </c>
    </row>
    <row r="349" spans="1:6" ht="52.5" x14ac:dyDescent="0.35">
      <c r="A349" s="601"/>
      <c r="B349" s="607"/>
      <c r="C349" s="322" t="s">
        <v>671</v>
      </c>
      <c r="D349" s="323">
        <v>0</v>
      </c>
      <c r="E349" s="323">
        <v>0</v>
      </c>
      <c r="F349" s="323">
        <v>0</v>
      </c>
    </row>
    <row r="350" spans="1:6" ht="27.95" customHeight="1" x14ac:dyDescent="0.35">
      <c r="A350" s="599" t="s">
        <v>845</v>
      </c>
      <c r="B350" s="605" t="s">
        <v>846</v>
      </c>
      <c r="C350" s="322" t="s">
        <v>42</v>
      </c>
      <c r="D350" s="323">
        <f t="shared" ref="D350:F350" si="88">D352</f>
        <v>0</v>
      </c>
      <c r="E350" s="323">
        <f t="shared" si="88"/>
        <v>0</v>
      </c>
      <c r="F350" s="323">
        <f t="shared" si="88"/>
        <v>0</v>
      </c>
    </row>
    <row r="351" spans="1:6" ht="27.95" customHeight="1" x14ac:dyDescent="0.35">
      <c r="A351" s="600"/>
      <c r="B351" s="606"/>
      <c r="C351" s="322" t="s">
        <v>670</v>
      </c>
      <c r="D351" s="323"/>
      <c r="E351" s="323"/>
      <c r="F351" s="323"/>
    </row>
    <row r="352" spans="1:6" ht="27.95" customHeight="1" x14ac:dyDescent="0.35">
      <c r="A352" s="600"/>
      <c r="B352" s="606"/>
      <c r="C352" s="322" t="s">
        <v>533</v>
      </c>
      <c r="D352" s="323">
        <v>0</v>
      </c>
      <c r="E352" s="323">
        <v>0</v>
      </c>
      <c r="F352" s="323">
        <v>0</v>
      </c>
    </row>
    <row r="353" spans="1:6" ht="78.75" x14ac:dyDescent="0.35">
      <c r="A353" s="600"/>
      <c r="B353" s="606"/>
      <c r="C353" s="322" t="s">
        <v>44</v>
      </c>
      <c r="D353" s="323">
        <f t="shared" ref="D353:F353" si="89">D354+D355</f>
        <v>0</v>
      </c>
      <c r="E353" s="323">
        <f t="shared" si="89"/>
        <v>0</v>
      </c>
      <c r="F353" s="323">
        <f t="shared" si="89"/>
        <v>0</v>
      </c>
    </row>
    <row r="354" spans="1:6" ht="27.95" customHeight="1" x14ac:dyDescent="0.35">
      <c r="A354" s="600"/>
      <c r="B354" s="606"/>
      <c r="C354" s="322" t="s">
        <v>771</v>
      </c>
      <c r="D354" s="323">
        <v>0</v>
      </c>
      <c r="E354" s="323">
        <v>0</v>
      </c>
      <c r="F354" s="323">
        <v>0</v>
      </c>
    </row>
    <row r="355" spans="1:6" ht="52.5" x14ac:dyDescent="0.35">
      <c r="A355" s="601"/>
      <c r="B355" s="607"/>
      <c r="C355" s="322" t="s">
        <v>671</v>
      </c>
      <c r="D355" s="323">
        <v>0</v>
      </c>
      <c r="E355" s="323">
        <v>0</v>
      </c>
      <c r="F355" s="323">
        <v>0</v>
      </c>
    </row>
    <row r="356" spans="1:6" ht="27.95" customHeight="1" x14ac:dyDescent="0.35">
      <c r="A356" s="599" t="s">
        <v>847</v>
      </c>
      <c r="B356" s="605" t="s">
        <v>848</v>
      </c>
      <c r="C356" s="322" t="s">
        <v>42</v>
      </c>
      <c r="D356" s="323">
        <f>D358+D359+D360+D361</f>
        <v>38.9</v>
      </c>
      <c r="E356" s="323">
        <f t="shared" ref="E356:F356" si="90">E358+E359+E360+E361</f>
        <v>0</v>
      </c>
      <c r="F356" s="323">
        <f t="shared" si="90"/>
        <v>0</v>
      </c>
    </row>
    <row r="357" spans="1:6" ht="27.95" customHeight="1" x14ac:dyDescent="0.35">
      <c r="A357" s="600"/>
      <c r="B357" s="606"/>
      <c r="C357" s="322" t="s">
        <v>670</v>
      </c>
      <c r="D357" s="323"/>
      <c r="E357" s="323"/>
      <c r="F357" s="323"/>
    </row>
    <row r="358" spans="1:6" ht="27.95" customHeight="1" x14ac:dyDescent="0.35">
      <c r="A358" s="600"/>
      <c r="B358" s="606"/>
      <c r="C358" s="322" t="s">
        <v>533</v>
      </c>
      <c r="D358" s="323">
        <v>0</v>
      </c>
      <c r="E358" s="323">
        <v>0</v>
      </c>
      <c r="F358" s="323">
        <v>0</v>
      </c>
    </row>
    <row r="359" spans="1:6" ht="78.75" x14ac:dyDescent="0.35">
      <c r="A359" s="600"/>
      <c r="B359" s="606"/>
      <c r="C359" s="322" t="s">
        <v>44</v>
      </c>
      <c r="D359" s="323">
        <v>0</v>
      </c>
      <c r="E359" s="323">
        <f t="shared" ref="E359:F359" si="91">E360+E361</f>
        <v>0</v>
      </c>
      <c r="F359" s="323">
        <f t="shared" si="91"/>
        <v>0</v>
      </c>
    </row>
    <row r="360" spans="1:6" ht="27.95" customHeight="1" x14ac:dyDescent="0.35">
      <c r="A360" s="600"/>
      <c r="B360" s="606"/>
      <c r="C360" s="322" t="s">
        <v>771</v>
      </c>
      <c r="D360" s="323">
        <v>38.9</v>
      </c>
      <c r="E360" s="323">
        <v>0</v>
      </c>
      <c r="F360" s="323">
        <v>0</v>
      </c>
    </row>
    <row r="361" spans="1:6" ht="52.5" x14ac:dyDescent="0.35">
      <c r="A361" s="601"/>
      <c r="B361" s="607"/>
      <c r="C361" s="322" t="s">
        <v>671</v>
      </c>
      <c r="D361" s="323">
        <v>0</v>
      </c>
      <c r="E361" s="323">
        <v>0</v>
      </c>
      <c r="F361" s="323">
        <v>0</v>
      </c>
    </row>
    <row r="362" spans="1:6" ht="27.95" customHeight="1" x14ac:dyDescent="0.35">
      <c r="A362" s="599" t="s">
        <v>849</v>
      </c>
      <c r="B362" s="605" t="s">
        <v>850</v>
      </c>
      <c r="C362" s="322" t="s">
        <v>42</v>
      </c>
      <c r="D362" s="323">
        <f t="shared" ref="D362:F362" si="92">D364</f>
        <v>0</v>
      </c>
      <c r="E362" s="323">
        <f t="shared" si="92"/>
        <v>0</v>
      </c>
      <c r="F362" s="323">
        <f t="shared" si="92"/>
        <v>0</v>
      </c>
    </row>
    <row r="363" spans="1:6" ht="27.95" customHeight="1" x14ac:dyDescent="0.35">
      <c r="A363" s="600"/>
      <c r="B363" s="606"/>
      <c r="C363" s="322" t="s">
        <v>670</v>
      </c>
      <c r="D363" s="323"/>
      <c r="E363" s="323"/>
      <c r="F363" s="323"/>
    </row>
    <row r="364" spans="1:6" ht="27.95" customHeight="1" x14ac:dyDescent="0.35">
      <c r="A364" s="600"/>
      <c r="B364" s="606"/>
      <c r="C364" s="322" t="s">
        <v>533</v>
      </c>
      <c r="D364" s="323">
        <v>0</v>
      </c>
      <c r="E364" s="323">
        <v>0</v>
      </c>
      <c r="F364" s="323">
        <v>0</v>
      </c>
    </row>
    <row r="365" spans="1:6" ht="78.75" x14ac:dyDescent="0.35">
      <c r="A365" s="600"/>
      <c r="B365" s="606"/>
      <c r="C365" s="322" t="s">
        <v>44</v>
      </c>
      <c r="D365" s="323">
        <f t="shared" ref="D365:F365" si="93">D366+D367</f>
        <v>0</v>
      </c>
      <c r="E365" s="323">
        <f t="shared" si="93"/>
        <v>0</v>
      </c>
      <c r="F365" s="323">
        <f t="shared" si="93"/>
        <v>0</v>
      </c>
    </row>
    <row r="366" spans="1:6" ht="27.95" customHeight="1" x14ac:dyDescent="0.35">
      <c r="A366" s="600"/>
      <c r="B366" s="606"/>
      <c r="C366" s="322" t="s">
        <v>771</v>
      </c>
      <c r="D366" s="323">
        <v>0</v>
      </c>
      <c r="E366" s="323">
        <v>0</v>
      </c>
      <c r="F366" s="323">
        <v>0</v>
      </c>
    </row>
    <row r="367" spans="1:6" ht="52.5" x14ac:dyDescent="0.35">
      <c r="A367" s="601"/>
      <c r="B367" s="607"/>
      <c r="C367" s="322" t="s">
        <v>671</v>
      </c>
      <c r="D367" s="323">
        <v>0</v>
      </c>
      <c r="E367" s="323">
        <v>0</v>
      </c>
      <c r="F367" s="323">
        <v>0</v>
      </c>
    </row>
    <row r="368" spans="1:6" ht="27.95" customHeight="1" x14ac:dyDescent="0.35">
      <c r="A368" s="599" t="s">
        <v>851</v>
      </c>
      <c r="B368" s="605" t="s">
        <v>852</v>
      </c>
      <c r="C368" s="322" t="s">
        <v>42</v>
      </c>
      <c r="D368" s="323">
        <f t="shared" ref="D368:F368" si="94">D370</f>
        <v>0</v>
      </c>
      <c r="E368" s="323">
        <f t="shared" si="94"/>
        <v>0</v>
      </c>
      <c r="F368" s="323">
        <f t="shared" si="94"/>
        <v>0</v>
      </c>
    </row>
    <row r="369" spans="1:6" ht="27.95" customHeight="1" x14ac:dyDescent="0.35">
      <c r="A369" s="600"/>
      <c r="B369" s="606"/>
      <c r="C369" s="322" t="s">
        <v>670</v>
      </c>
      <c r="D369" s="323"/>
      <c r="E369" s="323"/>
      <c r="F369" s="323"/>
    </row>
    <row r="370" spans="1:6" ht="27.95" customHeight="1" x14ac:dyDescent="0.35">
      <c r="A370" s="600"/>
      <c r="B370" s="606"/>
      <c r="C370" s="322" t="s">
        <v>533</v>
      </c>
      <c r="D370" s="323">
        <v>0</v>
      </c>
      <c r="E370" s="323">
        <v>0</v>
      </c>
      <c r="F370" s="323">
        <v>0</v>
      </c>
    </row>
    <row r="371" spans="1:6" ht="78.75" x14ac:dyDescent="0.35">
      <c r="A371" s="600"/>
      <c r="B371" s="606"/>
      <c r="C371" s="322" t="s">
        <v>44</v>
      </c>
      <c r="D371" s="323">
        <f t="shared" ref="D371:F371" si="95">D372+D373</f>
        <v>0</v>
      </c>
      <c r="E371" s="323">
        <f t="shared" si="95"/>
        <v>0</v>
      </c>
      <c r="F371" s="323">
        <f t="shared" si="95"/>
        <v>0</v>
      </c>
    </row>
    <row r="372" spans="1:6" ht="27.95" customHeight="1" x14ac:dyDescent="0.35">
      <c r="A372" s="600"/>
      <c r="B372" s="606"/>
      <c r="C372" s="322" t="s">
        <v>771</v>
      </c>
      <c r="D372" s="323">
        <v>0</v>
      </c>
      <c r="E372" s="323">
        <v>0</v>
      </c>
      <c r="F372" s="323">
        <v>0</v>
      </c>
    </row>
    <row r="373" spans="1:6" ht="52.5" x14ac:dyDescent="0.35">
      <c r="A373" s="601"/>
      <c r="B373" s="607"/>
      <c r="C373" s="322" t="s">
        <v>671</v>
      </c>
      <c r="D373" s="323">
        <v>0</v>
      </c>
      <c r="E373" s="323">
        <v>0</v>
      </c>
      <c r="F373" s="323">
        <v>0</v>
      </c>
    </row>
    <row r="374" spans="1:6" ht="27.95" customHeight="1" x14ac:dyDescent="0.35">
      <c r="A374" s="599" t="s">
        <v>853</v>
      </c>
      <c r="B374" s="605" t="s">
        <v>854</v>
      </c>
      <c r="C374" s="322" t="s">
        <v>42</v>
      </c>
      <c r="D374" s="323">
        <f t="shared" ref="D374:F374" si="96">D376</f>
        <v>0</v>
      </c>
      <c r="E374" s="323">
        <f t="shared" si="96"/>
        <v>0</v>
      </c>
      <c r="F374" s="323">
        <f t="shared" si="96"/>
        <v>0</v>
      </c>
    </row>
    <row r="375" spans="1:6" ht="27.95" customHeight="1" x14ac:dyDescent="0.35">
      <c r="A375" s="600"/>
      <c r="B375" s="606"/>
      <c r="C375" s="322" t="s">
        <v>670</v>
      </c>
      <c r="D375" s="323"/>
      <c r="E375" s="323"/>
      <c r="F375" s="323"/>
    </row>
    <row r="376" spans="1:6" ht="27.95" customHeight="1" x14ac:dyDescent="0.35">
      <c r="A376" s="600"/>
      <c r="B376" s="606"/>
      <c r="C376" s="322" t="s">
        <v>533</v>
      </c>
      <c r="D376" s="323">
        <v>0</v>
      </c>
      <c r="E376" s="323">
        <v>0</v>
      </c>
      <c r="F376" s="323">
        <v>0</v>
      </c>
    </row>
    <row r="377" spans="1:6" ht="78.75" x14ac:dyDescent="0.35">
      <c r="A377" s="600"/>
      <c r="B377" s="606"/>
      <c r="C377" s="322" t="s">
        <v>44</v>
      </c>
      <c r="D377" s="323">
        <f t="shared" ref="D377:F377" si="97">D378+D379</f>
        <v>0</v>
      </c>
      <c r="E377" s="323">
        <f t="shared" si="97"/>
        <v>0</v>
      </c>
      <c r="F377" s="323">
        <f t="shared" si="97"/>
        <v>0</v>
      </c>
    </row>
    <row r="378" spans="1:6" ht="27.95" customHeight="1" x14ac:dyDescent="0.35">
      <c r="A378" s="600"/>
      <c r="B378" s="606"/>
      <c r="C378" s="322" t="s">
        <v>771</v>
      </c>
      <c r="D378" s="323">
        <v>0</v>
      </c>
      <c r="E378" s="323">
        <v>0</v>
      </c>
      <c r="F378" s="323">
        <v>0</v>
      </c>
    </row>
    <row r="379" spans="1:6" ht="52.5" x14ac:dyDescent="0.35">
      <c r="A379" s="601"/>
      <c r="B379" s="607"/>
      <c r="C379" s="322" t="s">
        <v>671</v>
      </c>
      <c r="D379" s="323">
        <v>0</v>
      </c>
      <c r="E379" s="323">
        <v>0</v>
      </c>
      <c r="F379" s="323">
        <v>0</v>
      </c>
    </row>
    <row r="380" spans="1:6" ht="27.95" customHeight="1" x14ac:dyDescent="0.35">
      <c r="A380" s="599" t="s">
        <v>855</v>
      </c>
      <c r="B380" s="605" t="s">
        <v>856</v>
      </c>
      <c r="C380" s="322" t="s">
        <v>42</v>
      </c>
      <c r="D380" s="323">
        <f t="shared" ref="D380:F380" si="98">D382</f>
        <v>0</v>
      </c>
      <c r="E380" s="323">
        <f t="shared" si="98"/>
        <v>0</v>
      </c>
      <c r="F380" s="323">
        <f t="shared" si="98"/>
        <v>0</v>
      </c>
    </row>
    <row r="381" spans="1:6" ht="27.95" customHeight="1" x14ac:dyDescent="0.35">
      <c r="A381" s="600"/>
      <c r="B381" s="606"/>
      <c r="C381" s="322" t="s">
        <v>670</v>
      </c>
      <c r="D381" s="323"/>
      <c r="E381" s="323"/>
      <c r="F381" s="323"/>
    </row>
    <row r="382" spans="1:6" ht="27.95" customHeight="1" x14ac:dyDescent="0.35">
      <c r="A382" s="600"/>
      <c r="B382" s="606"/>
      <c r="C382" s="322" t="s">
        <v>533</v>
      </c>
      <c r="D382" s="323">
        <v>0</v>
      </c>
      <c r="E382" s="323">
        <v>0</v>
      </c>
      <c r="F382" s="323">
        <v>0</v>
      </c>
    </row>
    <row r="383" spans="1:6" ht="78.75" x14ac:dyDescent="0.35">
      <c r="A383" s="600"/>
      <c r="B383" s="606"/>
      <c r="C383" s="322" t="s">
        <v>44</v>
      </c>
      <c r="D383" s="323">
        <f t="shared" ref="D383:F383" si="99">D384+D385</f>
        <v>0</v>
      </c>
      <c r="E383" s="323">
        <f t="shared" si="99"/>
        <v>0</v>
      </c>
      <c r="F383" s="323">
        <f t="shared" si="99"/>
        <v>0</v>
      </c>
    </row>
    <row r="384" spans="1:6" ht="27.95" customHeight="1" x14ac:dyDescent="0.35">
      <c r="A384" s="600"/>
      <c r="B384" s="606"/>
      <c r="C384" s="322" t="s">
        <v>771</v>
      </c>
      <c r="D384" s="323">
        <v>0</v>
      </c>
      <c r="E384" s="323">
        <v>0</v>
      </c>
      <c r="F384" s="323">
        <v>0</v>
      </c>
    </row>
    <row r="385" spans="1:6" ht="52.5" x14ac:dyDescent="0.35">
      <c r="A385" s="601"/>
      <c r="B385" s="607"/>
      <c r="C385" s="322" t="s">
        <v>671</v>
      </c>
      <c r="D385" s="323">
        <v>0</v>
      </c>
      <c r="E385" s="323">
        <v>0</v>
      </c>
      <c r="F385" s="323">
        <v>0</v>
      </c>
    </row>
    <row r="386" spans="1:6" ht="27.95" customHeight="1" x14ac:dyDescent="0.35">
      <c r="A386" s="599" t="s">
        <v>857</v>
      </c>
      <c r="B386" s="605" t="s">
        <v>858</v>
      </c>
      <c r="C386" s="322" t="s">
        <v>42</v>
      </c>
      <c r="D386" s="323">
        <f t="shared" ref="D386:F386" si="100">D388</f>
        <v>0</v>
      </c>
      <c r="E386" s="323">
        <f t="shared" si="100"/>
        <v>0</v>
      </c>
      <c r="F386" s="323">
        <f t="shared" si="100"/>
        <v>0</v>
      </c>
    </row>
    <row r="387" spans="1:6" ht="27.95" customHeight="1" x14ac:dyDescent="0.35">
      <c r="A387" s="600"/>
      <c r="B387" s="606"/>
      <c r="C387" s="322" t="s">
        <v>670</v>
      </c>
      <c r="D387" s="323"/>
      <c r="E387" s="323"/>
      <c r="F387" s="323"/>
    </row>
    <row r="388" spans="1:6" ht="27.95" customHeight="1" x14ac:dyDescent="0.35">
      <c r="A388" s="600"/>
      <c r="B388" s="606"/>
      <c r="C388" s="322" t="s">
        <v>533</v>
      </c>
      <c r="D388" s="323">
        <v>0</v>
      </c>
      <c r="E388" s="323">
        <v>0</v>
      </c>
      <c r="F388" s="323">
        <v>0</v>
      </c>
    </row>
    <row r="389" spans="1:6" ht="78.75" x14ac:dyDescent="0.35">
      <c r="A389" s="600"/>
      <c r="B389" s="606"/>
      <c r="C389" s="322" t="s">
        <v>44</v>
      </c>
      <c r="D389" s="323">
        <f t="shared" ref="D389:F389" si="101">D390+D391</f>
        <v>0</v>
      </c>
      <c r="E389" s="323">
        <f t="shared" si="101"/>
        <v>0</v>
      </c>
      <c r="F389" s="323">
        <f t="shared" si="101"/>
        <v>0</v>
      </c>
    </row>
    <row r="390" spans="1:6" ht="27.95" customHeight="1" x14ac:dyDescent="0.35">
      <c r="A390" s="600"/>
      <c r="B390" s="606"/>
      <c r="C390" s="322" t="s">
        <v>771</v>
      </c>
      <c r="D390" s="323">
        <v>0</v>
      </c>
      <c r="E390" s="323">
        <v>0</v>
      </c>
      <c r="F390" s="323">
        <v>0</v>
      </c>
    </row>
    <row r="391" spans="1:6" ht="52.5" x14ac:dyDescent="0.35">
      <c r="A391" s="601"/>
      <c r="B391" s="607"/>
      <c r="C391" s="322" t="s">
        <v>671</v>
      </c>
      <c r="D391" s="323">
        <v>0</v>
      </c>
      <c r="E391" s="323">
        <v>0</v>
      </c>
      <c r="F391" s="323">
        <v>0</v>
      </c>
    </row>
    <row r="392" spans="1:6" ht="27.95" customHeight="1" x14ac:dyDescent="0.35">
      <c r="A392" s="599" t="s">
        <v>859</v>
      </c>
      <c r="B392" s="605" t="s">
        <v>860</v>
      </c>
      <c r="C392" s="322" t="s">
        <v>42</v>
      </c>
      <c r="D392" s="323">
        <f t="shared" ref="D392:F392" si="102">D394</f>
        <v>0</v>
      </c>
      <c r="E392" s="323">
        <f t="shared" si="102"/>
        <v>0</v>
      </c>
      <c r="F392" s="323">
        <f t="shared" si="102"/>
        <v>0</v>
      </c>
    </row>
    <row r="393" spans="1:6" ht="27.95" customHeight="1" x14ac:dyDescent="0.35">
      <c r="A393" s="600"/>
      <c r="B393" s="606"/>
      <c r="C393" s="322" t="s">
        <v>670</v>
      </c>
      <c r="D393" s="323"/>
      <c r="E393" s="323"/>
      <c r="F393" s="323"/>
    </row>
    <row r="394" spans="1:6" ht="27.95" customHeight="1" x14ac:dyDescent="0.35">
      <c r="A394" s="600"/>
      <c r="B394" s="606"/>
      <c r="C394" s="322" t="s">
        <v>533</v>
      </c>
      <c r="D394" s="323">
        <v>0</v>
      </c>
      <c r="E394" s="323">
        <v>0</v>
      </c>
      <c r="F394" s="323">
        <v>0</v>
      </c>
    </row>
    <row r="395" spans="1:6" ht="78.75" x14ac:dyDescent="0.35">
      <c r="A395" s="600"/>
      <c r="B395" s="606"/>
      <c r="C395" s="322" t="s">
        <v>44</v>
      </c>
      <c r="D395" s="323">
        <f t="shared" ref="D395:F395" si="103">D396+D397</f>
        <v>0</v>
      </c>
      <c r="E395" s="323">
        <f t="shared" si="103"/>
        <v>0</v>
      </c>
      <c r="F395" s="323">
        <f t="shared" si="103"/>
        <v>0</v>
      </c>
    </row>
    <row r="396" spans="1:6" ht="27.95" customHeight="1" x14ac:dyDescent="0.35">
      <c r="A396" s="600"/>
      <c r="B396" s="606"/>
      <c r="C396" s="322" t="s">
        <v>771</v>
      </c>
      <c r="D396" s="323">
        <v>0</v>
      </c>
      <c r="E396" s="323">
        <v>0</v>
      </c>
      <c r="F396" s="323">
        <v>0</v>
      </c>
    </row>
    <row r="397" spans="1:6" ht="52.5" x14ac:dyDescent="0.35">
      <c r="A397" s="601"/>
      <c r="B397" s="607"/>
      <c r="C397" s="322" t="s">
        <v>671</v>
      </c>
      <c r="D397" s="323">
        <v>0</v>
      </c>
      <c r="E397" s="323">
        <v>0</v>
      </c>
      <c r="F397" s="323">
        <v>0</v>
      </c>
    </row>
    <row r="398" spans="1:6" ht="27.95" customHeight="1" x14ac:dyDescent="0.35">
      <c r="A398" s="599" t="s">
        <v>861</v>
      </c>
      <c r="B398" s="605" t="s">
        <v>862</v>
      </c>
      <c r="C398" s="322" t="s">
        <v>42</v>
      </c>
      <c r="D398" s="323">
        <f t="shared" ref="D398:F398" si="104">D400</f>
        <v>0</v>
      </c>
      <c r="E398" s="323">
        <f t="shared" si="104"/>
        <v>0</v>
      </c>
      <c r="F398" s="323">
        <f t="shared" si="104"/>
        <v>0</v>
      </c>
    </row>
    <row r="399" spans="1:6" ht="27.95" customHeight="1" x14ac:dyDescent="0.35">
      <c r="A399" s="600"/>
      <c r="B399" s="606"/>
      <c r="C399" s="322" t="s">
        <v>670</v>
      </c>
      <c r="D399" s="323"/>
      <c r="E399" s="323"/>
      <c r="F399" s="323"/>
    </row>
    <row r="400" spans="1:6" ht="27.95" customHeight="1" x14ac:dyDescent="0.35">
      <c r="A400" s="600"/>
      <c r="B400" s="606"/>
      <c r="C400" s="322" t="s">
        <v>533</v>
      </c>
      <c r="D400" s="323">
        <v>0</v>
      </c>
      <c r="E400" s="323">
        <v>0</v>
      </c>
      <c r="F400" s="323">
        <v>0</v>
      </c>
    </row>
    <row r="401" spans="1:6" ht="78.75" x14ac:dyDescent="0.35">
      <c r="A401" s="600"/>
      <c r="B401" s="606"/>
      <c r="C401" s="322" t="s">
        <v>44</v>
      </c>
      <c r="D401" s="323">
        <f t="shared" ref="D401:F401" si="105">D402+D403</f>
        <v>0</v>
      </c>
      <c r="E401" s="323">
        <f t="shared" si="105"/>
        <v>0</v>
      </c>
      <c r="F401" s="323">
        <f t="shared" si="105"/>
        <v>0</v>
      </c>
    </row>
    <row r="402" spans="1:6" ht="27.95" customHeight="1" x14ac:dyDescent="0.35">
      <c r="A402" s="600"/>
      <c r="B402" s="606"/>
      <c r="C402" s="322" t="s">
        <v>771</v>
      </c>
      <c r="D402" s="323">
        <v>0</v>
      </c>
      <c r="E402" s="323">
        <v>0</v>
      </c>
      <c r="F402" s="323">
        <v>0</v>
      </c>
    </row>
    <row r="403" spans="1:6" ht="52.5" x14ac:dyDescent="0.35">
      <c r="A403" s="601"/>
      <c r="B403" s="607"/>
      <c r="C403" s="322" t="s">
        <v>671</v>
      </c>
      <c r="D403" s="323">
        <v>0</v>
      </c>
      <c r="E403" s="323">
        <v>0</v>
      </c>
      <c r="F403" s="323">
        <v>0</v>
      </c>
    </row>
    <row r="404" spans="1:6" ht="27.95" customHeight="1" x14ac:dyDescent="0.35">
      <c r="A404" s="599" t="s">
        <v>863</v>
      </c>
      <c r="B404" s="605" t="s">
        <v>864</v>
      </c>
      <c r="C404" s="322" t="s">
        <v>42</v>
      </c>
      <c r="D404" s="323">
        <f t="shared" ref="D404:F404" si="106">D406</f>
        <v>0</v>
      </c>
      <c r="E404" s="323">
        <f t="shared" si="106"/>
        <v>0</v>
      </c>
      <c r="F404" s="323">
        <f t="shared" si="106"/>
        <v>0</v>
      </c>
    </row>
    <row r="405" spans="1:6" ht="27.95" customHeight="1" x14ac:dyDescent="0.35">
      <c r="A405" s="600"/>
      <c r="B405" s="606"/>
      <c r="C405" s="322" t="s">
        <v>670</v>
      </c>
      <c r="D405" s="323"/>
      <c r="E405" s="323"/>
      <c r="F405" s="323"/>
    </row>
    <row r="406" spans="1:6" ht="27.95" customHeight="1" x14ac:dyDescent="0.35">
      <c r="A406" s="600"/>
      <c r="B406" s="606"/>
      <c r="C406" s="322" t="s">
        <v>533</v>
      </c>
      <c r="D406" s="323">
        <v>0</v>
      </c>
      <c r="E406" s="323">
        <v>0</v>
      </c>
      <c r="F406" s="323">
        <v>0</v>
      </c>
    </row>
    <row r="407" spans="1:6" ht="78.75" x14ac:dyDescent="0.35">
      <c r="A407" s="600"/>
      <c r="B407" s="606"/>
      <c r="C407" s="322" t="s">
        <v>44</v>
      </c>
      <c r="D407" s="323">
        <f t="shared" ref="D407:F407" si="107">D408+D409</f>
        <v>0</v>
      </c>
      <c r="E407" s="323">
        <f t="shared" si="107"/>
        <v>0</v>
      </c>
      <c r="F407" s="323">
        <f t="shared" si="107"/>
        <v>0</v>
      </c>
    </row>
    <row r="408" spans="1:6" ht="27.95" customHeight="1" x14ac:dyDescent="0.35">
      <c r="A408" s="600"/>
      <c r="B408" s="606"/>
      <c r="C408" s="322" t="s">
        <v>771</v>
      </c>
      <c r="D408" s="323">
        <v>0</v>
      </c>
      <c r="E408" s="323">
        <v>0</v>
      </c>
      <c r="F408" s="323">
        <v>0</v>
      </c>
    </row>
    <row r="409" spans="1:6" ht="52.5" x14ac:dyDescent="0.35">
      <c r="A409" s="601"/>
      <c r="B409" s="607"/>
      <c r="C409" s="322" t="s">
        <v>671</v>
      </c>
      <c r="D409" s="323">
        <v>0</v>
      </c>
      <c r="E409" s="323">
        <v>0</v>
      </c>
      <c r="F409" s="323">
        <v>0</v>
      </c>
    </row>
    <row r="410" spans="1:6" ht="27.95" customHeight="1" x14ac:dyDescent="0.35">
      <c r="A410" s="599" t="s">
        <v>865</v>
      </c>
      <c r="B410" s="605" t="s">
        <v>866</v>
      </c>
      <c r="C410" s="322" t="s">
        <v>42</v>
      </c>
      <c r="D410" s="323">
        <f t="shared" ref="D410:F410" si="108">D412</f>
        <v>0</v>
      </c>
      <c r="E410" s="323">
        <f t="shared" si="108"/>
        <v>0</v>
      </c>
      <c r="F410" s="323">
        <f t="shared" si="108"/>
        <v>0</v>
      </c>
    </row>
    <row r="411" spans="1:6" ht="27.95" customHeight="1" x14ac:dyDescent="0.35">
      <c r="A411" s="600"/>
      <c r="B411" s="606"/>
      <c r="C411" s="322" t="s">
        <v>670</v>
      </c>
      <c r="D411" s="323"/>
      <c r="E411" s="323"/>
      <c r="F411" s="323"/>
    </row>
    <row r="412" spans="1:6" ht="27.95" customHeight="1" x14ac:dyDescent="0.35">
      <c r="A412" s="600"/>
      <c r="B412" s="606"/>
      <c r="C412" s="322" t="s">
        <v>533</v>
      </c>
      <c r="D412" s="323">
        <v>0</v>
      </c>
      <c r="E412" s="323">
        <v>0</v>
      </c>
      <c r="F412" s="323">
        <v>0</v>
      </c>
    </row>
    <row r="413" spans="1:6" ht="78.75" x14ac:dyDescent="0.35">
      <c r="A413" s="600"/>
      <c r="B413" s="606"/>
      <c r="C413" s="322" t="s">
        <v>44</v>
      </c>
      <c r="D413" s="323">
        <f t="shared" ref="D413:F413" si="109">D414+D415</f>
        <v>0</v>
      </c>
      <c r="E413" s="323">
        <f t="shared" si="109"/>
        <v>0</v>
      </c>
      <c r="F413" s="323">
        <f t="shared" si="109"/>
        <v>0</v>
      </c>
    </row>
    <row r="414" spans="1:6" ht="27.95" customHeight="1" x14ac:dyDescent="0.35">
      <c r="A414" s="600"/>
      <c r="B414" s="606"/>
      <c r="C414" s="322" t="s">
        <v>771</v>
      </c>
      <c r="D414" s="323">
        <v>0</v>
      </c>
      <c r="E414" s="323">
        <v>0</v>
      </c>
      <c r="F414" s="323">
        <v>0</v>
      </c>
    </row>
    <row r="415" spans="1:6" ht="52.5" x14ac:dyDescent="0.35">
      <c r="A415" s="601"/>
      <c r="B415" s="607"/>
      <c r="C415" s="322" t="s">
        <v>671</v>
      </c>
      <c r="D415" s="323">
        <v>0</v>
      </c>
      <c r="E415" s="323">
        <v>0</v>
      </c>
      <c r="F415" s="323">
        <v>0</v>
      </c>
    </row>
    <row r="416" spans="1:6" ht="27.95" customHeight="1" x14ac:dyDescent="0.35">
      <c r="A416" s="599" t="s">
        <v>867</v>
      </c>
      <c r="B416" s="605" t="s">
        <v>868</v>
      </c>
      <c r="C416" s="322" t="s">
        <v>42</v>
      </c>
      <c r="D416" s="323">
        <f t="shared" ref="D416:F416" si="110">D418</f>
        <v>0</v>
      </c>
      <c r="E416" s="323">
        <f t="shared" si="110"/>
        <v>0</v>
      </c>
      <c r="F416" s="323">
        <f t="shared" si="110"/>
        <v>0</v>
      </c>
    </row>
    <row r="417" spans="1:6" ht="27.95" customHeight="1" x14ac:dyDescent="0.35">
      <c r="A417" s="600"/>
      <c r="B417" s="606"/>
      <c r="C417" s="322" t="s">
        <v>670</v>
      </c>
      <c r="D417" s="323"/>
      <c r="E417" s="323"/>
      <c r="F417" s="323"/>
    </row>
    <row r="418" spans="1:6" ht="27.95" customHeight="1" x14ac:dyDescent="0.35">
      <c r="A418" s="600"/>
      <c r="B418" s="606"/>
      <c r="C418" s="322" t="s">
        <v>533</v>
      </c>
      <c r="D418" s="323">
        <v>0</v>
      </c>
      <c r="E418" s="323">
        <v>0</v>
      </c>
      <c r="F418" s="323">
        <v>0</v>
      </c>
    </row>
    <row r="419" spans="1:6" ht="78.75" x14ac:dyDescent="0.35">
      <c r="A419" s="600"/>
      <c r="B419" s="606"/>
      <c r="C419" s="322" t="s">
        <v>44</v>
      </c>
      <c r="D419" s="323">
        <f t="shared" ref="D419:F419" si="111">D420+D421</f>
        <v>0</v>
      </c>
      <c r="E419" s="323">
        <f t="shared" si="111"/>
        <v>0</v>
      </c>
      <c r="F419" s="323">
        <f t="shared" si="111"/>
        <v>0</v>
      </c>
    </row>
    <row r="420" spans="1:6" ht="27.95" customHeight="1" x14ac:dyDescent="0.35">
      <c r="A420" s="600"/>
      <c r="B420" s="606"/>
      <c r="C420" s="322" t="s">
        <v>771</v>
      </c>
      <c r="D420" s="323">
        <v>0</v>
      </c>
      <c r="E420" s="323">
        <v>0</v>
      </c>
      <c r="F420" s="323">
        <v>0</v>
      </c>
    </row>
    <row r="421" spans="1:6" ht="52.5" x14ac:dyDescent="0.35">
      <c r="A421" s="601"/>
      <c r="B421" s="607"/>
      <c r="C421" s="322" t="s">
        <v>671</v>
      </c>
      <c r="D421" s="323">
        <v>0</v>
      </c>
      <c r="E421" s="323">
        <v>0</v>
      </c>
      <c r="F421" s="323">
        <v>0</v>
      </c>
    </row>
    <row r="422" spans="1:6" ht="27.95" customHeight="1" x14ac:dyDescent="0.35">
      <c r="A422" s="599" t="s">
        <v>869</v>
      </c>
      <c r="B422" s="590" t="s">
        <v>870</v>
      </c>
      <c r="C422" s="322" t="s">
        <v>42</v>
      </c>
      <c r="D422" s="323">
        <f>D424+D425+D426+D427</f>
        <v>0</v>
      </c>
      <c r="E422" s="323">
        <f>E424+E425+E426+E427</f>
        <v>0</v>
      </c>
      <c r="F422" s="323">
        <f>F424+F425+F426+F427</f>
        <v>0</v>
      </c>
    </row>
    <row r="423" spans="1:6" ht="27.95" customHeight="1" x14ac:dyDescent="0.35">
      <c r="A423" s="600"/>
      <c r="B423" s="591"/>
      <c r="C423" s="322" t="s">
        <v>670</v>
      </c>
      <c r="D423" s="323"/>
      <c r="E423" s="323"/>
      <c r="F423" s="323"/>
    </row>
    <row r="424" spans="1:6" ht="27.95" customHeight="1" x14ac:dyDescent="0.35">
      <c r="A424" s="600"/>
      <c r="B424" s="591"/>
      <c r="C424" s="322" t="s">
        <v>533</v>
      </c>
      <c r="D424" s="323">
        <v>0</v>
      </c>
      <c r="E424" s="323">
        <v>0</v>
      </c>
      <c r="F424" s="323">
        <v>0</v>
      </c>
    </row>
    <row r="425" spans="1:6" ht="78.75" x14ac:dyDescent="0.35">
      <c r="A425" s="600"/>
      <c r="B425" s="591"/>
      <c r="C425" s="322" t="s">
        <v>44</v>
      </c>
      <c r="D425" s="323">
        <v>0</v>
      </c>
      <c r="E425" s="323">
        <v>0</v>
      </c>
      <c r="F425" s="323">
        <v>0</v>
      </c>
    </row>
    <row r="426" spans="1:6" ht="27.95" customHeight="1" x14ac:dyDescent="0.35">
      <c r="A426" s="600"/>
      <c r="B426" s="591"/>
      <c r="C426" s="322" t="s">
        <v>771</v>
      </c>
      <c r="D426" s="323">
        <v>0</v>
      </c>
      <c r="E426" s="323">
        <v>0</v>
      </c>
      <c r="F426" s="323">
        <v>0</v>
      </c>
    </row>
    <row r="427" spans="1:6" ht="52.5" x14ac:dyDescent="0.35">
      <c r="A427" s="601"/>
      <c r="B427" s="592"/>
      <c r="C427" s="322" t="s">
        <v>671</v>
      </c>
      <c r="D427" s="323">
        <v>0</v>
      </c>
      <c r="E427" s="323">
        <v>0</v>
      </c>
      <c r="F427" s="323">
        <v>0</v>
      </c>
    </row>
    <row r="428" spans="1:6" ht="27.95" customHeight="1" x14ac:dyDescent="0.35">
      <c r="A428" s="599" t="s">
        <v>871</v>
      </c>
      <c r="B428" s="590" t="s">
        <v>872</v>
      </c>
      <c r="C428" s="322" t="s">
        <v>42</v>
      </c>
      <c r="D428" s="323">
        <f>D430+D431+D432+D433</f>
        <v>0</v>
      </c>
      <c r="E428" s="323">
        <f>E430+E431+E432+E433</f>
        <v>0</v>
      </c>
      <c r="F428" s="323">
        <f>F430+F431+F432+F433</f>
        <v>0</v>
      </c>
    </row>
    <row r="429" spans="1:6" ht="27.95" customHeight="1" x14ac:dyDescent="0.35">
      <c r="A429" s="600"/>
      <c r="B429" s="591"/>
      <c r="C429" s="322" t="s">
        <v>670</v>
      </c>
      <c r="D429" s="323"/>
      <c r="E429" s="323"/>
      <c r="F429" s="323"/>
    </row>
    <row r="430" spans="1:6" ht="27.95" customHeight="1" x14ac:dyDescent="0.35">
      <c r="A430" s="600"/>
      <c r="B430" s="591"/>
      <c r="C430" s="322" t="s">
        <v>533</v>
      </c>
      <c r="D430" s="323">
        <v>0</v>
      </c>
      <c r="E430" s="323">
        <v>0</v>
      </c>
      <c r="F430" s="323">
        <v>0</v>
      </c>
    </row>
    <row r="431" spans="1:6" ht="78.75" x14ac:dyDescent="0.35">
      <c r="A431" s="600"/>
      <c r="B431" s="591"/>
      <c r="C431" s="322" t="s">
        <v>44</v>
      </c>
      <c r="D431" s="323">
        <v>0</v>
      </c>
      <c r="E431" s="323">
        <v>0</v>
      </c>
      <c r="F431" s="323">
        <v>0</v>
      </c>
    </row>
    <row r="432" spans="1:6" ht="27.95" customHeight="1" x14ac:dyDescent="0.35">
      <c r="A432" s="600"/>
      <c r="B432" s="591"/>
      <c r="C432" s="322" t="s">
        <v>771</v>
      </c>
      <c r="D432" s="323">
        <v>0</v>
      </c>
      <c r="E432" s="323">
        <v>0</v>
      </c>
      <c r="F432" s="323">
        <v>0</v>
      </c>
    </row>
    <row r="433" spans="1:6" ht="52.5" x14ac:dyDescent="0.35">
      <c r="A433" s="601"/>
      <c r="B433" s="592"/>
      <c r="C433" s="322" t="s">
        <v>671</v>
      </c>
      <c r="D433" s="323">
        <v>0</v>
      </c>
      <c r="E433" s="323">
        <v>0</v>
      </c>
      <c r="F433" s="323">
        <v>0</v>
      </c>
    </row>
    <row r="434" spans="1:6" ht="27.95" customHeight="1" x14ac:dyDescent="0.35">
      <c r="A434" s="599" t="s">
        <v>873</v>
      </c>
      <c r="B434" s="590" t="s">
        <v>874</v>
      </c>
      <c r="C434" s="322" t="s">
        <v>42</v>
      </c>
      <c r="D434" s="323">
        <f>D436+D437+D438+D439</f>
        <v>0</v>
      </c>
      <c r="E434" s="323">
        <f>E436+E437+E438+E439</f>
        <v>0</v>
      </c>
      <c r="F434" s="323">
        <f>F436+F437+F438+F439</f>
        <v>0</v>
      </c>
    </row>
    <row r="435" spans="1:6" ht="27.95" customHeight="1" x14ac:dyDescent="0.35">
      <c r="A435" s="600"/>
      <c r="B435" s="591"/>
      <c r="C435" s="322" t="s">
        <v>670</v>
      </c>
      <c r="D435" s="323"/>
      <c r="E435" s="323"/>
      <c r="F435" s="323"/>
    </row>
    <row r="436" spans="1:6" ht="27.95" customHeight="1" x14ac:dyDescent="0.35">
      <c r="A436" s="600"/>
      <c r="B436" s="591"/>
      <c r="C436" s="322" t="s">
        <v>533</v>
      </c>
      <c r="D436" s="323">
        <v>0</v>
      </c>
      <c r="E436" s="323">
        <v>0</v>
      </c>
      <c r="F436" s="323">
        <v>0</v>
      </c>
    </row>
    <row r="437" spans="1:6" ht="78.75" x14ac:dyDescent="0.35">
      <c r="A437" s="600"/>
      <c r="B437" s="591"/>
      <c r="C437" s="322" t="s">
        <v>44</v>
      </c>
      <c r="D437" s="323">
        <v>0</v>
      </c>
      <c r="E437" s="323">
        <v>0</v>
      </c>
      <c r="F437" s="323">
        <v>0</v>
      </c>
    </row>
    <row r="438" spans="1:6" ht="27.95" customHeight="1" x14ac:dyDescent="0.35">
      <c r="A438" s="600"/>
      <c r="B438" s="591"/>
      <c r="C438" s="322" t="s">
        <v>771</v>
      </c>
      <c r="D438" s="323">
        <v>0</v>
      </c>
      <c r="E438" s="323">
        <v>0</v>
      </c>
      <c r="F438" s="323">
        <v>0</v>
      </c>
    </row>
    <row r="439" spans="1:6" ht="52.5" x14ac:dyDescent="0.35">
      <c r="A439" s="601"/>
      <c r="B439" s="592"/>
      <c r="C439" s="322" t="s">
        <v>671</v>
      </c>
      <c r="D439" s="323">
        <v>0</v>
      </c>
      <c r="E439" s="323">
        <v>0</v>
      </c>
      <c r="F439" s="323">
        <v>0</v>
      </c>
    </row>
    <row r="440" spans="1:6" ht="27.95" customHeight="1" x14ac:dyDescent="0.35">
      <c r="A440" s="599" t="s">
        <v>952</v>
      </c>
      <c r="B440" s="590" t="s">
        <v>953</v>
      </c>
      <c r="C440" s="322" t="s">
        <v>42</v>
      </c>
      <c r="D440" s="323">
        <f>D442+D443+D444+D445</f>
        <v>222.2</v>
      </c>
      <c r="E440" s="323">
        <f>E442+E443+E444+E445</f>
        <v>2224.7999999999997</v>
      </c>
      <c r="F440" s="323">
        <f>F442+F443+F444+F445</f>
        <v>2224.7999999999997</v>
      </c>
    </row>
    <row r="441" spans="1:6" ht="27.95" customHeight="1" x14ac:dyDescent="0.35">
      <c r="A441" s="600"/>
      <c r="B441" s="591"/>
      <c r="C441" s="322" t="s">
        <v>670</v>
      </c>
      <c r="D441" s="323"/>
      <c r="E441" s="323"/>
      <c r="F441" s="323"/>
    </row>
    <row r="442" spans="1:6" ht="27.95" customHeight="1" x14ac:dyDescent="0.35">
      <c r="A442" s="600"/>
      <c r="B442" s="591"/>
      <c r="C442" s="322" t="s">
        <v>533</v>
      </c>
      <c r="D442" s="323">
        <v>0</v>
      </c>
      <c r="E442" s="323">
        <v>0</v>
      </c>
      <c r="F442" s="323">
        <v>0</v>
      </c>
    </row>
    <row r="443" spans="1:6" ht="78.75" x14ac:dyDescent="0.35">
      <c r="A443" s="600"/>
      <c r="B443" s="591"/>
      <c r="C443" s="322" t="s">
        <v>44</v>
      </c>
      <c r="D443" s="323">
        <v>0</v>
      </c>
      <c r="E443" s="323">
        <v>2000</v>
      </c>
      <c r="F443" s="323">
        <v>2000</v>
      </c>
    </row>
    <row r="444" spans="1:6" ht="27.95" customHeight="1" x14ac:dyDescent="0.35">
      <c r="A444" s="600"/>
      <c r="B444" s="591"/>
      <c r="C444" s="322" t="s">
        <v>771</v>
      </c>
      <c r="D444" s="323">
        <v>222.2</v>
      </c>
      <c r="E444" s="323">
        <v>222.2</v>
      </c>
      <c r="F444" s="323">
        <v>222.2</v>
      </c>
    </row>
    <row r="445" spans="1:6" ht="52.5" x14ac:dyDescent="0.35">
      <c r="A445" s="601"/>
      <c r="B445" s="592"/>
      <c r="C445" s="322" t="s">
        <v>671</v>
      </c>
      <c r="D445" s="323">
        <v>0</v>
      </c>
      <c r="E445" s="323">
        <v>2.6</v>
      </c>
      <c r="F445" s="323">
        <v>2.6</v>
      </c>
    </row>
    <row r="446" spans="1:6" ht="27.95" customHeight="1" x14ac:dyDescent="0.35">
      <c r="A446" s="599" t="s">
        <v>954</v>
      </c>
      <c r="B446" s="590" t="s">
        <v>966</v>
      </c>
      <c r="C446" s="322" t="s">
        <v>42</v>
      </c>
      <c r="D446" s="323"/>
      <c r="E446" s="323"/>
      <c r="F446" s="323"/>
    </row>
    <row r="447" spans="1:6" ht="27.95" customHeight="1" x14ac:dyDescent="0.35">
      <c r="A447" s="600"/>
      <c r="B447" s="591"/>
      <c r="C447" s="322" t="s">
        <v>670</v>
      </c>
      <c r="D447" s="323"/>
      <c r="E447" s="323"/>
      <c r="F447" s="323"/>
    </row>
    <row r="448" spans="1:6" ht="27.95" customHeight="1" x14ac:dyDescent="0.35">
      <c r="A448" s="600"/>
      <c r="B448" s="591"/>
      <c r="C448" s="322" t="s">
        <v>533</v>
      </c>
      <c r="D448" s="323">
        <v>0</v>
      </c>
      <c r="E448" s="323">
        <v>0</v>
      </c>
      <c r="F448" s="323">
        <v>0</v>
      </c>
    </row>
    <row r="449" spans="1:6" ht="78.75" x14ac:dyDescent="0.35">
      <c r="A449" s="600"/>
      <c r="B449" s="591"/>
      <c r="C449" s="322" t="s">
        <v>44</v>
      </c>
      <c r="D449" s="323">
        <v>0</v>
      </c>
      <c r="E449" s="323">
        <v>0</v>
      </c>
      <c r="F449" s="323">
        <v>0</v>
      </c>
    </row>
    <row r="450" spans="1:6" ht="27.95" customHeight="1" x14ac:dyDescent="0.35">
      <c r="A450" s="600"/>
      <c r="B450" s="591"/>
      <c r="C450" s="322" t="s">
        <v>771</v>
      </c>
      <c r="D450" s="323">
        <v>0</v>
      </c>
      <c r="E450" s="323">
        <v>0</v>
      </c>
      <c r="F450" s="323">
        <v>0</v>
      </c>
    </row>
    <row r="451" spans="1:6" ht="52.5" x14ac:dyDescent="0.35">
      <c r="A451" s="601"/>
      <c r="B451" s="592"/>
      <c r="C451" s="322" t="s">
        <v>671</v>
      </c>
      <c r="D451" s="323">
        <v>0</v>
      </c>
      <c r="E451" s="323">
        <v>0</v>
      </c>
      <c r="F451" s="323">
        <v>0</v>
      </c>
    </row>
    <row r="452" spans="1:6" ht="27.95" customHeight="1" x14ac:dyDescent="0.35">
      <c r="A452" s="599" t="s">
        <v>955</v>
      </c>
      <c r="B452" s="590" t="s">
        <v>967</v>
      </c>
      <c r="C452" s="322" t="s">
        <v>42</v>
      </c>
      <c r="D452" s="323"/>
      <c r="E452" s="323"/>
      <c r="F452" s="323"/>
    </row>
    <row r="453" spans="1:6" ht="27.95" customHeight="1" x14ac:dyDescent="0.35">
      <c r="A453" s="600"/>
      <c r="B453" s="591"/>
      <c r="C453" s="322" t="s">
        <v>670</v>
      </c>
      <c r="D453" s="323"/>
      <c r="E453" s="323"/>
      <c r="F453" s="323"/>
    </row>
    <row r="454" spans="1:6" ht="27.95" customHeight="1" x14ac:dyDescent="0.35">
      <c r="A454" s="600"/>
      <c r="B454" s="591"/>
      <c r="C454" s="322" t="s">
        <v>533</v>
      </c>
      <c r="D454" s="323">
        <v>0</v>
      </c>
      <c r="E454" s="323">
        <v>0</v>
      </c>
      <c r="F454" s="323">
        <v>0</v>
      </c>
    </row>
    <row r="455" spans="1:6" ht="78.75" x14ac:dyDescent="0.35">
      <c r="A455" s="600"/>
      <c r="B455" s="591"/>
      <c r="C455" s="322" t="s">
        <v>44</v>
      </c>
      <c r="D455" s="323">
        <v>0</v>
      </c>
      <c r="E455" s="323">
        <v>0</v>
      </c>
      <c r="F455" s="323">
        <v>0</v>
      </c>
    </row>
    <row r="456" spans="1:6" ht="27.95" customHeight="1" x14ac:dyDescent="0.35">
      <c r="A456" s="600"/>
      <c r="B456" s="591"/>
      <c r="C456" s="322" t="s">
        <v>771</v>
      </c>
      <c r="D456" s="323">
        <v>0</v>
      </c>
      <c r="E456" s="323">
        <v>0</v>
      </c>
      <c r="F456" s="323">
        <v>0</v>
      </c>
    </row>
    <row r="457" spans="1:6" ht="52.5" x14ac:dyDescent="0.35">
      <c r="A457" s="601"/>
      <c r="B457" s="592"/>
      <c r="C457" s="322" t="s">
        <v>671</v>
      </c>
      <c r="D457" s="323">
        <v>0</v>
      </c>
      <c r="E457" s="323">
        <v>0</v>
      </c>
      <c r="F457" s="323">
        <v>0</v>
      </c>
    </row>
    <row r="458" spans="1:6" ht="27.95" customHeight="1" x14ac:dyDescent="0.35">
      <c r="A458" s="599" t="s">
        <v>956</v>
      </c>
      <c r="B458" s="590" t="s">
        <v>968</v>
      </c>
      <c r="C458" s="322" t="s">
        <v>42</v>
      </c>
      <c r="D458" s="323">
        <f>D460+D461+D462+D463</f>
        <v>0</v>
      </c>
      <c r="E458" s="323">
        <f t="shared" ref="E458:F458" si="112">E460+E461+E462+E463</f>
        <v>0</v>
      </c>
      <c r="F458" s="323">
        <f t="shared" si="112"/>
        <v>0</v>
      </c>
    </row>
    <row r="459" spans="1:6" ht="27.95" customHeight="1" x14ac:dyDescent="0.35">
      <c r="A459" s="600"/>
      <c r="B459" s="591"/>
      <c r="C459" s="322" t="s">
        <v>670</v>
      </c>
      <c r="D459" s="323"/>
      <c r="E459" s="323"/>
      <c r="F459" s="323"/>
    </row>
    <row r="460" spans="1:6" ht="27.95" customHeight="1" x14ac:dyDescent="0.35">
      <c r="A460" s="600"/>
      <c r="B460" s="591"/>
      <c r="C460" s="322" t="s">
        <v>533</v>
      </c>
      <c r="D460" s="323">
        <v>0</v>
      </c>
      <c r="E460" s="323">
        <v>0</v>
      </c>
      <c r="F460" s="323">
        <v>0</v>
      </c>
    </row>
    <row r="461" spans="1:6" ht="78.75" x14ac:dyDescent="0.35">
      <c r="A461" s="600"/>
      <c r="B461" s="591"/>
      <c r="C461" s="322" t="s">
        <v>44</v>
      </c>
      <c r="D461" s="323">
        <v>0</v>
      </c>
      <c r="E461" s="323">
        <v>0</v>
      </c>
      <c r="F461" s="323">
        <v>0</v>
      </c>
    </row>
    <row r="462" spans="1:6" ht="27.95" customHeight="1" x14ac:dyDescent="0.35">
      <c r="A462" s="600"/>
      <c r="B462" s="591"/>
      <c r="C462" s="322" t="s">
        <v>771</v>
      </c>
      <c r="D462" s="323">
        <v>0</v>
      </c>
      <c r="E462" s="323">
        <v>0</v>
      </c>
      <c r="F462" s="323">
        <v>0</v>
      </c>
    </row>
    <row r="463" spans="1:6" ht="52.5" x14ac:dyDescent="0.35">
      <c r="A463" s="601"/>
      <c r="B463" s="592"/>
      <c r="C463" s="322" t="s">
        <v>671</v>
      </c>
      <c r="D463" s="323">
        <v>0</v>
      </c>
      <c r="E463" s="323">
        <v>0</v>
      </c>
      <c r="F463" s="323">
        <v>0</v>
      </c>
    </row>
    <row r="464" spans="1:6" ht="27.95" customHeight="1" x14ac:dyDescent="0.35">
      <c r="A464" s="599" t="s">
        <v>957</v>
      </c>
      <c r="B464" s="590" t="s">
        <v>960</v>
      </c>
      <c r="C464" s="322" t="s">
        <v>42</v>
      </c>
      <c r="D464" s="323">
        <f>D466+D467+D468+D469</f>
        <v>127.2</v>
      </c>
      <c r="E464" s="323">
        <f t="shared" ref="E464" si="113">E466+E467+E468+E469</f>
        <v>1318.1000000000001</v>
      </c>
      <c r="F464" s="323">
        <f t="shared" ref="F464" si="114">F466+F467+F468+F469</f>
        <v>1318.1000000000001</v>
      </c>
    </row>
    <row r="465" spans="1:6" ht="27.95" customHeight="1" x14ac:dyDescent="0.35">
      <c r="A465" s="600"/>
      <c r="B465" s="591"/>
      <c r="C465" s="322" t="s">
        <v>670</v>
      </c>
      <c r="D465" s="323"/>
      <c r="E465" s="323"/>
      <c r="F465" s="323"/>
    </row>
    <row r="466" spans="1:6" ht="27.95" customHeight="1" x14ac:dyDescent="0.35">
      <c r="A466" s="600"/>
      <c r="B466" s="591"/>
      <c r="C466" s="322" t="s">
        <v>533</v>
      </c>
      <c r="D466" s="323">
        <v>0</v>
      </c>
      <c r="E466" s="323">
        <v>0</v>
      </c>
      <c r="F466" s="323">
        <v>0</v>
      </c>
    </row>
    <row r="467" spans="1:6" ht="78.75" x14ac:dyDescent="0.35">
      <c r="A467" s="600"/>
      <c r="B467" s="591"/>
      <c r="C467" s="322" t="s">
        <v>44</v>
      </c>
      <c r="D467" s="323">
        <v>0</v>
      </c>
      <c r="E467" s="323">
        <v>1144.4000000000001</v>
      </c>
      <c r="F467" s="323">
        <v>1144.4000000000001</v>
      </c>
    </row>
    <row r="468" spans="1:6" ht="27.95" customHeight="1" x14ac:dyDescent="0.35">
      <c r="A468" s="600"/>
      <c r="B468" s="591"/>
      <c r="C468" s="322" t="s">
        <v>771</v>
      </c>
      <c r="D468" s="323">
        <v>127.2</v>
      </c>
      <c r="E468" s="323">
        <v>127.2</v>
      </c>
      <c r="F468" s="323">
        <v>127.2</v>
      </c>
    </row>
    <row r="469" spans="1:6" ht="52.5" x14ac:dyDescent="0.35">
      <c r="A469" s="601"/>
      <c r="B469" s="592"/>
      <c r="C469" s="322" t="s">
        <v>671</v>
      </c>
      <c r="D469" s="323">
        <v>0</v>
      </c>
      <c r="E469" s="323">
        <v>46.5</v>
      </c>
      <c r="F469" s="323">
        <v>46.5</v>
      </c>
    </row>
    <row r="470" spans="1:6" ht="27.95" customHeight="1" x14ac:dyDescent="0.35">
      <c r="A470" s="599" t="s">
        <v>958</v>
      </c>
      <c r="B470" s="590" t="s">
        <v>969</v>
      </c>
      <c r="C470" s="322" t="s">
        <v>42</v>
      </c>
      <c r="D470" s="323"/>
      <c r="E470" s="323"/>
      <c r="F470" s="323"/>
    </row>
    <row r="471" spans="1:6" ht="27.95" customHeight="1" x14ac:dyDescent="0.35">
      <c r="A471" s="600"/>
      <c r="B471" s="591"/>
      <c r="C471" s="322" t="s">
        <v>670</v>
      </c>
      <c r="D471" s="323"/>
      <c r="E471" s="323"/>
      <c r="F471" s="323"/>
    </row>
    <row r="472" spans="1:6" ht="27.95" customHeight="1" x14ac:dyDescent="0.35">
      <c r="A472" s="600"/>
      <c r="B472" s="591"/>
      <c r="C472" s="322" t="s">
        <v>533</v>
      </c>
      <c r="D472" s="323">
        <v>0</v>
      </c>
      <c r="E472" s="323">
        <v>0</v>
      </c>
      <c r="F472" s="323">
        <v>0</v>
      </c>
    </row>
    <row r="473" spans="1:6" ht="78.75" x14ac:dyDescent="0.35">
      <c r="A473" s="600"/>
      <c r="B473" s="591"/>
      <c r="C473" s="322" t="s">
        <v>44</v>
      </c>
      <c r="D473" s="323">
        <v>0</v>
      </c>
      <c r="E473" s="323">
        <v>0</v>
      </c>
      <c r="F473" s="323">
        <v>0</v>
      </c>
    </row>
    <row r="474" spans="1:6" ht="27.95" customHeight="1" x14ac:dyDescent="0.35">
      <c r="A474" s="600"/>
      <c r="B474" s="591"/>
      <c r="C474" s="322" t="s">
        <v>771</v>
      </c>
      <c r="D474" s="323">
        <v>0</v>
      </c>
      <c r="E474" s="323">
        <v>0</v>
      </c>
      <c r="F474" s="323">
        <v>0</v>
      </c>
    </row>
    <row r="475" spans="1:6" ht="52.5" x14ac:dyDescent="0.35">
      <c r="A475" s="601"/>
      <c r="B475" s="592"/>
      <c r="C475" s="322" t="s">
        <v>671</v>
      </c>
      <c r="D475" s="323">
        <v>0</v>
      </c>
      <c r="E475" s="323">
        <v>0</v>
      </c>
      <c r="F475" s="323">
        <v>0</v>
      </c>
    </row>
    <row r="476" spans="1:6" ht="27.95" customHeight="1" x14ac:dyDescent="0.35">
      <c r="A476" s="599" t="s">
        <v>959</v>
      </c>
      <c r="B476" s="590" t="s">
        <v>961</v>
      </c>
      <c r="C476" s="322" t="s">
        <v>42</v>
      </c>
      <c r="D476" s="323">
        <f>D478+D479+D480+D481</f>
        <v>222.2</v>
      </c>
      <c r="E476" s="323">
        <f t="shared" ref="E476" si="115">E478+E479+E480+E481</f>
        <v>2241.2999999999997</v>
      </c>
      <c r="F476" s="323">
        <f t="shared" ref="F476" si="116">F478+F479+F480+F481</f>
        <v>2241.2999999999997</v>
      </c>
    </row>
    <row r="477" spans="1:6" ht="27.95" customHeight="1" x14ac:dyDescent="0.35">
      <c r="A477" s="600"/>
      <c r="B477" s="591"/>
      <c r="C477" s="322" t="s">
        <v>670</v>
      </c>
      <c r="D477" s="323"/>
      <c r="E477" s="323"/>
      <c r="F477" s="323"/>
    </row>
    <row r="478" spans="1:6" ht="27.95" customHeight="1" x14ac:dyDescent="0.35">
      <c r="A478" s="600"/>
      <c r="B478" s="591"/>
      <c r="C478" s="322" t="s">
        <v>533</v>
      </c>
      <c r="D478" s="323">
        <v>0</v>
      </c>
      <c r="E478" s="323">
        <v>0</v>
      </c>
      <c r="F478" s="323">
        <v>0</v>
      </c>
    </row>
    <row r="479" spans="1:6" ht="78.75" x14ac:dyDescent="0.35">
      <c r="A479" s="600"/>
      <c r="B479" s="591"/>
      <c r="C479" s="322" t="s">
        <v>44</v>
      </c>
      <c r="D479" s="323">
        <v>0</v>
      </c>
      <c r="E479" s="323">
        <v>2000</v>
      </c>
      <c r="F479" s="323">
        <v>2000</v>
      </c>
    </row>
    <row r="480" spans="1:6" ht="27.95" customHeight="1" x14ac:dyDescent="0.35">
      <c r="A480" s="600"/>
      <c r="B480" s="591"/>
      <c r="C480" s="322" t="s">
        <v>771</v>
      </c>
      <c r="D480" s="323">
        <v>222.2</v>
      </c>
      <c r="E480" s="323">
        <v>222.2</v>
      </c>
      <c r="F480" s="323">
        <v>222.2</v>
      </c>
    </row>
    <row r="481" spans="1:6" ht="52.5" x14ac:dyDescent="0.35">
      <c r="A481" s="601"/>
      <c r="B481" s="592"/>
      <c r="C481" s="322" t="s">
        <v>671</v>
      </c>
      <c r="D481" s="323">
        <v>0</v>
      </c>
      <c r="E481" s="323">
        <v>19.100000000000001</v>
      </c>
      <c r="F481" s="323">
        <v>19.100000000000001</v>
      </c>
    </row>
    <row r="482" spans="1:6" ht="27.95" customHeight="1" x14ac:dyDescent="0.35">
      <c r="A482" s="584" t="s">
        <v>698</v>
      </c>
      <c r="B482" s="587" t="s">
        <v>930</v>
      </c>
      <c r="C482" s="322" t="s">
        <v>42</v>
      </c>
      <c r="D482" s="323">
        <f t="shared" ref="D482:F482" si="117">D484</f>
        <v>0</v>
      </c>
      <c r="E482" s="323">
        <f t="shared" si="117"/>
        <v>0</v>
      </c>
      <c r="F482" s="323">
        <f t="shared" si="117"/>
        <v>0</v>
      </c>
    </row>
    <row r="483" spans="1:6" ht="27.95" customHeight="1" x14ac:dyDescent="0.35">
      <c r="A483" s="585"/>
      <c r="B483" s="588"/>
      <c r="C483" s="322" t="s">
        <v>670</v>
      </c>
      <c r="D483" s="323"/>
      <c r="E483" s="323"/>
      <c r="F483" s="323"/>
    </row>
    <row r="484" spans="1:6" ht="27.95" customHeight="1" x14ac:dyDescent="0.35">
      <c r="A484" s="585"/>
      <c r="B484" s="588"/>
      <c r="C484" s="322" t="s">
        <v>533</v>
      </c>
      <c r="D484" s="323">
        <v>0</v>
      </c>
      <c r="E484" s="323">
        <v>0</v>
      </c>
      <c r="F484" s="323">
        <v>0</v>
      </c>
    </row>
    <row r="485" spans="1:6" ht="78.75" x14ac:dyDescent="0.35">
      <c r="A485" s="585"/>
      <c r="B485" s="588"/>
      <c r="C485" s="322" t="s">
        <v>44</v>
      </c>
      <c r="D485" s="323">
        <f t="shared" ref="D485:F485" si="118">D486+D487</f>
        <v>0</v>
      </c>
      <c r="E485" s="323">
        <f t="shared" si="118"/>
        <v>0</v>
      </c>
      <c r="F485" s="323">
        <f t="shared" si="118"/>
        <v>0</v>
      </c>
    </row>
    <row r="486" spans="1:6" ht="27.95" customHeight="1" x14ac:dyDescent="0.35">
      <c r="A486" s="585"/>
      <c r="B486" s="588"/>
      <c r="C486" s="322" t="s">
        <v>771</v>
      </c>
      <c r="D486" s="323">
        <v>0</v>
      </c>
      <c r="E486" s="323">
        <v>0</v>
      </c>
      <c r="F486" s="323">
        <v>0</v>
      </c>
    </row>
    <row r="487" spans="1:6" ht="52.5" x14ac:dyDescent="0.35">
      <c r="A487" s="585"/>
      <c r="B487" s="588"/>
      <c r="C487" s="322" t="s">
        <v>671</v>
      </c>
      <c r="D487" s="323">
        <v>0</v>
      </c>
      <c r="E487" s="323">
        <v>0</v>
      </c>
      <c r="F487" s="323">
        <v>0</v>
      </c>
    </row>
    <row r="488" spans="1:6" ht="27.95" customHeight="1" x14ac:dyDescent="0.35">
      <c r="A488" s="584" t="s">
        <v>699</v>
      </c>
      <c r="B488" s="587" t="s">
        <v>700</v>
      </c>
      <c r="C488" s="322" t="s">
        <v>42</v>
      </c>
      <c r="D488" s="323">
        <f t="shared" ref="D488:F488" si="119">D490</f>
        <v>0</v>
      </c>
      <c r="E488" s="323">
        <f t="shared" si="119"/>
        <v>0</v>
      </c>
      <c r="F488" s="323">
        <f t="shared" si="119"/>
        <v>0</v>
      </c>
    </row>
    <row r="489" spans="1:6" ht="27.95" customHeight="1" x14ac:dyDescent="0.35">
      <c r="A489" s="585"/>
      <c r="B489" s="588"/>
      <c r="C489" s="322" t="s">
        <v>670</v>
      </c>
      <c r="D489" s="323"/>
      <c r="E489" s="323"/>
      <c r="F489" s="323"/>
    </row>
    <row r="490" spans="1:6" ht="27.95" customHeight="1" x14ac:dyDescent="0.35">
      <c r="A490" s="585"/>
      <c r="B490" s="588"/>
      <c r="C490" s="322" t="s">
        <v>533</v>
      </c>
      <c r="D490" s="323">
        <v>0</v>
      </c>
      <c r="E490" s="323">
        <v>0</v>
      </c>
      <c r="F490" s="323">
        <v>0</v>
      </c>
    </row>
    <row r="491" spans="1:6" ht="78.75" x14ac:dyDescent="0.35">
      <c r="A491" s="585"/>
      <c r="B491" s="588"/>
      <c r="C491" s="322" t="s">
        <v>44</v>
      </c>
      <c r="D491" s="323">
        <f t="shared" ref="D491:F491" si="120">D492+D493</f>
        <v>0</v>
      </c>
      <c r="E491" s="323">
        <f t="shared" si="120"/>
        <v>0</v>
      </c>
      <c r="F491" s="323">
        <f t="shared" si="120"/>
        <v>0</v>
      </c>
    </row>
    <row r="492" spans="1:6" ht="27.95" customHeight="1" x14ac:dyDescent="0.35">
      <c r="A492" s="585"/>
      <c r="B492" s="588"/>
      <c r="C492" s="322" t="s">
        <v>771</v>
      </c>
      <c r="D492" s="323">
        <v>0</v>
      </c>
      <c r="E492" s="323">
        <v>0</v>
      </c>
      <c r="F492" s="323">
        <v>0</v>
      </c>
    </row>
    <row r="493" spans="1:6" ht="52.5" x14ac:dyDescent="0.35">
      <c r="A493" s="585"/>
      <c r="B493" s="588"/>
      <c r="C493" s="322" t="s">
        <v>671</v>
      </c>
      <c r="D493" s="323">
        <v>0</v>
      </c>
      <c r="E493" s="323">
        <v>0</v>
      </c>
      <c r="F493" s="323">
        <v>0</v>
      </c>
    </row>
    <row r="494" spans="1:6" ht="27.95" customHeight="1" x14ac:dyDescent="0.35">
      <c r="A494" s="603" t="s">
        <v>701</v>
      </c>
      <c r="B494" s="604" t="s">
        <v>702</v>
      </c>
      <c r="C494" s="322" t="s">
        <v>42</v>
      </c>
      <c r="D494" s="323">
        <f t="shared" ref="D494:F494" si="121">D496</f>
        <v>0</v>
      </c>
      <c r="E494" s="323">
        <f t="shared" si="121"/>
        <v>0</v>
      </c>
      <c r="F494" s="323">
        <f t="shared" si="121"/>
        <v>0</v>
      </c>
    </row>
    <row r="495" spans="1:6" ht="27.95" customHeight="1" x14ac:dyDescent="0.35">
      <c r="A495" s="603"/>
      <c r="B495" s="604"/>
      <c r="C495" s="322" t="s">
        <v>670</v>
      </c>
      <c r="D495" s="323"/>
      <c r="E495" s="323"/>
      <c r="F495" s="323"/>
    </row>
    <row r="496" spans="1:6" ht="27.95" customHeight="1" x14ac:dyDescent="0.35">
      <c r="A496" s="603"/>
      <c r="B496" s="604"/>
      <c r="C496" s="322" t="s">
        <v>533</v>
      </c>
      <c r="D496" s="323">
        <v>0</v>
      </c>
      <c r="E496" s="323">
        <v>0</v>
      </c>
      <c r="F496" s="323">
        <v>0</v>
      </c>
    </row>
    <row r="497" spans="1:6" ht="78.75" x14ac:dyDescent="0.35">
      <c r="A497" s="603"/>
      <c r="B497" s="604"/>
      <c r="C497" s="322" t="s">
        <v>44</v>
      </c>
      <c r="D497" s="323">
        <f t="shared" ref="D497:F497" si="122">D498+D499</f>
        <v>0</v>
      </c>
      <c r="E497" s="323">
        <f t="shared" si="122"/>
        <v>0</v>
      </c>
      <c r="F497" s="323">
        <f t="shared" si="122"/>
        <v>0</v>
      </c>
    </row>
    <row r="498" spans="1:6" ht="27.95" customHeight="1" x14ac:dyDescent="0.35">
      <c r="A498" s="603"/>
      <c r="B498" s="604"/>
      <c r="C498" s="322" t="s">
        <v>771</v>
      </c>
      <c r="D498" s="323">
        <v>0</v>
      </c>
      <c r="E498" s="323">
        <v>0</v>
      </c>
      <c r="F498" s="323">
        <v>0</v>
      </c>
    </row>
    <row r="499" spans="1:6" ht="52.5" x14ac:dyDescent="0.35">
      <c r="A499" s="603"/>
      <c r="B499" s="604"/>
      <c r="C499" s="322" t="s">
        <v>671</v>
      </c>
      <c r="D499" s="323">
        <v>0</v>
      </c>
      <c r="E499" s="323">
        <v>0</v>
      </c>
      <c r="F499" s="323">
        <v>0</v>
      </c>
    </row>
    <row r="500" spans="1:6" ht="27.95" customHeight="1" x14ac:dyDescent="0.35">
      <c r="A500" s="584" t="s">
        <v>703</v>
      </c>
      <c r="B500" s="587" t="s">
        <v>1029</v>
      </c>
      <c r="C500" s="322" t="s">
        <v>42</v>
      </c>
      <c r="D500" s="323">
        <f>D502+D503+D504+D505</f>
        <v>13180.6</v>
      </c>
      <c r="E500" s="323">
        <f t="shared" ref="E500:F500" si="123">E502+E503+E504+E505</f>
        <v>18698.900000000001</v>
      </c>
      <c r="F500" s="323">
        <f t="shared" si="123"/>
        <v>18351.7</v>
      </c>
    </row>
    <row r="501" spans="1:6" ht="27.95" customHeight="1" x14ac:dyDescent="0.35">
      <c r="A501" s="585"/>
      <c r="B501" s="588"/>
      <c r="C501" s="322" t="s">
        <v>670</v>
      </c>
      <c r="D501" s="323"/>
      <c r="E501" s="323"/>
      <c r="F501" s="323"/>
    </row>
    <row r="502" spans="1:6" ht="27.95" customHeight="1" x14ac:dyDescent="0.35">
      <c r="A502" s="585"/>
      <c r="B502" s="588"/>
      <c r="C502" s="322" t="s">
        <v>533</v>
      </c>
      <c r="D502" s="323">
        <v>0</v>
      </c>
      <c r="E502" s="323">
        <v>0</v>
      </c>
      <c r="F502" s="323">
        <v>0</v>
      </c>
    </row>
    <row r="503" spans="1:6" ht="78.75" x14ac:dyDescent="0.35">
      <c r="A503" s="585"/>
      <c r="B503" s="588"/>
      <c r="C503" s="322" t="s">
        <v>44</v>
      </c>
      <c r="D503" s="323">
        <v>0</v>
      </c>
      <c r="E503" s="323">
        <v>0</v>
      </c>
      <c r="F503" s="323">
        <v>0</v>
      </c>
    </row>
    <row r="504" spans="1:6" ht="27.95" customHeight="1" x14ac:dyDescent="0.35">
      <c r="A504" s="585"/>
      <c r="B504" s="588"/>
      <c r="C504" s="322" t="s">
        <v>771</v>
      </c>
      <c r="D504" s="323">
        <v>13180.6</v>
      </c>
      <c r="E504" s="323">
        <v>18698.900000000001</v>
      </c>
      <c r="F504" s="323">
        <v>18351.7</v>
      </c>
    </row>
    <row r="505" spans="1:6" ht="52.5" x14ac:dyDescent="0.35">
      <c r="A505" s="586"/>
      <c r="B505" s="589"/>
      <c r="C505" s="322" t="s">
        <v>671</v>
      </c>
      <c r="D505" s="323">
        <v>0</v>
      </c>
      <c r="E505" s="323">
        <v>0</v>
      </c>
      <c r="F505" s="323">
        <v>0</v>
      </c>
    </row>
    <row r="506" spans="1:6" ht="27.95" customHeight="1" x14ac:dyDescent="0.35">
      <c r="A506" s="584" t="s">
        <v>875</v>
      </c>
      <c r="B506" s="587" t="s">
        <v>990</v>
      </c>
      <c r="C506" s="322" t="s">
        <v>42</v>
      </c>
      <c r="D506" s="323">
        <f>D508+D509+D510+D511</f>
        <v>0</v>
      </c>
      <c r="E506" s="323">
        <f t="shared" ref="E506:F506" si="124">E508+E509+E510+E511</f>
        <v>1160</v>
      </c>
      <c r="F506" s="323">
        <f t="shared" si="124"/>
        <v>1160</v>
      </c>
    </row>
    <row r="507" spans="1:6" ht="27.95" customHeight="1" x14ac:dyDescent="0.35">
      <c r="A507" s="585"/>
      <c r="B507" s="588"/>
      <c r="C507" s="322" t="s">
        <v>670</v>
      </c>
      <c r="D507" s="323"/>
      <c r="E507" s="323"/>
      <c r="F507" s="323"/>
    </row>
    <row r="508" spans="1:6" ht="27.95" customHeight="1" x14ac:dyDescent="0.35">
      <c r="A508" s="585"/>
      <c r="B508" s="588"/>
      <c r="C508" s="322" t="s">
        <v>533</v>
      </c>
      <c r="D508" s="323">
        <v>0</v>
      </c>
      <c r="E508" s="323">
        <v>0</v>
      </c>
      <c r="F508" s="323">
        <v>0</v>
      </c>
    </row>
    <row r="509" spans="1:6" ht="78.75" x14ac:dyDescent="0.35">
      <c r="A509" s="585"/>
      <c r="B509" s="588"/>
      <c r="C509" s="322" t="s">
        <v>44</v>
      </c>
      <c r="D509" s="323">
        <v>0</v>
      </c>
      <c r="E509" s="323">
        <v>1000</v>
      </c>
      <c r="F509" s="323">
        <v>1000</v>
      </c>
    </row>
    <row r="510" spans="1:6" ht="27.95" customHeight="1" x14ac:dyDescent="0.35">
      <c r="A510" s="585"/>
      <c r="B510" s="588"/>
      <c r="C510" s="322" t="s">
        <v>771</v>
      </c>
      <c r="D510" s="323">
        <v>0</v>
      </c>
      <c r="E510" s="323">
        <v>100</v>
      </c>
      <c r="F510" s="323">
        <v>100</v>
      </c>
    </row>
    <row r="511" spans="1:6" ht="52.5" x14ac:dyDescent="0.35">
      <c r="A511" s="586"/>
      <c r="B511" s="589"/>
      <c r="C511" s="322" t="s">
        <v>671</v>
      </c>
      <c r="D511" s="323">
        <v>0</v>
      </c>
      <c r="E511" s="323">
        <v>60</v>
      </c>
      <c r="F511" s="323">
        <v>60</v>
      </c>
    </row>
    <row r="512" spans="1:6" ht="27.95" customHeight="1" x14ac:dyDescent="0.35">
      <c r="A512" s="584" t="s">
        <v>876</v>
      </c>
      <c r="B512" s="587" t="s">
        <v>877</v>
      </c>
      <c r="C512" s="322" t="s">
        <v>42</v>
      </c>
      <c r="D512" s="323">
        <f>D514+D515+D516+D517</f>
        <v>0</v>
      </c>
      <c r="E512" s="323">
        <f t="shared" ref="E512:F512" si="125">E514+E515+E516+E517</f>
        <v>0</v>
      </c>
      <c r="F512" s="323">
        <f t="shared" si="125"/>
        <v>0</v>
      </c>
    </row>
    <row r="513" spans="1:6" ht="27.95" customHeight="1" x14ac:dyDescent="0.35">
      <c r="A513" s="585"/>
      <c r="B513" s="588"/>
      <c r="C513" s="322" t="s">
        <v>670</v>
      </c>
      <c r="D513" s="323"/>
      <c r="E513" s="323"/>
      <c r="F513" s="323"/>
    </row>
    <row r="514" spans="1:6" ht="27.95" customHeight="1" x14ac:dyDescent="0.35">
      <c r="A514" s="585"/>
      <c r="B514" s="588"/>
      <c r="C514" s="322" t="s">
        <v>533</v>
      </c>
      <c r="D514" s="323">
        <v>0</v>
      </c>
      <c r="E514" s="323">
        <v>0</v>
      </c>
      <c r="F514" s="323">
        <v>0</v>
      </c>
    </row>
    <row r="515" spans="1:6" ht="78.75" x14ac:dyDescent="0.35">
      <c r="A515" s="585"/>
      <c r="B515" s="588"/>
      <c r="C515" s="322" t="s">
        <v>44</v>
      </c>
      <c r="D515" s="323">
        <v>0</v>
      </c>
      <c r="E515" s="323">
        <v>0</v>
      </c>
      <c r="F515" s="323">
        <v>0</v>
      </c>
    </row>
    <row r="516" spans="1:6" ht="27.95" customHeight="1" x14ac:dyDescent="0.35">
      <c r="A516" s="585"/>
      <c r="B516" s="588"/>
      <c r="C516" s="322" t="s">
        <v>771</v>
      </c>
      <c r="D516" s="323">
        <v>0</v>
      </c>
      <c r="E516" s="323">
        <v>0</v>
      </c>
      <c r="F516" s="323">
        <v>0</v>
      </c>
    </row>
    <row r="517" spans="1:6" ht="52.5" x14ac:dyDescent="0.35">
      <c r="A517" s="586"/>
      <c r="B517" s="589"/>
      <c r="C517" s="322" t="s">
        <v>671</v>
      </c>
      <c r="D517" s="323">
        <v>0</v>
      </c>
      <c r="E517" s="323">
        <v>0</v>
      </c>
      <c r="F517" s="323">
        <v>0</v>
      </c>
    </row>
    <row r="518" spans="1:6" ht="27.95" customHeight="1" x14ac:dyDescent="0.35">
      <c r="A518" s="584" t="s">
        <v>962</v>
      </c>
      <c r="B518" s="587" t="s">
        <v>963</v>
      </c>
      <c r="C518" s="322" t="s">
        <v>42</v>
      </c>
      <c r="D518" s="323">
        <f>D520+D521+D522+D523</f>
        <v>35000</v>
      </c>
      <c r="E518" s="323">
        <f>E520+E521+E522+E523</f>
        <v>36842.1</v>
      </c>
      <c r="F518" s="323">
        <f>F520+F521+F522+F523</f>
        <v>36842.1</v>
      </c>
    </row>
    <row r="519" spans="1:6" ht="27.95" customHeight="1" x14ac:dyDescent="0.35">
      <c r="A519" s="585"/>
      <c r="B519" s="588"/>
      <c r="C519" s="322" t="s">
        <v>670</v>
      </c>
      <c r="D519" s="323"/>
      <c r="E519" s="323"/>
      <c r="F519" s="323"/>
    </row>
    <row r="520" spans="1:6" ht="27.95" customHeight="1" x14ac:dyDescent="0.35">
      <c r="A520" s="585"/>
      <c r="B520" s="588"/>
      <c r="C520" s="322" t="s">
        <v>533</v>
      </c>
      <c r="D520" s="323">
        <v>25200</v>
      </c>
      <c r="E520" s="323">
        <f t="shared" ref="E520:F522" si="126">E526+E532</f>
        <v>25200</v>
      </c>
      <c r="F520" s="323">
        <f t="shared" si="126"/>
        <v>25200</v>
      </c>
    </row>
    <row r="521" spans="1:6" ht="78.75" x14ac:dyDescent="0.35">
      <c r="A521" s="585"/>
      <c r="B521" s="588"/>
      <c r="C521" s="322" t="s">
        <v>44</v>
      </c>
      <c r="D521" s="323">
        <v>9800</v>
      </c>
      <c r="E521" s="323">
        <f t="shared" si="126"/>
        <v>9800</v>
      </c>
      <c r="F521" s="323">
        <f t="shared" si="126"/>
        <v>9800</v>
      </c>
    </row>
    <row r="522" spans="1:6" ht="27.95" customHeight="1" x14ac:dyDescent="0.35">
      <c r="A522" s="585"/>
      <c r="B522" s="588"/>
      <c r="C522" s="322" t="s">
        <v>771</v>
      </c>
      <c r="D522" s="323">
        <v>0</v>
      </c>
      <c r="E522" s="323">
        <f t="shared" si="126"/>
        <v>1842.1</v>
      </c>
      <c r="F522" s="323">
        <f t="shared" si="126"/>
        <v>1842.1</v>
      </c>
    </row>
    <row r="523" spans="1:6" ht="52.5" x14ac:dyDescent="0.35">
      <c r="A523" s="586"/>
      <c r="B523" s="589"/>
      <c r="C523" s="322" t="s">
        <v>671</v>
      </c>
      <c r="D523" s="323">
        <v>0</v>
      </c>
      <c r="E523" s="323">
        <v>0</v>
      </c>
      <c r="F523" s="323">
        <v>0</v>
      </c>
    </row>
    <row r="524" spans="1:6" ht="27.95" customHeight="1" x14ac:dyDescent="0.35">
      <c r="A524" s="593" t="s">
        <v>970</v>
      </c>
      <c r="B524" s="596" t="s">
        <v>971</v>
      </c>
      <c r="C524" s="322" t="s">
        <v>42</v>
      </c>
      <c r="D524" s="323">
        <f>D526+D527+D528+D529</f>
        <v>0</v>
      </c>
      <c r="E524" s="323">
        <f t="shared" ref="E524" si="127">E526+E527+E528+E529</f>
        <v>15500</v>
      </c>
      <c r="F524" s="323">
        <f t="shared" ref="F524" si="128">F526+F527+F528+F529</f>
        <v>15500</v>
      </c>
    </row>
    <row r="525" spans="1:6" ht="27.95" customHeight="1" x14ac:dyDescent="0.35">
      <c r="A525" s="594"/>
      <c r="B525" s="597"/>
      <c r="C525" s="322" t="s">
        <v>670</v>
      </c>
      <c r="D525" s="323"/>
      <c r="E525" s="323"/>
      <c r="F525" s="323"/>
    </row>
    <row r="526" spans="1:6" ht="27.95" customHeight="1" x14ac:dyDescent="0.35">
      <c r="A526" s="594"/>
      <c r="B526" s="597"/>
      <c r="C526" s="322" t="s">
        <v>533</v>
      </c>
      <c r="D526" s="323">
        <v>0</v>
      </c>
      <c r="E526" s="323">
        <v>10602</v>
      </c>
      <c r="F526" s="323">
        <v>10602</v>
      </c>
    </row>
    <row r="527" spans="1:6" ht="78.75" x14ac:dyDescent="0.35">
      <c r="A527" s="594"/>
      <c r="B527" s="597"/>
      <c r="C527" s="322" t="s">
        <v>44</v>
      </c>
      <c r="D527" s="323">
        <v>0</v>
      </c>
      <c r="E527" s="323">
        <v>4123</v>
      </c>
      <c r="F527" s="323">
        <v>4123</v>
      </c>
    </row>
    <row r="528" spans="1:6" ht="27.95" customHeight="1" x14ac:dyDescent="0.35">
      <c r="A528" s="594"/>
      <c r="B528" s="597"/>
      <c r="C528" s="322" t="s">
        <v>771</v>
      </c>
      <c r="D528" s="323">
        <v>0</v>
      </c>
      <c r="E528" s="323">
        <v>775</v>
      </c>
      <c r="F528" s="323">
        <v>775</v>
      </c>
    </row>
    <row r="529" spans="1:6" ht="52.5" x14ac:dyDescent="0.35">
      <c r="A529" s="595"/>
      <c r="B529" s="598"/>
      <c r="C529" s="322" t="s">
        <v>671</v>
      </c>
      <c r="D529" s="323">
        <v>0</v>
      </c>
      <c r="E529" s="323">
        <v>0</v>
      </c>
      <c r="F529" s="323">
        <v>0</v>
      </c>
    </row>
    <row r="530" spans="1:6" ht="27.95" customHeight="1" x14ac:dyDescent="0.35">
      <c r="A530" s="593" t="s">
        <v>972</v>
      </c>
      <c r="B530" s="596" t="s">
        <v>973</v>
      </c>
      <c r="C530" s="322" t="s">
        <v>42</v>
      </c>
      <c r="D530" s="323">
        <f>D532+D533+D534+D535</f>
        <v>0</v>
      </c>
      <c r="E530" s="323">
        <f t="shared" ref="E530" si="129">E532+E533+E534+E535</f>
        <v>21342.1</v>
      </c>
      <c r="F530" s="323">
        <f t="shared" ref="F530" si="130">F532+F533+F534+F535</f>
        <v>21342.1</v>
      </c>
    </row>
    <row r="531" spans="1:6" ht="27.95" customHeight="1" x14ac:dyDescent="0.35">
      <c r="A531" s="594"/>
      <c r="B531" s="597"/>
      <c r="C531" s="322" t="s">
        <v>670</v>
      </c>
      <c r="D531" s="323"/>
      <c r="E531" s="323"/>
      <c r="F531" s="323"/>
    </row>
    <row r="532" spans="1:6" ht="27.95" customHeight="1" x14ac:dyDescent="0.35">
      <c r="A532" s="594"/>
      <c r="B532" s="597"/>
      <c r="C532" s="322" t="s">
        <v>533</v>
      </c>
      <c r="D532" s="323">
        <v>0</v>
      </c>
      <c r="E532" s="323">
        <v>14598</v>
      </c>
      <c r="F532" s="323">
        <v>14598</v>
      </c>
    </row>
    <row r="533" spans="1:6" ht="78.75" x14ac:dyDescent="0.35">
      <c r="A533" s="594"/>
      <c r="B533" s="597"/>
      <c r="C533" s="322" t="s">
        <v>44</v>
      </c>
      <c r="D533" s="323">
        <v>0</v>
      </c>
      <c r="E533" s="323">
        <v>5677</v>
      </c>
      <c r="F533" s="323">
        <v>5677</v>
      </c>
    </row>
    <row r="534" spans="1:6" ht="27.95" customHeight="1" x14ac:dyDescent="0.35">
      <c r="A534" s="594"/>
      <c r="B534" s="597"/>
      <c r="C534" s="322" t="s">
        <v>771</v>
      </c>
      <c r="D534" s="323">
        <v>0</v>
      </c>
      <c r="E534" s="323">
        <v>1067.0999999999999</v>
      </c>
      <c r="F534" s="323">
        <v>1067.0999999999999</v>
      </c>
    </row>
    <row r="535" spans="1:6" ht="52.5" x14ac:dyDescent="0.35">
      <c r="A535" s="595"/>
      <c r="B535" s="598"/>
      <c r="C535" s="322" t="s">
        <v>671</v>
      </c>
      <c r="D535" s="323">
        <v>0</v>
      </c>
      <c r="E535" s="323">
        <v>0</v>
      </c>
      <c r="F535" s="323">
        <v>0</v>
      </c>
    </row>
    <row r="536" spans="1:6" ht="27.95" customHeight="1" x14ac:dyDescent="0.35">
      <c r="A536" s="584" t="s">
        <v>974</v>
      </c>
      <c r="B536" s="587" t="s">
        <v>975</v>
      </c>
      <c r="C536" s="322" t="s">
        <v>42</v>
      </c>
      <c r="D536" s="323">
        <f t="shared" ref="D536:F536" si="131">D538+D539+D540+D541</f>
        <v>0</v>
      </c>
      <c r="E536" s="323">
        <f t="shared" si="131"/>
        <v>398</v>
      </c>
      <c r="F536" s="323">
        <f t="shared" si="131"/>
        <v>398</v>
      </c>
    </row>
    <row r="537" spans="1:6" ht="27.95" customHeight="1" x14ac:dyDescent="0.35">
      <c r="A537" s="585"/>
      <c r="B537" s="588"/>
      <c r="C537" s="322" t="s">
        <v>670</v>
      </c>
      <c r="D537" s="323"/>
      <c r="E537" s="323"/>
      <c r="F537" s="323"/>
    </row>
    <row r="538" spans="1:6" ht="27.95" customHeight="1" x14ac:dyDescent="0.35">
      <c r="A538" s="585"/>
      <c r="B538" s="588"/>
      <c r="C538" s="322" t="s">
        <v>533</v>
      </c>
      <c r="D538" s="323">
        <v>0</v>
      </c>
      <c r="E538" s="323">
        <v>0</v>
      </c>
      <c r="F538" s="323">
        <v>0</v>
      </c>
    </row>
    <row r="539" spans="1:6" ht="78.75" x14ac:dyDescent="0.35">
      <c r="A539" s="585"/>
      <c r="B539" s="588"/>
      <c r="C539" s="322" t="s">
        <v>44</v>
      </c>
      <c r="D539" s="323">
        <v>0</v>
      </c>
      <c r="E539" s="323">
        <v>0</v>
      </c>
      <c r="F539" s="323">
        <v>0</v>
      </c>
    </row>
    <row r="540" spans="1:6" ht="27.95" customHeight="1" x14ac:dyDescent="0.35">
      <c r="A540" s="585"/>
      <c r="B540" s="588"/>
      <c r="C540" s="322" t="s">
        <v>771</v>
      </c>
      <c r="D540" s="323">
        <v>0</v>
      </c>
      <c r="E540" s="323">
        <v>0</v>
      </c>
      <c r="F540" s="323">
        <v>0</v>
      </c>
    </row>
    <row r="541" spans="1:6" ht="52.5" x14ac:dyDescent="0.35">
      <c r="A541" s="586"/>
      <c r="B541" s="589"/>
      <c r="C541" s="322" t="s">
        <v>671</v>
      </c>
      <c r="D541" s="323">
        <v>0</v>
      </c>
      <c r="E541" s="323">
        <v>398</v>
      </c>
      <c r="F541" s="323">
        <v>398</v>
      </c>
    </row>
    <row r="542" spans="1:6" ht="27.95" customHeight="1" x14ac:dyDescent="0.35">
      <c r="A542" s="584" t="s">
        <v>976</v>
      </c>
      <c r="B542" s="587" t="s">
        <v>977</v>
      </c>
      <c r="C542" s="322" t="s">
        <v>42</v>
      </c>
      <c r="D542" s="323">
        <f t="shared" ref="D542:E542" si="132">D544+D545+D546+D547</f>
        <v>0</v>
      </c>
      <c r="E542" s="323">
        <f t="shared" si="132"/>
        <v>45802.200000000004</v>
      </c>
      <c r="F542" s="323">
        <f t="shared" ref="F542" si="133">F544+F545+F546+F547</f>
        <v>45802.200000000004</v>
      </c>
    </row>
    <row r="543" spans="1:6" ht="27.95" customHeight="1" x14ac:dyDescent="0.35">
      <c r="A543" s="585"/>
      <c r="B543" s="588"/>
      <c r="C543" s="322" t="s">
        <v>670</v>
      </c>
      <c r="D543" s="323"/>
      <c r="E543" s="323"/>
      <c r="F543" s="323"/>
    </row>
    <row r="544" spans="1:6" ht="27.95" customHeight="1" x14ac:dyDescent="0.35">
      <c r="A544" s="585"/>
      <c r="B544" s="588"/>
      <c r="C544" s="322" t="s">
        <v>533</v>
      </c>
      <c r="D544" s="323">
        <v>0</v>
      </c>
      <c r="E544" s="323">
        <v>0</v>
      </c>
      <c r="F544" s="323">
        <v>0</v>
      </c>
    </row>
    <row r="545" spans="1:6" ht="78.75" x14ac:dyDescent="0.35">
      <c r="A545" s="585"/>
      <c r="B545" s="588"/>
      <c r="C545" s="322" t="s">
        <v>44</v>
      </c>
      <c r="D545" s="323">
        <v>0</v>
      </c>
      <c r="E545" s="323">
        <f>E563+E569</f>
        <v>43833.700000000004</v>
      </c>
      <c r="F545" s="323">
        <f>F563+F569</f>
        <v>43833.700000000004</v>
      </c>
    </row>
    <row r="546" spans="1:6" ht="27.95" customHeight="1" x14ac:dyDescent="0.35">
      <c r="A546" s="585"/>
      <c r="B546" s="588"/>
      <c r="C546" s="322" t="s">
        <v>771</v>
      </c>
      <c r="D546" s="323">
        <v>0</v>
      </c>
      <c r="E546" s="323">
        <f>E564+E570</f>
        <v>1173.5</v>
      </c>
      <c r="F546" s="323">
        <f>F564+F570</f>
        <v>1173.5</v>
      </c>
    </row>
    <row r="547" spans="1:6" ht="52.5" x14ac:dyDescent="0.35">
      <c r="A547" s="586"/>
      <c r="B547" s="589"/>
      <c r="C547" s="322" t="s">
        <v>671</v>
      </c>
      <c r="D547" s="323">
        <v>0</v>
      </c>
      <c r="E547" s="323">
        <f>E553+E559+E565+E571</f>
        <v>795</v>
      </c>
      <c r="F547" s="323">
        <f>F553+F559+F565+F571</f>
        <v>795</v>
      </c>
    </row>
    <row r="548" spans="1:6" ht="27.95" customHeight="1" x14ac:dyDescent="0.35">
      <c r="A548" s="593" t="s">
        <v>978</v>
      </c>
      <c r="B548" s="596" t="s">
        <v>982</v>
      </c>
      <c r="C548" s="322" t="s">
        <v>42</v>
      </c>
      <c r="D548" s="323">
        <f t="shared" ref="D548:E548" si="134">D550+D551+D552+D553</f>
        <v>0</v>
      </c>
      <c r="E548" s="323">
        <f t="shared" si="134"/>
        <v>400</v>
      </c>
      <c r="F548" s="323">
        <f t="shared" ref="F548" si="135">F550+F551+F552+F553</f>
        <v>400</v>
      </c>
    </row>
    <row r="549" spans="1:6" ht="27.95" customHeight="1" x14ac:dyDescent="0.35">
      <c r="A549" s="594"/>
      <c r="B549" s="597"/>
      <c r="C549" s="322" t="s">
        <v>670</v>
      </c>
      <c r="D549" s="323"/>
      <c r="E549" s="323"/>
      <c r="F549" s="323"/>
    </row>
    <row r="550" spans="1:6" ht="27.95" customHeight="1" x14ac:dyDescent="0.35">
      <c r="A550" s="594"/>
      <c r="B550" s="597"/>
      <c r="C550" s="322" t="s">
        <v>533</v>
      </c>
      <c r="D550" s="323">
        <v>0</v>
      </c>
      <c r="E550" s="323">
        <v>0</v>
      </c>
      <c r="F550" s="323">
        <v>0</v>
      </c>
    </row>
    <row r="551" spans="1:6" ht="78.75" x14ac:dyDescent="0.35">
      <c r="A551" s="594"/>
      <c r="B551" s="597"/>
      <c r="C551" s="322" t="s">
        <v>44</v>
      </c>
      <c r="D551" s="323">
        <v>0</v>
      </c>
      <c r="E551" s="323">
        <v>0</v>
      </c>
      <c r="F551" s="323">
        <v>0</v>
      </c>
    </row>
    <row r="552" spans="1:6" ht="27.95" customHeight="1" x14ac:dyDescent="0.35">
      <c r="A552" s="594"/>
      <c r="B552" s="597"/>
      <c r="C552" s="322" t="s">
        <v>771</v>
      </c>
      <c r="D552" s="323">
        <v>0</v>
      </c>
      <c r="E552" s="323">
        <v>0</v>
      </c>
      <c r="F552" s="323">
        <v>0</v>
      </c>
    </row>
    <row r="553" spans="1:6" ht="52.5" x14ac:dyDescent="0.35">
      <c r="A553" s="595"/>
      <c r="B553" s="598"/>
      <c r="C553" s="322" t="s">
        <v>671</v>
      </c>
      <c r="D553" s="323">
        <v>0</v>
      </c>
      <c r="E553" s="323">
        <v>400</v>
      </c>
      <c r="F553" s="323">
        <v>400</v>
      </c>
    </row>
    <row r="554" spans="1:6" ht="27.95" customHeight="1" x14ac:dyDescent="0.35">
      <c r="A554" s="593" t="s">
        <v>979</v>
      </c>
      <c r="B554" s="596" t="s">
        <v>983</v>
      </c>
      <c r="C554" s="322" t="s">
        <v>42</v>
      </c>
      <c r="D554" s="323">
        <f t="shared" ref="D554:E554" si="136">D556+D557+D558+D559</f>
        <v>0</v>
      </c>
      <c r="E554" s="323">
        <f t="shared" si="136"/>
        <v>395</v>
      </c>
      <c r="F554" s="323">
        <f t="shared" ref="F554" si="137">F556+F557+F558+F559</f>
        <v>395</v>
      </c>
    </row>
    <row r="555" spans="1:6" ht="27.95" customHeight="1" x14ac:dyDescent="0.35">
      <c r="A555" s="594"/>
      <c r="B555" s="597"/>
      <c r="C555" s="322" t="s">
        <v>670</v>
      </c>
      <c r="D555" s="323"/>
      <c r="E555" s="323"/>
      <c r="F555" s="323"/>
    </row>
    <row r="556" spans="1:6" ht="27.95" customHeight="1" x14ac:dyDescent="0.35">
      <c r="A556" s="594"/>
      <c r="B556" s="597"/>
      <c r="C556" s="322" t="s">
        <v>533</v>
      </c>
      <c r="D556" s="323">
        <v>0</v>
      </c>
      <c r="E556" s="323">
        <v>0</v>
      </c>
      <c r="F556" s="323">
        <v>0</v>
      </c>
    </row>
    <row r="557" spans="1:6" ht="78.75" x14ac:dyDescent="0.35">
      <c r="A557" s="594"/>
      <c r="B557" s="597"/>
      <c r="C557" s="322" t="s">
        <v>44</v>
      </c>
      <c r="D557" s="323">
        <v>0</v>
      </c>
      <c r="E557" s="323">
        <v>0</v>
      </c>
      <c r="F557" s="323">
        <v>0</v>
      </c>
    </row>
    <row r="558" spans="1:6" ht="27.95" customHeight="1" x14ac:dyDescent="0.35">
      <c r="A558" s="594"/>
      <c r="B558" s="597"/>
      <c r="C558" s="322" t="s">
        <v>771</v>
      </c>
      <c r="D558" s="323">
        <v>0</v>
      </c>
      <c r="E558" s="323">
        <v>0</v>
      </c>
      <c r="F558" s="323">
        <v>0</v>
      </c>
    </row>
    <row r="559" spans="1:6" ht="52.5" x14ac:dyDescent="0.35">
      <c r="A559" s="595"/>
      <c r="B559" s="598"/>
      <c r="C559" s="322" t="s">
        <v>671</v>
      </c>
      <c r="D559" s="323">
        <v>0</v>
      </c>
      <c r="E559" s="323">
        <v>395</v>
      </c>
      <c r="F559" s="323">
        <v>395</v>
      </c>
    </row>
    <row r="560" spans="1:6" ht="27.95" customHeight="1" x14ac:dyDescent="0.35">
      <c r="A560" s="593" t="s">
        <v>980</v>
      </c>
      <c r="B560" s="596" t="s">
        <v>984</v>
      </c>
      <c r="C560" s="322" t="s">
        <v>42</v>
      </c>
      <c r="D560" s="323">
        <f t="shared" ref="D560:E560" si="138">D562+D563+D564+D565</f>
        <v>0</v>
      </c>
      <c r="E560" s="323">
        <f t="shared" si="138"/>
        <v>5003.8</v>
      </c>
      <c r="F560" s="323">
        <f t="shared" ref="F560" si="139">F562+F563+F564+F565</f>
        <v>5003.8</v>
      </c>
    </row>
    <row r="561" spans="1:6" ht="27.95" customHeight="1" x14ac:dyDescent="0.35">
      <c r="A561" s="594"/>
      <c r="B561" s="597"/>
      <c r="C561" s="322" t="s">
        <v>670</v>
      </c>
      <c r="D561" s="323"/>
      <c r="E561" s="323"/>
      <c r="F561" s="323"/>
    </row>
    <row r="562" spans="1:6" ht="27.95" customHeight="1" x14ac:dyDescent="0.35">
      <c r="A562" s="594"/>
      <c r="B562" s="597"/>
      <c r="C562" s="322" t="s">
        <v>533</v>
      </c>
      <c r="D562" s="323">
        <v>0</v>
      </c>
      <c r="E562" s="323">
        <v>0</v>
      </c>
      <c r="F562" s="323">
        <v>0</v>
      </c>
    </row>
    <row r="563" spans="1:6" ht="78.75" x14ac:dyDescent="0.35">
      <c r="A563" s="594"/>
      <c r="B563" s="597"/>
      <c r="C563" s="322" t="s">
        <v>44</v>
      </c>
      <c r="D563" s="323">
        <v>0</v>
      </c>
      <c r="E563" s="323">
        <v>4230.3</v>
      </c>
      <c r="F563" s="323">
        <v>4230.3</v>
      </c>
    </row>
    <row r="564" spans="1:6" ht="27.95" customHeight="1" x14ac:dyDescent="0.35">
      <c r="A564" s="594"/>
      <c r="B564" s="597"/>
      <c r="C564" s="322" t="s">
        <v>771</v>
      </c>
      <c r="D564" s="323">
        <v>0</v>
      </c>
      <c r="E564" s="323">
        <v>773.5</v>
      </c>
      <c r="F564" s="323">
        <v>773.5</v>
      </c>
    </row>
    <row r="565" spans="1:6" ht="52.5" x14ac:dyDescent="0.35">
      <c r="A565" s="595"/>
      <c r="B565" s="598"/>
      <c r="C565" s="322" t="s">
        <v>671</v>
      </c>
      <c r="D565" s="323">
        <v>0</v>
      </c>
      <c r="E565" s="323">
        <v>0</v>
      </c>
      <c r="F565" s="323">
        <v>0</v>
      </c>
    </row>
    <row r="566" spans="1:6" ht="27.95" customHeight="1" x14ac:dyDescent="0.35">
      <c r="A566" s="593" t="s">
        <v>981</v>
      </c>
      <c r="B566" s="596" t="s">
        <v>985</v>
      </c>
      <c r="C566" s="322" t="s">
        <v>42</v>
      </c>
      <c r="D566" s="323">
        <f t="shared" ref="D566:E566" si="140">D568+D569+D570+D571</f>
        <v>0</v>
      </c>
      <c r="E566" s="323">
        <f t="shared" si="140"/>
        <v>40003.4</v>
      </c>
      <c r="F566" s="323">
        <f t="shared" ref="F566" si="141">F568+F569+F570+F571</f>
        <v>40003.4</v>
      </c>
    </row>
    <row r="567" spans="1:6" ht="27.95" customHeight="1" x14ac:dyDescent="0.35">
      <c r="A567" s="594"/>
      <c r="B567" s="597"/>
      <c r="C567" s="322" t="s">
        <v>670</v>
      </c>
      <c r="D567" s="323"/>
      <c r="E567" s="323"/>
      <c r="F567" s="323"/>
    </row>
    <row r="568" spans="1:6" ht="27.95" customHeight="1" x14ac:dyDescent="0.35">
      <c r="A568" s="594"/>
      <c r="B568" s="597"/>
      <c r="C568" s="322" t="s">
        <v>533</v>
      </c>
      <c r="D568" s="323">
        <v>0</v>
      </c>
      <c r="E568" s="323">
        <v>0</v>
      </c>
      <c r="F568" s="323">
        <v>0</v>
      </c>
    </row>
    <row r="569" spans="1:6" ht="78.75" x14ac:dyDescent="0.35">
      <c r="A569" s="594"/>
      <c r="B569" s="597"/>
      <c r="C569" s="322" t="s">
        <v>44</v>
      </c>
      <c r="D569" s="323">
        <v>0</v>
      </c>
      <c r="E569" s="323">
        <v>39603.4</v>
      </c>
      <c r="F569" s="323">
        <v>39603.4</v>
      </c>
    </row>
    <row r="570" spans="1:6" ht="27.95" customHeight="1" x14ac:dyDescent="0.35">
      <c r="A570" s="594"/>
      <c r="B570" s="597"/>
      <c r="C570" s="322" t="s">
        <v>771</v>
      </c>
      <c r="D570" s="323">
        <v>0</v>
      </c>
      <c r="E570" s="323">
        <v>400</v>
      </c>
      <c r="F570" s="323">
        <v>400</v>
      </c>
    </row>
    <row r="571" spans="1:6" ht="52.5" x14ac:dyDescent="0.35">
      <c r="A571" s="595"/>
      <c r="B571" s="598"/>
      <c r="C571" s="322" t="s">
        <v>671</v>
      </c>
      <c r="D571" s="323">
        <v>0</v>
      </c>
      <c r="E571" s="323">
        <v>0</v>
      </c>
      <c r="F571" s="323">
        <v>0</v>
      </c>
    </row>
    <row r="572" spans="1:6" ht="25.5" x14ac:dyDescent="0.35">
      <c r="A572" s="584" t="s">
        <v>704</v>
      </c>
      <c r="B572" s="584" t="s">
        <v>705</v>
      </c>
      <c r="C572" s="324" t="s">
        <v>42</v>
      </c>
      <c r="D572" s="325">
        <f>D574+D575+D576+D577</f>
        <v>5561.9</v>
      </c>
      <c r="E572" s="325">
        <f t="shared" ref="E572:F572" si="142">E574+E575+E576+E577</f>
        <v>5339.4</v>
      </c>
      <c r="F572" s="325">
        <f t="shared" si="142"/>
        <v>5281.7</v>
      </c>
    </row>
    <row r="573" spans="1:6" ht="25.5" x14ac:dyDescent="0.35">
      <c r="A573" s="585"/>
      <c r="B573" s="585"/>
      <c r="C573" s="319" t="s">
        <v>670</v>
      </c>
      <c r="D573" s="320"/>
      <c r="E573" s="320"/>
      <c r="F573" s="320"/>
    </row>
    <row r="574" spans="1:6" ht="51" x14ac:dyDescent="0.35">
      <c r="A574" s="585"/>
      <c r="B574" s="585"/>
      <c r="C574" s="319" t="s">
        <v>533</v>
      </c>
      <c r="D574" s="320">
        <v>0</v>
      </c>
      <c r="E574" s="320">
        <v>0</v>
      </c>
      <c r="F574" s="320">
        <v>0</v>
      </c>
    </row>
    <row r="575" spans="1:6" ht="76.5" x14ac:dyDescent="0.35">
      <c r="A575" s="585"/>
      <c r="B575" s="585"/>
      <c r="C575" s="319" t="s">
        <v>44</v>
      </c>
      <c r="D575" s="320">
        <f t="shared" ref="D575:F577" si="143">D581+D593+D605+D611+D635+D659</f>
        <v>0</v>
      </c>
      <c r="E575" s="320">
        <f t="shared" si="143"/>
        <v>0</v>
      </c>
      <c r="F575" s="320">
        <f t="shared" si="143"/>
        <v>0</v>
      </c>
    </row>
    <row r="576" spans="1:6" ht="25.5" x14ac:dyDescent="0.35">
      <c r="A576" s="585"/>
      <c r="B576" s="585"/>
      <c r="C576" s="319" t="s">
        <v>771</v>
      </c>
      <c r="D576" s="320">
        <f>D582+D594+D606+D612+D660</f>
        <v>5561.9</v>
      </c>
      <c r="E576" s="320">
        <f>E582+E594+E606+E612+E660</f>
        <v>5339.4</v>
      </c>
      <c r="F576" s="320">
        <f t="shared" ref="F576" si="144">F582+F594+F606+F612+F660</f>
        <v>5281.7</v>
      </c>
    </row>
    <row r="577" spans="1:6" ht="51" x14ac:dyDescent="0.35">
      <c r="A577" s="585"/>
      <c r="B577" s="585"/>
      <c r="C577" s="319" t="s">
        <v>671</v>
      </c>
      <c r="D577" s="320">
        <f t="shared" si="143"/>
        <v>0</v>
      </c>
      <c r="E577" s="320">
        <f t="shared" si="143"/>
        <v>0</v>
      </c>
      <c r="F577" s="320">
        <f t="shared" si="143"/>
        <v>0</v>
      </c>
    </row>
    <row r="578" spans="1:6" ht="27.95" customHeight="1" x14ac:dyDescent="0.35">
      <c r="A578" s="603" t="s">
        <v>706</v>
      </c>
      <c r="B578" s="604" t="s">
        <v>707</v>
      </c>
      <c r="C578" s="322" t="s">
        <v>42</v>
      </c>
      <c r="D578" s="323">
        <f>D580+D581+D582+D583</f>
        <v>4943.8</v>
      </c>
      <c r="E578" s="323">
        <f t="shared" ref="E578:F578" si="145">E580+E581+E582+E583</f>
        <v>4065.8</v>
      </c>
      <c r="F578" s="323">
        <f t="shared" si="145"/>
        <v>4008.1</v>
      </c>
    </row>
    <row r="579" spans="1:6" ht="27.95" customHeight="1" x14ac:dyDescent="0.35">
      <c r="A579" s="603"/>
      <c r="B579" s="604"/>
      <c r="C579" s="322" t="s">
        <v>670</v>
      </c>
      <c r="D579" s="323"/>
      <c r="E579" s="323"/>
      <c r="F579" s="323"/>
    </row>
    <row r="580" spans="1:6" ht="27.95" customHeight="1" x14ac:dyDescent="0.35">
      <c r="A580" s="603"/>
      <c r="B580" s="604"/>
      <c r="C580" s="322" t="s">
        <v>533</v>
      </c>
      <c r="D580" s="323">
        <v>0</v>
      </c>
      <c r="E580" s="323">
        <v>0</v>
      </c>
      <c r="F580" s="323">
        <v>0</v>
      </c>
    </row>
    <row r="581" spans="1:6" ht="78.75" x14ac:dyDescent="0.35">
      <c r="A581" s="603"/>
      <c r="B581" s="604"/>
      <c r="C581" s="322" t="s">
        <v>44</v>
      </c>
      <c r="D581" s="323">
        <v>0</v>
      </c>
      <c r="E581" s="323">
        <v>0</v>
      </c>
      <c r="F581" s="323">
        <v>0</v>
      </c>
    </row>
    <row r="582" spans="1:6" ht="27.95" customHeight="1" x14ac:dyDescent="0.35">
      <c r="A582" s="603"/>
      <c r="B582" s="604"/>
      <c r="C582" s="322" t="s">
        <v>771</v>
      </c>
      <c r="D582" s="323">
        <f>D588</f>
        <v>4943.8</v>
      </c>
      <c r="E582" s="323">
        <f t="shared" ref="E582:F582" si="146">E588</f>
        <v>4065.8</v>
      </c>
      <c r="F582" s="323">
        <f t="shared" si="146"/>
        <v>4008.1</v>
      </c>
    </row>
    <row r="583" spans="1:6" ht="52.5" x14ac:dyDescent="0.35">
      <c r="A583" s="603"/>
      <c r="B583" s="604"/>
      <c r="C583" s="322" t="s">
        <v>671</v>
      </c>
      <c r="D583" s="323">
        <f>D589</f>
        <v>0</v>
      </c>
      <c r="E583" s="323">
        <f t="shared" ref="E583:F583" si="147">E589</f>
        <v>0</v>
      </c>
      <c r="F583" s="323">
        <f t="shared" si="147"/>
        <v>0</v>
      </c>
    </row>
    <row r="584" spans="1:6" ht="27.95" customHeight="1" x14ac:dyDescent="0.35">
      <c r="A584" s="593" t="s">
        <v>878</v>
      </c>
      <c r="B584" s="596" t="s">
        <v>900</v>
      </c>
      <c r="C584" s="322" t="s">
        <v>42</v>
      </c>
      <c r="D584" s="323">
        <f>D586+D587+D588+D589</f>
        <v>4943.8</v>
      </c>
      <c r="E584" s="323">
        <f t="shared" ref="E584:F584" si="148">E586+E587+E588+E589</f>
        <v>4065.8</v>
      </c>
      <c r="F584" s="323">
        <f t="shared" si="148"/>
        <v>4008.1</v>
      </c>
    </row>
    <row r="585" spans="1:6" ht="27.95" customHeight="1" x14ac:dyDescent="0.35">
      <c r="A585" s="594"/>
      <c r="B585" s="597"/>
      <c r="C585" s="322" t="s">
        <v>670</v>
      </c>
      <c r="D585" s="323"/>
      <c r="E585" s="323"/>
      <c r="F585" s="323"/>
    </row>
    <row r="586" spans="1:6" ht="27.95" customHeight="1" x14ac:dyDescent="0.35">
      <c r="A586" s="594"/>
      <c r="B586" s="597"/>
      <c r="C586" s="322" t="s">
        <v>533</v>
      </c>
      <c r="D586" s="323">
        <v>0</v>
      </c>
      <c r="E586" s="323">
        <v>0</v>
      </c>
      <c r="F586" s="323">
        <v>0</v>
      </c>
    </row>
    <row r="587" spans="1:6" ht="78.75" x14ac:dyDescent="0.35">
      <c r="A587" s="594"/>
      <c r="B587" s="597"/>
      <c r="C587" s="322" t="s">
        <v>44</v>
      </c>
      <c r="D587" s="323">
        <v>0</v>
      </c>
      <c r="E587" s="323">
        <v>0</v>
      </c>
      <c r="F587" s="323">
        <v>0</v>
      </c>
    </row>
    <row r="588" spans="1:6" ht="27.95" customHeight="1" x14ac:dyDescent="0.35">
      <c r="A588" s="594"/>
      <c r="B588" s="597"/>
      <c r="C588" s="322" t="s">
        <v>771</v>
      </c>
      <c r="D588" s="323">
        <v>4943.8</v>
      </c>
      <c r="E588" s="323">
        <v>4065.8</v>
      </c>
      <c r="F588" s="323">
        <v>4008.1</v>
      </c>
    </row>
    <row r="589" spans="1:6" ht="52.5" x14ac:dyDescent="0.35">
      <c r="A589" s="595"/>
      <c r="B589" s="598"/>
      <c r="C589" s="322" t="s">
        <v>671</v>
      </c>
      <c r="D589" s="323">
        <v>0</v>
      </c>
      <c r="E589" s="323">
        <v>0</v>
      </c>
      <c r="F589" s="323">
        <v>0</v>
      </c>
    </row>
    <row r="590" spans="1:6" ht="27.95" customHeight="1" x14ac:dyDescent="0.35">
      <c r="A590" s="603" t="s">
        <v>708</v>
      </c>
      <c r="B590" s="604" t="s">
        <v>709</v>
      </c>
      <c r="C590" s="322" t="s">
        <v>42</v>
      </c>
      <c r="D590" s="323">
        <f>D592+D593+D594+D595</f>
        <v>149.9</v>
      </c>
      <c r="E590" s="323">
        <f t="shared" ref="E590:F590" si="149">E592+E593+E594+E595</f>
        <v>324.7</v>
      </c>
      <c r="F590" s="323">
        <f t="shared" si="149"/>
        <v>324.7</v>
      </c>
    </row>
    <row r="591" spans="1:6" ht="27.95" customHeight="1" x14ac:dyDescent="0.35">
      <c r="A591" s="603"/>
      <c r="B591" s="604"/>
      <c r="C591" s="322" t="s">
        <v>670</v>
      </c>
      <c r="D591" s="323"/>
      <c r="E591" s="323"/>
      <c r="F591" s="323"/>
    </row>
    <row r="592" spans="1:6" ht="27.95" customHeight="1" x14ac:dyDescent="0.35">
      <c r="A592" s="603"/>
      <c r="B592" s="604"/>
      <c r="C592" s="322" t="s">
        <v>533</v>
      </c>
      <c r="D592" s="323">
        <v>0</v>
      </c>
      <c r="E592" s="323">
        <v>0</v>
      </c>
      <c r="F592" s="323">
        <v>0</v>
      </c>
    </row>
    <row r="593" spans="1:6" ht="78.75" x14ac:dyDescent="0.35">
      <c r="A593" s="603"/>
      <c r="B593" s="604"/>
      <c r="C593" s="322" t="s">
        <v>44</v>
      </c>
      <c r="D593" s="323">
        <v>0</v>
      </c>
      <c r="E593" s="323">
        <v>0</v>
      </c>
      <c r="F593" s="323">
        <v>0</v>
      </c>
    </row>
    <row r="594" spans="1:6" ht="27.95" customHeight="1" x14ac:dyDescent="0.35">
      <c r="A594" s="603"/>
      <c r="B594" s="604"/>
      <c r="C594" s="322" t="s">
        <v>771</v>
      </c>
      <c r="D594" s="323">
        <f>D600</f>
        <v>149.9</v>
      </c>
      <c r="E594" s="323">
        <f t="shared" ref="E594:F594" si="150">E600</f>
        <v>324.7</v>
      </c>
      <c r="F594" s="323">
        <f t="shared" si="150"/>
        <v>324.7</v>
      </c>
    </row>
    <row r="595" spans="1:6" ht="52.5" x14ac:dyDescent="0.35">
      <c r="A595" s="603"/>
      <c r="B595" s="604"/>
      <c r="C595" s="322" t="s">
        <v>671</v>
      </c>
      <c r="D595" s="323">
        <f>D601</f>
        <v>0</v>
      </c>
      <c r="E595" s="323">
        <f t="shared" ref="E595:F595" si="151">E601</f>
        <v>0</v>
      </c>
      <c r="F595" s="323">
        <f t="shared" si="151"/>
        <v>0</v>
      </c>
    </row>
    <row r="596" spans="1:6" ht="27.95" customHeight="1" x14ac:dyDescent="0.35">
      <c r="A596" s="593" t="s">
        <v>879</v>
      </c>
      <c r="B596" s="596" t="s">
        <v>880</v>
      </c>
      <c r="C596" s="322" t="s">
        <v>42</v>
      </c>
      <c r="D596" s="323">
        <f>D598+D599+D600+D601</f>
        <v>149.9</v>
      </c>
      <c r="E596" s="323">
        <f t="shared" ref="E596:F596" si="152">E598+E599+E600+E601</f>
        <v>324.7</v>
      </c>
      <c r="F596" s="323">
        <f t="shared" si="152"/>
        <v>324.7</v>
      </c>
    </row>
    <row r="597" spans="1:6" ht="27.95" customHeight="1" x14ac:dyDescent="0.35">
      <c r="A597" s="594"/>
      <c r="B597" s="597"/>
      <c r="C597" s="322" t="s">
        <v>670</v>
      </c>
      <c r="D597" s="323"/>
      <c r="E597" s="323"/>
      <c r="F597" s="323"/>
    </row>
    <row r="598" spans="1:6" ht="27.95" customHeight="1" x14ac:dyDescent="0.35">
      <c r="A598" s="594"/>
      <c r="B598" s="597"/>
      <c r="C598" s="322" t="s">
        <v>533</v>
      </c>
      <c r="D598" s="323">
        <v>0</v>
      </c>
      <c r="E598" s="323">
        <v>0</v>
      </c>
      <c r="F598" s="323">
        <v>0</v>
      </c>
    </row>
    <row r="599" spans="1:6" ht="78.75" x14ac:dyDescent="0.35">
      <c r="A599" s="594"/>
      <c r="B599" s="597"/>
      <c r="C599" s="322" t="s">
        <v>44</v>
      </c>
      <c r="D599" s="323">
        <v>0</v>
      </c>
      <c r="E599" s="323">
        <v>0</v>
      </c>
      <c r="F599" s="323">
        <v>0</v>
      </c>
    </row>
    <row r="600" spans="1:6" ht="27.95" customHeight="1" x14ac:dyDescent="0.35">
      <c r="A600" s="594"/>
      <c r="B600" s="597"/>
      <c r="C600" s="322" t="s">
        <v>771</v>
      </c>
      <c r="D600" s="323">
        <v>149.9</v>
      </c>
      <c r="E600" s="323">
        <v>324.7</v>
      </c>
      <c r="F600" s="323">
        <v>324.7</v>
      </c>
    </row>
    <row r="601" spans="1:6" ht="52.5" x14ac:dyDescent="0.35">
      <c r="A601" s="595"/>
      <c r="B601" s="598"/>
      <c r="C601" s="322" t="s">
        <v>671</v>
      </c>
      <c r="D601" s="323">
        <v>0</v>
      </c>
      <c r="E601" s="323">
        <v>0</v>
      </c>
      <c r="F601" s="323">
        <v>0</v>
      </c>
    </row>
    <row r="602" spans="1:6" ht="27.95" customHeight="1" x14ac:dyDescent="0.35">
      <c r="A602" s="584" t="s">
        <v>710</v>
      </c>
      <c r="B602" s="587" t="s">
        <v>711</v>
      </c>
      <c r="C602" s="322" t="s">
        <v>42</v>
      </c>
      <c r="D602" s="323">
        <f>D604+D605+D606+D607</f>
        <v>468.2</v>
      </c>
      <c r="E602" s="323">
        <f t="shared" ref="E602:F602" si="153">E604+E605+E606+E607</f>
        <v>468.2</v>
      </c>
      <c r="F602" s="323">
        <f t="shared" si="153"/>
        <v>468.2</v>
      </c>
    </row>
    <row r="603" spans="1:6" ht="27.95" customHeight="1" x14ac:dyDescent="0.35">
      <c r="A603" s="585"/>
      <c r="B603" s="588"/>
      <c r="C603" s="322" t="s">
        <v>670</v>
      </c>
      <c r="D603" s="323"/>
      <c r="E603" s="323"/>
      <c r="F603" s="323"/>
    </row>
    <row r="604" spans="1:6" ht="27.95" customHeight="1" x14ac:dyDescent="0.35">
      <c r="A604" s="585"/>
      <c r="B604" s="588"/>
      <c r="C604" s="322" t="s">
        <v>533</v>
      </c>
      <c r="D604" s="323">
        <v>0</v>
      </c>
      <c r="E604" s="323">
        <v>0</v>
      </c>
      <c r="F604" s="323">
        <v>0</v>
      </c>
    </row>
    <row r="605" spans="1:6" ht="78.75" x14ac:dyDescent="0.35">
      <c r="A605" s="585"/>
      <c r="B605" s="588"/>
      <c r="C605" s="322" t="s">
        <v>44</v>
      </c>
      <c r="D605" s="323">
        <v>0</v>
      </c>
      <c r="E605" s="323">
        <v>0</v>
      </c>
      <c r="F605" s="323">
        <v>0</v>
      </c>
    </row>
    <row r="606" spans="1:6" ht="27.95" customHeight="1" x14ac:dyDescent="0.35">
      <c r="A606" s="585"/>
      <c r="B606" s="588"/>
      <c r="C606" s="322" t="s">
        <v>771</v>
      </c>
      <c r="D606" s="323">
        <v>468.2</v>
      </c>
      <c r="E606" s="323">
        <v>468.2</v>
      </c>
      <c r="F606" s="323">
        <v>468.2</v>
      </c>
    </row>
    <row r="607" spans="1:6" ht="52.5" x14ac:dyDescent="0.35">
      <c r="A607" s="585"/>
      <c r="B607" s="588"/>
      <c r="C607" s="322" t="s">
        <v>671</v>
      </c>
      <c r="D607" s="323">
        <v>0</v>
      </c>
      <c r="E607" s="323">
        <v>0</v>
      </c>
      <c r="F607" s="323">
        <v>0</v>
      </c>
    </row>
    <row r="608" spans="1:6" ht="27.95" customHeight="1" x14ac:dyDescent="0.35">
      <c r="A608" s="603" t="s">
        <v>712</v>
      </c>
      <c r="B608" s="604" t="s">
        <v>713</v>
      </c>
      <c r="C608" s="322" t="s">
        <v>42</v>
      </c>
      <c r="D608" s="401">
        <f t="shared" ref="D608" si="154">D610</f>
        <v>0</v>
      </c>
      <c r="E608" s="401">
        <f>E614</f>
        <v>480.7</v>
      </c>
      <c r="F608" s="401">
        <f>F614</f>
        <v>480.7</v>
      </c>
    </row>
    <row r="609" spans="1:6" ht="27.95" customHeight="1" x14ac:dyDescent="0.35">
      <c r="A609" s="603"/>
      <c r="B609" s="604"/>
      <c r="C609" s="322" t="s">
        <v>670</v>
      </c>
      <c r="D609" s="323"/>
      <c r="E609" s="323"/>
      <c r="F609" s="323"/>
    </row>
    <row r="610" spans="1:6" ht="27.95" customHeight="1" x14ac:dyDescent="0.35">
      <c r="A610" s="603"/>
      <c r="B610" s="604"/>
      <c r="C610" s="322" t="s">
        <v>533</v>
      </c>
      <c r="D610" s="323">
        <v>0</v>
      </c>
      <c r="E610" s="323">
        <v>0</v>
      </c>
      <c r="F610" s="323">
        <v>0</v>
      </c>
    </row>
    <row r="611" spans="1:6" ht="78.75" x14ac:dyDescent="0.35">
      <c r="A611" s="603"/>
      <c r="B611" s="604"/>
      <c r="C611" s="322" t="s">
        <v>44</v>
      </c>
      <c r="D611" s="323">
        <v>0</v>
      </c>
      <c r="E611" s="323">
        <v>0</v>
      </c>
      <c r="F611" s="323">
        <v>0</v>
      </c>
    </row>
    <row r="612" spans="1:6" ht="27.95" customHeight="1" x14ac:dyDescent="0.35">
      <c r="A612" s="603"/>
      <c r="B612" s="604"/>
      <c r="C612" s="322" t="s">
        <v>771</v>
      </c>
      <c r="D612" s="323">
        <f>D618</f>
        <v>0</v>
      </c>
      <c r="E612" s="323">
        <f>E618</f>
        <v>480.7</v>
      </c>
      <c r="F612" s="323">
        <f>F618</f>
        <v>480.7</v>
      </c>
    </row>
    <row r="613" spans="1:6" ht="52.5" x14ac:dyDescent="0.35">
      <c r="A613" s="603"/>
      <c r="B613" s="604"/>
      <c r="C613" s="322" t="s">
        <v>671</v>
      </c>
      <c r="D613" s="323">
        <f>D619+D625+D631</f>
        <v>0</v>
      </c>
      <c r="E613" s="323">
        <f t="shared" ref="E613:F613" si="155">E619+E625+E631</f>
        <v>0</v>
      </c>
      <c r="F613" s="323">
        <f t="shared" si="155"/>
        <v>0</v>
      </c>
    </row>
    <row r="614" spans="1:6" ht="27.95" customHeight="1" x14ac:dyDescent="0.35">
      <c r="A614" s="593" t="s">
        <v>881</v>
      </c>
      <c r="B614" s="602" t="s">
        <v>931</v>
      </c>
      <c r="C614" s="322" t="s">
        <v>42</v>
      </c>
      <c r="D614" s="323">
        <f>D616+D617+D618+D619</f>
        <v>0</v>
      </c>
      <c r="E614" s="323">
        <f t="shared" ref="E614:F614" si="156">E616+E617+E618+E619</f>
        <v>480.7</v>
      </c>
      <c r="F614" s="323">
        <f t="shared" si="156"/>
        <v>480.7</v>
      </c>
    </row>
    <row r="615" spans="1:6" ht="27.95" customHeight="1" x14ac:dyDescent="0.35">
      <c r="A615" s="594"/>
      <c r="B615" s="602"/>
      <c r="C615" s="322" t="s">
        <v>670</v>
      </c>
      <c r="D615" s="323"/>
      <c r="E615" s="323"/>
      <c r="F615" s="323"/>
    </row>
    <row r="616" spans="1:6" ht="27.95" customHeight="1" x14ac:dyDescent="0.35">
      <c r="A616" s="594"/>
      <c r="B616" s="602"/>
      <c r="C616" s="322" t="s">
        <v>533</v>
      </c>
      <c r="D616" s="323">
        <v>0</v>
      </c>
      <c r="E616" s="323">
        <v>0</v>
      </c>
      <c r="F616" s="323">
        <v>0</v>
      </c>
    </row>
    <row r="617" spans="1:6" ht="78.75" x14ac:dyDescent="0.35">
      <c r="A617" s="594"/>
      <c r="B617" s="602"/>
      <c r="C617" s="322" t="s">
        <v>44</v>
      </c>
      <c r="D617" s="323">
        <v>0</v>
      </c>
      <c r="E617" s="323">
        <v>0</v>
      </c>
      <c r="F617" s="323">
        <v>0</v>
      </c>
    </row>
    <row r="618" spans="1:6" ht="27.95" customHeight="1" x14ac:dyDescent="0.35">
      <c r="A618" s="594"/>
      <c r="B618" s="602"/>
      <c r="C618" s="322" t="s">
        <v>771</v>
      </c>
      <c r="D618" s="323">
        <v>0</v>
      </c>
      <c r="E618" s="323">
        <v>480.7</v>
      </c>
      <c r="F618" s="323">
        <v>480.7</v>
      </c>
    </row>
    <row r="619" spans="1:6" ht="52.5" x14ac:dyDescent="0.35">
      <c r="A619" s="595"/>
      <c r="B619" s="602"/>
      <c r="C619" s="322" t="s">
        <v>671</v>
      </c>
      <c r="D619" s="323">
        <v>0</v>
      </c>
      <c r="E619" s="323">
        <v>0</v>
      </c>
      <c r="F619" s="323">
        <v>0</v>
      </c>
    </row>
    <row r="620" spans="1:6" ht="27.95" customHeight="1" x14ac:dyDescent="0.35">
      <c r="A620" s="593" t="s">
        <v>882</v>
      </c>
      <c r="B620" s="602" t="s">
        <v>884</v>
      </c>
      <c r="C620" s="322" t="s">
        <v>42</v>
      </c>
      <c r="D620" s="323">
        <v>0</v>
      </c>
      <c r="E620" s="323">
        <v>0</v>
      </c>
      <c r="F620" s="323">
        <v>0</v>
      </c>
    </row>
    <row r="621" spans="1:6" ht="27.95" customHeight="1" x14ac:dyDescent="0.35">
      <c r="A621" s="594"/>
      <c r="B621" s="602"/>
      <c r="C621" s="322" t="s">
        <v>670</v>
      </c>
      <c r="D621" s="323">
        <v>0</v>
      </c>
      <c r="E621" s="323">
        <v>0</v>
      </c>
      <c r="F621" s="323">
        <v>0</v>
      </c>
    </row>
    <row r="622" spans="1:6" ht="27.95" customHeight="1" x14ac:dyDescent="0.35">
      <c r="A622" s="594"/>
      <c r="B622" s="602"/>
      <c r="C622" s="322" t="s">
        <v>533</v>
      </c>
      <c r="D622" s="323">
        <v>0</v>
      </c>
      <c r="E622" s="323">
        <v>0</v>
      </c>
      <c r="F622" s="323">
        <v>0</v>
      </c>
    </row>
    <row r="623" spans="1:6" ht="78.75" x14ac:dyDescent="0.35">
      <c r="A623" s="594"/>
      <c r="B623" s="602"/>
      <c r="C623" s="322" t="s">
        <v>44</v>
      </c>
      <c r="D623" s="323">
        <v>0</v>
      </c>
      <c r="E623" s="323">
        <v>0</v>
      </c>
      <c r="F623" s="323">
        <v>0</v>
      </c>
    </row>
    <row r="624" spans="1:6" ht="27.95" customHeight="1" x14ac:dyDescent="0.35">
      <c r="A624" s="594"/>
      <c r="B624" s="602"/>
      <c r="C624" s="322" t="s">
        <v>771</v>
      </c>
      <c r="D624" s="323">
        <v>0</v>
      </c>
      <c r="E624" s="323">
        <v>0</v>
      </c>
      <c r="F624" s="323">
        <v>0</v>
      </c>
    </row>
    <row r="625" spans="1:6" ht="52.5" x14ac:dyDescent="0.35">
      <c r="A625" s="595"/>
      <c r="B625" s="602"/>
      <c r="C625" s="322" t="s">
        <v>671</v>
      </c>
      <c r="D625" s="323">
        <v>0</v>
      </c>
      <c r="E625" s="323">
        <v>0</v>
      </c>
      <c r="F625" s="323">
        <v>0</v>
      </c>
    </row>
    <row r="626" spans="1:6" ht="27.95" customHeight="1" x14ac:dyDescent="0.35">
      <c r="A626" s="593" t="s">
        <v>883</v>
      </c>
      <c r="B626" s="596" t="s">
        <v>885</v>
      </c>
      <c r="C626" s="322" t="s">
        <v>42</v>
      </c>
      <c r="D626" s="323">
        <v>0</v>
      </c>
      <c r="E626" s="323">
        <v>0</v>
      </c>
      <c r="F626" s="323">
        <v>0</v>
      </c>
    </row>
    <row r="627" spans="1:6" ht="27.95" customHeight="1" x14ac:dyDescent="0.35">
      <c r="A627" s="594"/>
      <c r="B627" s="597"/>
      <c r="C627" s="322" t="s">
        <v>670</v>
      </c>
      <c r="D627" s="323">
        <v>0</v>
      </c>
      <c r="E627" s="323">
        <v>0</v>
      </c>
      <c r="F627" s="323">
        <v>0</v>
      </c>
    </row>
    <row r="628" spans="1:6" ht="27.95" customHeight="1" x14ac:dyDescent="0.35">
      <c r="A628" s="594"/>
      <c r="B628" s="597"/>
      <c r="C628" s="322" t="s">
        <v>533</v>
      </c>
      <c r="D628" s="323">
        <v>0</v>
      </c>
      <c r="E628" s="323">
        <v>0</v>
      </c>
      <c r="F628" s="323">
        <v>0</v>
      </c>
    </row>
    <row r="629" spans="1:6" ht="78.75" x14ac:dyDescent="0.35">
      <c r="A629" s="594"/>
      <c r="B629" s="597"/>
      <c r="C629" s="322" t="s">
        <v>44</v>
      </c>
      <c r="D629" s="323">
        <v>0</v>
      </c>
      <c r="E629" s="323">
        <v>0</v>
      </c>
      <c r="F629" s="323">
        <v>0</v>
      </c>
    </row>
    <row r="630" spans="1:6" ht="27.95" customHeight="1" x14ac:dyDescent="0.35">
      <c r="A630" s="594"/>
      <c r="B630" s="597"/>
      <c r="C630" s="322" t="s">
        <v>771</v>
      </c>
      <c r="D630" s="323">
        <v>0</v>
      </c>
      <c r="E630" s="323">
        <v>0</v>
      </c>
      <c r="F630" s="323">
        <v>0</v>
      </c>
    </row>
    <row r="631" spans="1:6" ht="52.5" x14ac:dyDescent="0.35">
      <c r="A631" s="595"/>
      <c r="B631" s="598"/>
      <c r="C631" s="322" t="s">
        <v>671</v>
      </c>
      <c r="D631" s="323">
        <v>0</v>
      </c>
      <c r="E631" s="323">
        <v>0</v>
      </c>
      <c r="F631" s="323">
        <v>0</v>
      </c>
    </row>
    <row r="632" spans="1:6" ht="27.95" customHeight="1" x14ac:dyDescent="0.35">
      <c r="A632" s="584" t="s">
        <v>714</v>
      </c>
      <c r="B632" s="587" t="s">
        <v>772</v>
      </c>
      <c r="C632" s="322" t="s">
        <v>42</v>
      </c>
      <c r="D632" s="323">
        <f t="shared" ref="D632:F634" si="157">D634</f>
        <v>0</v>
      </c>
      <c r="E632" s="323">
        <f t="shared" si="157"/>
        <v>0</v>
      </c>
      <c r="F632" s="323">
        <f t="shared" si="157"/>
        <v>0</v>
      </c>
    </row>
    <row r="633" spans="1:6" ht="27.95" customHeight="1" x14ac:dyDescent="0.35">
      <c r="A633" s="585"/>
      <c r="B633" s="588"/>
      <c r="C633" s="322" t="s">
        <v>670</v>
      </c>
      <c r="D633" s="323"/>
      <c r="E633" s="323"/>
      <c r="F633" s="323"/>
    </row>
    <row r="634" spans="1:6" ht="27.95" customHeight="1" x14ac:dyDescent="0.35">
      <c r="A634" s="585"/>
      <c r="B634" s="588"/>
      <c r="C634" s="322" t="s">
        <v>533</v>
      </c>
      <c r="D634" s="323">
        <f t="shared" si="157"/>
        <v>0</v>
      </c>
      <c r="E634" s="323">
        <f t="shared" si="157"/>
        <v>0</v>
      </c>
      <c r="F634" s="323">
        <f t="shared" si="157"/>
        <v>0</v>
      </c>
    </row>
    <row r="635" spans="1:6" ht="78.75" x14ac:dyDescent="0.35">
      <c r="A635" s="585"/>
      <c r="B635" s="588"/>
      <c r="C635" s="322" t="s">
        <v>44</v>
      </c>
      <c r="D635" s="323">
        <f t="shared" ref="D635:F635" si="158">D636+D637</f>
        <v>0</v>
      </c>
      <c r="E635" s="323">
        <f t="shared" si="158"/>
        <v>0</v>
      </c>
      <c r="F635" s="323">
        <f t="shared" si="158"/>
        <v>0</v>
      </c>
    </row>
    <row r="636" spans="1:6" ht="27.95" customHeight="1" x14ac:dyDescent="0.35">
      <c r="A636" s="585"/>
      <c r="B636" s="588"/>
      <c r="C636" s="322" t="s">
        <v>771</v>
      </c>
      <c r="D636" s="323">
        <v>0</v>
      </c>
      <c r="E636" s="323">
        <v>0</v>
      </c>
      <c r="F636" s="323">
        <v>0</v>
      </c>
    </row>
    <row r="637" spans="1:6" ht="52.5" x14ac:dyDescent="0.35">
      <c r="A637" s="585"/>
      <c r="B637" s="588"/>
      <c r="C637" s="326" t="s">
        <v>671</v>
      </c>
      <c r="D637" s="323">
        <f>D643+D649+D655</f>
        <v>0</v>
      </c>
      <c r="E637" s="323">
        <f t="shared" ref="E637:F637" si="159">E643+E649+E655</f>
        <v>0</v>
      </c>
      <c r="F637" s="323">
        <f t="shared" si="159"/>
        <v>0</v>
      </c>
    </row>
    <row r="638" spans="1:6" ht="27.95" customHeight="1" x14ac:dyDescent="0.35">
      <c r="A638" s="593" t="s">
        <v>886</v>
      </c>
      <c r="B638" s="602" t="s">
        <v>889</v>
      </c>
      <c r="C638" s="322" t="s">
        <v>42</v>
      </c>
      <c r="D638" s="323">
        <f t="shared" ref="D638:F640" si="160">D640</f>
        <v>0</v>
      </c>
      <c r="E638" s="323">
        <f t="shared" si="160"/>
        <v>0</v>
      </c>
      <c r="F638" s="323">
        <f t="shared" si="160"/>
        <v>0</v>
      </c>
    </row>
    <row r="639" spans="1:6" ht="27.95" customHeight="1" x14ac:dyDescent="0.35">
      <c r="A639" s="594"/>
      <c r="B639" s="602"/>
      <c r="C639" s="322" t="s">
        <v>670</v>
      </c>
      <c r="D639" s="323"/>
      <c r="E639" s="323"/>
      <c r="F639" s="323"/>
    </row>
    <row r="640" spans="1:6" ht="27.95" customHeight="1" x14ac:dyDescent="0.35">
      <c r="A640" s="594"/>
      <c r="B640" s="602"/>
      <c r="C640" s="322" t="s">
        <v>533</v>
      </c>
      <c r="D640" s="323">
        <f t="shared" si="160"/>
        <v>0</v>
      </c>
      <c r="E640" s="323">
        <f t="shared" si="160"/>
        <v>0</v>
      </c>
      <c r="F640" s="323">
        <f t="shared" si="160"/>
        <v>0</v>
      </c>
    </row>
    <row r="641" spans="1:6" ht="78.75" x14ac:dyDescent="0.35">
      <c r="A641" s="594"/>
      <c r="B641" s="602"/>
      <c r="C641" s="322" t="s">
        <v>44</v>
      </c>
      <c r="D641" s="323">
        <f t="shared" ref="D641:F641" si="161">D643</f>
        <v>0</v>
      </c>
      <c r="E641" s="323">
        <f t="shared" si="161"/>
        <v>0</v>
      </c>
      <c r="F641" s="323">
        <f t="shared" si="161"/>
        <v>0</v>
      </c>
    </row>
    <row r="642" spans="1:6" ht="27.95" customHeight="1" x14ac:dyDescent="0.35">
      <c r="A642" s="594"/>
      <c r="B642" s="602"/>
      <c r="C642" s="322" t="s">
        <v>771</v>
      </c>
      <c r="D642" s="323">
        <f t="shared" ref="D642:F642" si="162">D644</f>
        <v>0</v>
      </c>
      <c r="E642" s="323">
        <f t="shared" si="162"/>
        <v>0</v>
      </c>
      <c r="F642" s="323">
        <f t="shared" si="162"/>
        <v>0</v>
      </c>
    </row>
    <row r="643" spans="1:6" ht="52.5" x14ac:dyDescent="0.35">
      <c r="A643" s="595"/>
      <c r="B643" s="602"/>
      <c r="C643" s="326" t="s">
        <v>671</v>
      </c>
      <c r="D643" s="323">
        <f t="shared" ref="D643:F644" si="163">D645</f>
        <v>0</v>
      </c>
      <c r="E643" s="323">
        <f t="shared" si="163"/>
        <v>0</v>
      </c>
      <c r="F643" s="323">
        <f t="shared" si="163"/>
        <v>0</v>
      </c>
    </row>
    <row r="644" spans="1:6" ht="27.95" customHeight="1" x14ac:dyDescent="0.35">
      <c r="A644" s="593" t="s">
        <v>887</v>
      </c>
      <c r="B644" s="602" t="s">
        <v>890</v>
      </c>
      <c r="C644" s="322" t="s">
        <v>42</v>
      </c>
      <c r="D644" s="323">
        <f t="shared" si="163"/>
        <v>0</v>
      </c>
      <c r="E644" s="323">
        <f t="shared" si="163"/>
        <v>0</v>
      </c>
      <c r="F644" s="323">
        <f t="shared" si="163"/>
        <v>0</v>
      </c>
    </row>
    <row r="645" spans="1:6" ht="27.95" customHeight="1" x14ac:dyDescent="0.35">
      <c r="A645" s="594"/>
      <c r="B645" s="602"/>
      <c r="C645" s="322" t="s">
        <v>670</v>
      </c>
      <c r="D645" s="323"/>
      <c r="E645" s="323"/>
      <c r="F645" s="323"/>
    </row>
    <row r="646" spans="1:6" ht="27.95" customHeight="1" x14ac:dyDescent="0.35">
      <c r="A646" s="594"/>
      <c r="B646" s="602"/>
      <c r="C646" s="322" t="s">
        <v>533</v>
      </c>
      <c r="D646" s="323">
        <v>0</v>
      </c>
      <c r="E646" s="323">
        <v>0</v>
      </c>
      <c r="F646" s="323">
        <v>0</v>
      </c>
    </row>
    <row r="647" spans="1:6" ht="78.75" x14ac:dyDescent="0.35">
      <c r="A647" s="594"/>
      <c r="B647" s="602"/>
      <c r="C647" s="322" t="s">
        <v>44</v>
      </c>
      <c r="D647" s="323">
        <v>0</v>
      </c>
      <c r="E647" s="323">
        <v>0</v>
      </c>
      <c r="F647" s="323">
        <v>0</v>
      </c>
    </row>
    <row r="648" spans="1:6" ht="27.95" customHeight="1" x14ac:dyDescent="0.35">
      <c r="A648" s="594"/>
      <c r="B648" s="602"/>
      <c r="C648" s="322" t="s">
        <v>771</v>
      </c>
      <c r="D648" s="323">
        <v>0</v>
      </c>
      <c r="E648" s="323">
        <v>0</v>
      </c>
      <c r="F648" s="323">
        <v>0</v>
      </c>
    </row>
    <row r="649" spans="1:6" ht="52.5" x14ac:dyDescent="0.35">
      <c r="A649" s="595"/>
      <c r="B649" s="602"/>
      <c r="C649" s="326" t="s">
        <v>671</v>
      </c>
      <c r="D649" s="323">
        <v>0</v>
      </c>
      <c r="E649" s="323">
        <v>0</v>
      </c>
      <c r="F649" s="323">
        <v>0</v>
      </c>
    </row>
    <row r="650" spans="1:6" ht="27.95" customHeight="1" x14ac:dyDescent="0.35">
      <c r="A650" s="593" t="s">
        <v>888</v>
      </c>
      <c r="B650" s="596" t="s">
        <v>891</v>
      </c>
      <c r="C650" s="322" t="s">
        <v>42</v>
      </c>
      <c r="D650" s="323">
        <f>D652+D653+D654+D655</f>
        <v>0</v>
      </c>
      <c r="E650" s="323">
        <f t="shared" ref="E650:F650" si="164">E652+E653+E654+E655</f>
        <v>0</v>
      </c>
      <c r="F650" s="323">
        <f t="shared" si="164"/>
        <v>0</v>
      </c>
    </row>
    <row r="651" spans="1:6" ht="27.95" customHeight="1" x14ac:dyDescent="0.35">
      <c r="A651" s="594"/>
      <c r="B651" s="597"/>
      <c r="C651" s="322" t="s">
        <v>670</v>
      </c>
      <c r="D651" s="323"/>
      <c r="E651" s="323"/>
      <c r="F651" s="323"/>
    </row>
    <row r="652" spans="1:6" ht="27.95" customHeight="1" x14ac:dyDescent="0.35">
      <c r="A652" s="594"/>
      <c r="B652" s="597"/>
      <c r="C652" s="322" t="s">
        <v>533</v>
      </c>
      <c r="D652" s="323">
        <v>0</v>
      </c>
      <c r="E652" s="323">
        <v>0</v>
      </c>
      <c r="F652" s="323">
        <v>0</v>
      </c>
    </row>
    <row r="653" spans="1:6" ht="78.75" x14ac:dyDescent="0.35">
      <c r="A653" s="594"/>
      <c r="B653" s="597"/>
      <c r="C653" s="322" t="s">
        <v>44</v>
      </c>
      <c r="D653" s="323">
        <v>0</v>
      </c>
      <c r="E653" s="323">
        <v>0</v>
      </c>
      <c r="F653" s="323">
        <v>0</v>
      </c>
    </row>
    <row r="654" spans="1:6" ht="27.95" customHeight="1" x14ac:dyDescent="0.35">
      <c r="A654" s="594"/>
      <c r="B654" s="597"/>
      <c r="C654" s="322" t="s">
        <v>771</v>
      </c>
      <c r="D654" s="323">
        <v>0</v>
      </c>
      <c r="E654" s="323">
        <v>0</v>
      </c>
      <c r="F654" s="323">
        <v>0</v>
      </c>
    </row>
    <row r="655" spans="1:6" ht="52.5" x14ac:dyDescent="0.35">
      <c r="A655" s="595"/>
      <c r="B655" s="598"/>
      <c r="C655" s="326" t="s">
        <v>671</v>
      </c>
      <c r="D655" s="323">
        <v>0</v>
      </c>
      <c r="E655" s="323">
        <v>0</v>
      </c>
      <c r="F655" s="323">
        <v>0</v>
      </c>
    </row>
    <row r="656" spans="1:6" ht="27.95" customHeight="1" x14ac:dyDescent="0.35">
      <c r="A656" s="603" t="s">
        <v>715</v>
      </c>
      <c r="B656" s="604" t="s">
        <v>716</v>
      </c>
      <c r="C656" s="322" t="s">
        <v>42</v>
      </c>
      <c r="D656" s="323">
        <f>D658+D659+D660+D661</f>
        <v>0</v>
      </c>
      <c r="E656" s="323">
        <f t="shared" ref="E656" si="165">E658+E659+E660+E661</f>
        <v>0</v>
      </c>
      <c r="F656" s="323">
        <f t="shared" ref="F656" si="166">F658+F659+F660+F661</f>
        <v>0</v>
      </c>
    </row>
    <row r="657" spans="1:6" ht="27.95" customHeight="1" x14ac:dyDescent="0.35">
      <c r="A657" s="603"/>
      <c r="B657" s="604"/>
      <c r="C657" s="322" t="s">
        <v>670</v>
      </c>
      <c r="D657" s="323"/>
      <c r="E657" s="323"/>
      <c r="F657" s="323"/>
    </row>
    <row r="658" spans="1:6" ht="27.95" customHeight="1" x14ac:dyDescent="0.35">
      <c r="A658" s="603"/>
      <c r="B658" s="604"/>
      <c r="C658" s="322" t="s">
        <v>533</v>
      </c>
      <c r="D658" s="323">
        <v>0</v>
      </c>
      <c r="E658" s="323">
        <v>0</v>
      </c>
      <c r="F658" s="323">
        <v>0</v>
      </c>
    </row>
    <row r="659" spans="1:6" ht="78.75" x14ac:dyDescent="0.35">
      <c r="A659" s="603"/>
      <c r="B659" s="604"/>
      <c r="C659" s="322" t="s">
        <v>44</v>
      </c>
      <c r="D659" s="323">
        <v>0</v>
      </c>
      <c r="E659" s="323">
        <v>0</v>
      </c>
      <c r="F659" s="323">
        <v>0</v>
      </c>
    </row>
    <row r="660" spans="1:6" ht="27.95" customHeight="1" x14ac:dyDescent="0.35">
      <c r="A660" s="603"/>
      <c r="B660" s="604"/>
      <c r="C660" s="322" t="s">
        <v>771</v>
      </c>
      <c r="D660" s="323">
        <f>D672</f>
        <v>0</v>
      </c>
      <c r="E660" s="323">
        <f t="shared" ref="E660:F660" si="167">E672</f>
        <v>0</v>
      </c>
      <c r="F660" s="323">
        <f t="shared" si="167"/>
        <v>0</v>
      </c>
    </row>
    <row r="661" spans="1:6" ht="52.5" x14ac:dyDescent="0.35">
      <c r="A661" s="603"/>
      <c r="B661" s="604"/>
      <c r="C661" s="322" t="s">
        <v>671</v>
      </c>
      <c r="D661" s="323">
        <f>D667+D673</f>
        <v>0</v>
      </c>
      <c r="E661" s="323">
        <v>0</v>
      </c>
      <c r="F661" s="323">
        <v>0</v>
      </c>
    </row>
    <row r="662" spans="1:6" ht="27.95" customHeight="1" x14ac:dyDescent="0.35">
      <c r="A662" s="593" t="s">
        <v>892</v>
      </c>
      <c r="B662" s="602" t="s">
        <v>894</v>
      </c>
      <c r="C662" s="322" t="s">
        <v>42</v>
      </c>
      <c r="D662" s="323">
        <f>D664+D665+D666+D667</f>
        <v>0</v>
      </c>
      <c r="E662" s="323">
        <f t="shared" ref="E662:F662" si="168">E664+E665+E666+E667</f>
        <v>0</v>
      </c>
      <c r="F662" s="323">
        <f t="shared" si="168"/>
        <v>0</v>
      </c>
    </row>
    <row r="663" spans="1:6" ht="27.95" customHeight="1" x14ac:dyDescent="0.35">
      <c r="A663" s="594"/>
      <c r="B663" s="602"/>
      <c r="C663" s="322" t="s">
        <v>670</v>
      </c>
      <c r="D663" s="323"/>
      <c r="E663" s="323"/>
      <c r="F663" s="323"/>
    </row>
    <row r="664" spans="1:6" ht="27.95" customHeight="1" x14ac:dyDescent="0.35">
      <c r="A664" s="594"/>
      <c r="B664" s="602"/>
      <c r="C664" s="322" t="s">
        <v>533</v>
      </c>
      <c r="D664" s="323">
        <v>0</v>
      </c>
      <c r="E664" s="323">
        <v>0</v>
      </c>
      <c r="F664" s="323">
        <v>0</v>
      </c>
    </row>
    <row r="665" spans="1:6" ht="78.75" x14ac:dyDescent="0.35">
      <c r="A665" s="594"/>
      <c r="B665" s="602"/>
      <c r="C665" s="322" t="s">
        <v>44</v>
      </c>
      <c r="D665" s="323">
        <v>0</v>
      </c>
      <c r="E665" s="323">
        <v>0</v>
      </c>
      <c r="F665" s="323">
        <v>0</v>
      </c>
    </row>
    <row r="666" spans="1:6" ht="27.95" customHeight="1" x14ac:dyDescent="0.35">
      <c r="A666" s="594"/>
      <c r="B666" s="602"/>
      <c r="C666" s="322" t="s">
        <v>771</v>
      </c>
      <c r="D666" s="323">
        <v>0</v>
      </c>
      <c r="E666" s="323">
        <v>0</v>
      </c>
      <c r="F666" s="323">
        <v>0</v>
      </c>
    </row>
    <row r="667" spans="1:6" ht="52.5" x14ac:dyDescent="0.35">
      <c r="A667" s="595"/>
      <c r="B667" s="602"/>
      <c r="C667" s="322" t="s">
        <v>671</v>
      </c>
      <c r="D667" s="323">
        <v>0</v>
      </c>
      <c r="E667" s="323">
        <v>0</v>
      </c>
      <c r="F667" s="323">
        <v>0</v>
      </c>
    </row>
    <row r="668" spans="1:6" ht="27.95" customHeight="1" x14ac:dyDescent="0.35">
      <c r="A668" s="593" t="s">
        <v>893</v>
      </c>
      <c r="B668" s="596" t="s">
        <v>895</v>
      </c>
      <c r="C668" s="322" t="s">
        <v>42</v>
      </c>
      <c r="D668" s="323">
        <f>D670+D671+D672+D673</f>
        <v>0</v>
      </c>
      <c r="E668" s="323">
        <f>E670+E671+E672+E673</f>
        <v>0</v>
      </c>
      <c r="F668" s="323">
        <f>F670+F671+F672+F673</f>
        <v>0</v>
      </c>
    </row>
    <row r="669" spans="1:6" ht="27.95" customHeight="1" x14ac:dyDescent="0.35">
      <c r="A669" s="594"/>
      <c r="B669" s="597"/>
      <c r="C669" s="322" t="s">
        <v>670</v>
      </c>
      <c r="D669" s="323"/>
      <c r="E669" s="323"/>
      <c r="F669" s="323"/>
    </row>
    <row r="670" spans="1:6" ht="27.95" customHeight="1" x14ac:dyDescent="0.35">
      <c r="A670" s="594"/>
      <c r="B670" s="597"/>
      <c r="C670" s="322" t="s">
        <v>533</v>
      </c>
      <c r="D670" s="323">
        <v>0</v>
      </c>
      <c r="E670" s="323">
        <v>0</v>
      </c>
      <c r="F670" s="323">
        <v>0</v>
      </c>
    </row>
    <row r="671" spans="1:6" ht="78.75" x14ac:dyDescent="0.35">
      <c r="A671" s="594"/>
      <c r="B671" s="597"/>
      <c r="C671" s="322" t="s">
        <v>44</v>
      </c>
      <c r="D671" s="323">
        <v>0</v>
      </c>
      <c r="E671" s="323">
        <v>0</v>
      </c>
      <c r="F671" s="323">
        <v>0</v>
      </c>
    </row>
    <row r="672" spans="1:6" ht="27.95" customHeight="1" x14ac:dyDescent="0.35">
      <c r="A672" s="594"/>
      <c r="B672" s="597"/>
      <c r="C672" s="322" t="s">
        <v>771</v>
      </c>
      <c r="D672" s="323">
        <v>0</v>
      </c>
      <c r="E672" s="323">
        <v>0</v>
      </c>
      <c r="F672" s="323">
        <v>0</v>
      </c>
    </row>
    <row r="673" spans="1:6" ht="52.5" x14ac:dyDescent="0.35">
      <c r="A673" s="595"/>
      <c r="B673" s="598"/>
      <c r="C673" s="322" t="s">
        <v>671</v>
      </c>
      <c r="D673" s="323">
        <v>0</v>
      </c>
      <c r="E673" s="323">
        <v>0</v>
      </c>
      <c r="F673" s="323">
        <v>0</v>
      </c>
    </row>
    <row r="674" spans="1:6" ht="25.5" x14ac:dyDescent="0.35">
      <c r="A674" s="584" t="s">
        <v>717</v>
      </c>
      <c r="B674" s="587" t="s">
        <v>718</v>
      </c>
      <c r="C674" s="319" t="s">
        <v>42</v>
      </c>
      <c r="D674" s="320">
        <f>D676+D677+D678+D679</f>
        <v>1350.9</v>
      </c>
      <c r="E674" s="320">
        <f t="shared" ref="E674:F674" si="169">E676+E677+E678+E679</f>
        <v>27879.200000000004</v>
      </c>
      <c r="F674" s="320">
        <f t="shared" si="169"/>
        <v>18638.400000000001</v>
      </c>
    </row>
    <row r="675" spans="1:6" ht="25.5" x14ac:dyDescent="0.35">
      <c r="A675" s="585"/>
      <c r="B675" s="588"/>
      <c r="C675" s="319" t="s">
        <v>670</v>
      </c>
      <c r="D675" s="320"/>
      <c r="E675" s="320"/>
      <c r="F675" s="320"/>
    </row>
    <row r="676" spans="1:6" ht="51" x14ac:dyDescent="0.35">
      <c r="A676" s="585"/>
      <c r="B676" s="588"/>
      <c r="C676" s="319" t="s">
        <v>533</v>
      </c>
      <c r="D676" s="320">
        <v>0</v>
      </c>
      <c r="E676" s="320">
        <v>0</v>
      </c>
      <c r="F676" s="320">
        <v>0</v>
      </c>
    </row>
    <row r="677" spans="1:6" ht="76.5" x14ac:dyDescent="0.35">
      <c r="A677" s="585"/>
      <c r="B677" s="588"/>
      <c r="C677" s="319" t="s">
        <v>44</v>
      </c>
      <c r="D677" s="320">
        <v>0</v>
      </c>
      <c r="E677" s="320">
        <v>0</v>
      </c>
      <c r="F677" s="320">
        <v>0</v>
      </c>
    </row>
    <row r="678" spans="1:6" ht="25.5" x14ac:dyDescent="0.35">
      <c r="A678" s="585"/>
      <c r="B678" s="588"/>
      <c r="C678" s="319" t="s">
        <v>771</v>
      </c>
      <c r="D678" s="320">
        <f>D684+D702+D708+D714+D720+D726+D732+D738+D750</f>
        <v>1350.9</v>
      </c>
      <c r="E678" s="320">
        <f>E696+E726+E690</f>
        <v>27879.200000000004</v>
      </c>
      <c r="F678" s="320">
        <f>F684+F702+F708+F714+F720+F726+F732+F738+F750</f>
        <v>18638.400000000001</v>
      </c>
    </row>
    <row r="679" spans="1:6" ht="51" x14ac:dyDescent="0.35">
      <c r="A679" s="585"/>
      <c r="B679" s="588"/>
      <c r="C679" s="319" t="s">
        <v>671</v>
      </c>
      <c r="D679" s="327">
        <f>D685+D703+D709+D721+D727+D733+D739+D751</f>
        <v>0</v>
      </c>
      <c r="E679" s="327">
        <f>E685+E703+E709+E721+E727+E733+E739+E751</f>
        <v>0</v>
      </c>
      <c r="F679" s="327">
        <f>F685+F703+F709+F721+F727+F733+F739+F751</f>
        <v>0</v>
      </c>
    </row>
    <row r="680" spans="1:6" ht="27.95" customHeight="1" x14ac:dyDescent="0.35">
      <c r="A680" s="603" t="s">
        <v>719</v>
      </c>
      <c r="B680" s="604" t="s">
        <v>720</v>
      </c>
      <c r="C680" s="322" t="s">
        <v>42</v>
      </c>
      <c r="D680" s="323">
        <f>D682+D683+D684+D685</f>
        <v>1350.9</v>
      </c>
      <c r="E680" s="401">
        <f>E684</f>
        <v>7081</v>
      </c>
      <c r="F680" s="323">
        <f>F682+F683+F684+F685</f>
        <v>1350.9</v>
      </c>
    </row>
    <row r="681" spans="1:6" ht="27.95" customHeight="1" x14ac:dyDescent="0.35">
      <c r="A681" s="603"/>
      <c r="B681" s="604"/>
      <c r="C681" s="322" t="s">
        <v>670</v>
      </c>
      <c r="D681" s="323"/>
      <c r="E681" s="323"/>
      <c r="F681" s="323"/>
    </row>
    <row r="682" spans="1:6" ht="27.95" customHeight="1" x14ac:dyDescent="0.35">
      <c r="A682" s="603"/>
      <c r="B682" s="604"/>
      <c r="C682" s="322" t="s">
        <v>533</v>
      </c>
      <c r="D682" s="323">
        <v>0</v>
      </c>
      <c r="E682" s="323">
        <v>0</v>
      </c>
      <c r="F682" s="323">
        <v>0</v>
      </c>
    </row>
    <row r="683" spans="1:6" ht="78.75" x14ac:dyDescent="0.35">
      <c r="A683" s="603"/>
      <c r="B683" s="604"/>
      <c r="C683" s="322" t="s">
        <v>44</v>
      </c>
      <c r="D683" s="323">
        <v>0</v>
      </c>
      <c r="E683" s="323">
        <v>0</v>
      </c>
      <c r="F683" s="323">
        <v>0</v>
      </c>
    </row>
    <row r="684" spans="1:6" ht="27.95" customHeight="1" x14ac:dyDescent="0.35">
      <c r="A684" s="603"/>
      <c r="B684" s="604"/>
      <c r="C684" s="322" t="s">
        <v>771</v>
      </c>
      <c r="D684" s="323">
        <f>D690</f>
        <v>1350.9</v>
      </c>
      <c r="E684" s="323">
        <f>E690+E696</f>
        <v>7081</v>
      </c>
      <c r="F684" s="323">
        <f>F690</f>
        <v>1350.9</v>
      </c>
    </row>
    <row r="685" spans="1:6" ht="52.5" x14ac:dyDescent="0.35">
      <c r="A685" s="603"/>
      <c r="B685" s="604"/>
      <c r="C685" s="322" t="s">
        <v>671</v>
      </c>
      <c r="D685" s="323">
        <v>0</v>
      </c>
      <c r="E685" s="323">
        <v>0</v>
      </c>
      <c r="F685" s="323">
        <v>0</v>
      </c>
    </row>
    <row r="686" spans="1:6" ht="27.95" customHeight="1" x14ac:dyDescent="0.35">
      <c r="A686" s="593" t="s">
        <v>964</v>
      </c>
      <c r="B686" s="596" t="s">
        <v>965</v>
      </c>
      <c r="C686" s="322" t="s">
        <v>42</v>
      </c>
      <c r="D686" s="323">
        <f>D688+D689+D690+D691</f>
        <v>1350.9</v>
      </c>
      <c r="E686" s="323">
        <f t="shared" ref="E686" si="170">E689</f>
        <v>0</v>
      </c>
      <c r="F686" s="323">
        <f>F690</f>
        <v>1350.9</v>
      </c>
    </row>
    <row r="687" spans="1:6" ht="27.95" customHeight="1" x14ac:dyDescent="0.35">
      <c r="A687" s="594"/>
      <c r="B687" s="597"/>
      <c r="C687" s="322" t="s">
        <v>670</v>
      </c>
      <c r="D687" s="323"/>
      <c r="E687" s="323"/>
      <c r="F687" s="323"/>
    </row>
    <row r="688" spans="1:6" ht="27.95" customHeight="1" x14ac:dyDescent="0.35">
      <c r="A688" s="594"/>
      <c r="B688" s="597"/>
      <c r="C688" s="322" t="s">
        <v>533</v>
      </c>
      <c r="D688" s="323">
        <v>0</v>
      </c>
      <c r="E688" s="323">
        <v>0</v>
      </c>
      <c r="F688" s="323">
        <v>0</v>
      </c>
    </row>
    <row r="689" spans="1:6" ht="78.75" x14ac:dyDescent="0.35">
      <c r="A689" s="594"/>
      <c r="B689" s="597"/>
      <c r="C689" s="322" t="s">
        <v>44</v>
      </c>
      <c r="D689" s="323">
        <v>0</v>
      </c>
      <c r="E689" s="323">
        <v>0</v>
      </c>
      <c r="F689" s="323">
        <v>0</v>
      </c>
    </row>
    <row r="690" spans="1:6" ht="27.95" customHeight="1" x14ac:dyDescent="0.35">
      <c r="A690" s="594"/>
      <c r="B690" s="597"/>
      <c r="C690" s="322" t="s">
        <v>771</v>
      </c>
      <c r="D690" s="323">
        <v>1350.9</v>
      </c>
      <c r="E690" s="323">
        <v>1350.9</v>
      </c>
      <c r="F690" s="323">
        <v>1350.9</v>
      </c>
    </row>
    <row r="691" spans="1:6" ht="52.5" x14ac:dyDescent="0.35">
      <c r="A691" s="595"/>
      <c r="B691" s="598"/>
      <c r="C691" s="322" t="s">
        <v>671</v>
      </c>
      <c r="D691" s="323">
        <v>0</v>
      </c>
      <c r="E691" s="323">
        <v>0</v>
      </c>
      <c r="F691" s="323">
        <v>0</v>
      </c>
    </row>
    <row r="692" spans="1:6" ht="27.95" customHeight="1" x14ac:dyDescent="0.35">
      <c r="A692" s="593" t="s">
        <v>986</v>
      </c>
      <c r="B692" s="596" t="s">
        <v>987</v>
      </c>
      <c r="C692" s="322" t="s">
        <v>42</v>
      </c>
      <c r="D692" s="323">
        <f>D694+D695+D696+D697</f>
        <v>0</v>
      </c>
      <c r="E692" s="323">
        <f>E694+E695+E696+E697</f>
        <v>5730.1</v>
      </c>
      <c r="F692" s="323">
        <f t="shared" ref="F692" si="171">F695</f>
        <v>0</v>
      </c>
    </row>
    <row r="693" spans="1:6" ht="27.95" customHeight="1" x14ac:dyDescent="0.35">
      <c r="A693" s="594"/>
      <c r="B693" s="597"/>
      <c r="C693" s="322" t="s">
        <v>670</v>
      </c>
      <c r="D693" s="323"/>
      <c r="E693" s="323"/>
      <c r="F693" s="323"/>
    </row>
    <row r="694" spans="1:6" ht="27.95" customHeight="1" x14ac:dyDescent="0.35">
      <c r="A694" s="594"/>
      <c r="B694" s="597"/>
      <c r="C694" s="322" t="s">
        <v>533</v>
      </c>
      <c r="D694" s="323">
        <v>0</v>
      </c>
      <c r="E694" s="323">
        <v>0</v>
      </c>
      <c r="F694" s="323">
        <v>0</v>
      </c>
    </row>
    <row r="695" spans="1:6" ht="78.75" x14ac:dyDescent="0.35">
      <c r="A695" s="594"/>
      <c r="B695" s="597"/>
      <c r="C695" s="322" t="s">
        <v>44</v>
      </c>
      <c r="D695" s="323">
        <v>0</v>
      </c>
      <c r="E695" s="323">
        <v>0</v>
      </c>
      <c r="F695" s="323">
        <f t="shared" ref="F695" si="172">F696+F697</f>
        <v>0</v>
      </c>
    </row>
    <row r="696" spans="1:6" ht="27.95" customHeight="1" x14ac:dyDescent="0.35">
      <c r="A696" s="594"/>
      <c r="B696" s="597"/>
      <c r="C696" s="322" t="s">
        <v>771</v>
      </c>
      <c r="D696" s="323">
        <v>0</v>
      </c>
      <c r="E696" s="323">
        <v>5730.1</v>
      </c>
      <c r="F696" s="323">
        <v>0</v>
      </c>
    </row>
    <row r="697" spans="1:6" ht="52.5" x14ac:dyDescent="0.35">
      <c r="A697" s="595"/>
      <c r="B697" s="598"/>
      <c r="C697" s="322" t="s">
        <v>671</v>
      </c>
      <c r="D697" s="323">
        <v>0</v>
      </c>
      <c r="E697" s="323">
        <v>0</v>
      </c>
      <c r="F697" s="323">
        <v>0</v>
      </c>
    </row>
    <row r="698" spans="1:6" ht="27.95" customHeight="1" x14ac:dyDescent="0.35">
      <c r="A698" s="584" t="s">
        <v>721</v>
      </c>
      <c r="B698" s="587" t="s">
        <v>722</v>
      </c>
      <c r="C698" s="322" t="s">
        <v>42</v>
      </c>
      <c r="D698" s="323">
        <f>D701</f>
        <v>0</v>
      </c>
      <c r="E698" s="323">
        <f t="shared" ref="E698:F698" si="173">E701</f>
        <v>0</v>
      </c>
      <c r="F698" s="323">
        <f t="shared" si="173"/>
        <v>0</v>
      </c>
    </row>
    <row r="699" spans="1:6" ht="27.95" customHeight="1" x14ac:dyDescent="0.35">
      <c r="A699" s="585"/>
      <c r="B699" s="588"/>
      <c r="C699" s="322" t="s">
        <v>670</v>
      </c>
      <c r="D699" s="323"/>
      <c r="E699" s="323"/>
      <c r="F699" s="323"/>
    </row>
    <row r="700" spans="1:6" ht="27.95" customHeight="1" x14ac:dyDescent="0.35">
      <c r="A700" s="585"/>
      <c r="B700" s="588"/>
      <c r="C700" s="322" t="s">
        <v>533</v>
      </c>
      <c r="D700" s="323">
        <v>0</v>
      </c>
      <c r="E700" s="323">
        <v>0</v>
      </c>
      <c r="F700" s="323">
        <v>0</v>
      </c>
    </row>
    <row r="701" spans="1:6" ht="78.75" x14ac:dyDescent="0.35">
      <c r="A701" s="585"/>
      <c r="B701" s="588"/>
      <c r="C701" s="322" t="s">
        <v>44</v>
      </c>
      <c r="D701" s="323">
        <f t="shared" ref="D701:F701" si="174">D702+D703</f>
        <v>0</v>
      </c>
      <c r="E701" s="323">
        <f t="shared" si="174"/>
        <v>0</v>
      </c>
      <c r="F701" s="323">
        <f t="shared" si="174"/>
        <v>0</v>
      </c>
    </row>
    <row r="702" spans="1:6" ht="27.95" customHeight="1" x14ac:dyDescent="0.35">
      <c r="A702" s="585"/>
      <c r="B702" s="588"/>
      <c r="C702" s="322" t="s">
        <v>771</v>
      </c>
      <c r="D702" s="323">
        <v>0</v>
      </c>
      <c r="E702" s="323">
        <v>0</v>
      </c>
      <c r="F702" s="323">
        <v>0</v>
      </c>
    </row>
    <row r="703" spans="1:6" ht="52.5" x14ac:dyDescent="0.35">
      <c r="A703" s="585"/>
      <c r="B703" s="588"/>
      <c r="C703" s="322" t="s">
        <v>671</v>
      </c>
      <c r="D703" s="323">
        <v>0</v>
      </c>
      <c r="E703" s="323">
        <v>0</v>
      </c>
      <c r="F703" s="323">
        <v>0</v>
      </c>
    </row>
    <row r="704" spans="1:6" ht="27.95" customHeight="1" x14ac:dyDescent="0.35">
      <c r="A704" s="603" t="s">
        <v>723</v>
      </c>
      <c r="B704" s="604" t="s">
        <v>724</v>
      </c>
      <c r="C704" s="322" t="s">
        <v>42</v>
      </c>
      <c r="D704" s="323">
        <f>D707</f>
        <v>0</v>
      </c>
      <c r="E704" s="323">
        <f t="shared" ref="E704:F704" si="175">E707</f>
        <v>0</v>
      </c>
      <c r="F704" s="323">
        <f t="shared" si="175"/>
        <v>0</v>
      </c>
    </row>
    <row r="705" spans="1:6" ht="27.95" customHeight="1" x14ac:dyDescent="0.35">
      <c r="A705" s="603"/>
      <c r="B705" s="604"/>
      <c r="C705" s="322" t="s">
        <v>670</v>
      </c>
      <c r="D705" s="323"/>
      <c r="E705" s="323"/>
      <c r="F705" s="323"/>
    </row>
    <row r="706" spans="1:6" ht="27.95" customHeight="1" x14ac:dyDescent="0.35">
      <c r="A706" s="603"/>
      <c r="B706" s="604"/>
      <c r="C706" s="322" t="s">
        <v>533</v>
      </c>
      <c r="D706" s="323">
        <v>0</v>
      </c>
      <c r="E706" s="323">
        <v>0</v>
      </c>
      <c r="F706" s="323">
        <v>0</v>
      </c>
    </row>
    <row r="707" spans="1:6" ht="78.75" x14ac:dyDescent="0.35">
      <c r="A707" s="603"/>
      <c r="B707" s="604"/>
      <c r="C707" s="322" t="s">
        <v>44</v>
      </c>
      <c r="D707" s="323">
        <f t="shared" ref="D707:F707" si="176">D708+D709</f>
        <v>0</v>
      </c>
      <c r="E707" s="323">
        <f t="shared" si="176"/>
        <v>0</v>
      </c>
      <c r="F707" s="323">
        <f t="shared" si="176"/>
        <v>0</v>
      </c>
    </row>
    <row r="708" spans="1:6" ht="27.95" customHeight="1" x14ac:dyDescent="0.35">
      <c r="A708" s="603"/>
      <c r="B708" s="604"/>
      <c r="C708" s="322" t="s">
        <v>771</v>
      </c>
      <c r="D708" s="323">
        <v>0</v>
      </c>
      <c r="E708" s="323">
        <v>0</v>
      </c>
      <c r="F708" s="323">
        <v>0</v>
      </c>
    </row>
    <row r="709" spans="1:6" ht="52.5" x14ac:dyDescent="0.35">
      <c r="A709" s="603"/>
      <c r="B709" s="604"/>
      <c r="C709" s="322" t="s">
        <v>671</v>
      </c>
      <c r="D709" s="323">
        <f>D715</f>
        <v>0</v>
      </c>
      <c r="E709" s="323">
        <f t="shared" ref="E709:F709" si="177">E715</f>
        <v>0</v>
      </c>
      <c r="F709" s="323">
        <f t="shared" si="177"/>
        <v>0</v>
      </c>
    </row>
    <row r="710" spans="1:6" ht="27.95" customHeight="1" x14ac:dyDescent="0.35">
      <c r="A710" s="593" t="s">
        <v>897</v>
      </c>
      <c r="B710" s="596" t="s">
        <v>896</v>
      </c>
      <c r="C710" s="322" t="s">
        <v>42</v>
      </c>
      <c r="D710" s="323">
        <f>D713</f>
        <v>0</v>
      </c>
      <c r="E710" s="323">
        <f t="shared" ref="E710:F710" si="178">E713</f>
        <v>0</v>
      </c>
      <c r="F710" s="323">
        <f t="shared" si="178"/>
        <v>0</v>
      </c>
    </row>
    <row r="711" spans="1:6" ht="27.95" customHeight="1" x14ac:dyDescent="0.35">
      <c r="A711" s="594"/>
      <c r="B711" s="597"/>
      <c r="C711" s="322" t="s">
        <v>670</v>
      </c>
      <c r="D711" s="323"/>
      <c r="E711" s="323"/>
      <c r="F711" s="323"/>
    </row>
    <row r="712" spans="1:6" ht="27.95" customHeight="1" x14ac:dyDescent="0.35">
      <c r="A712" s="594"/>
      <c r="B712" s="597"/>
      <c r="C712" s="322" t="s">
        <v>533</v>
      </c>
      <c r="D712" s="323">
        <v>0</v>
      </c>
      <c r="E712" s="323">
        <v>0</v>
      </c>
      <c r="F712" s="323">
        <v>0</v>
      </c>
    </row>
    <row r="713" spans="1:6" ht="78.75" x14ac:dyDescent="0.35">
      <c r="A713" s="594"/>
      <c r="B713" s="597"/>
      <c r="C713" s="322" t="s">
        <v>44</v>
      </c>
      <c r="D713" s="323">
        <f t="shared" ref="D713:F713" si="179">D714+D715</f>
        <v>0</v>
      </c>
      <c r="E713" s="323">
        <f t="shared" si="179"/>
        <v>0</v>
      </c>
      <c r="F713" s="323">
        <f t="shared" si="179"/>
        <v>0</v>
      </c>
    </row>
    <row r="714" spans="1:6" ht="27.95" customHeight="1" x14ac:dyDescent="0.35">
      <c r="A714" s="594"/>
      <c r="B714" s="597"/>
      <c r="C714" s="322" t="s">
        <v>771</v>
      </c>
      <c r="D714" s="323">
        <v>0</v>
      </c>
      <c r="E714" s="323">
        <v>0</v>
      </c>
      <c r="F714" s="323">
        <v>0</v>
      </c>
    </row>
    <row r="715" spans="1:6" ht="52.5" x14ac:dyDescent="0.35">
      <c r="A715" s="595"/>
      <c r="B715" s="598"/>
      <c r="C715" s="322" t="s">
        <v>671</v>
      </c>
      <c r="D715" s="323">
        <v>0</v>
      </c>
      <c r="E715" s="323">
        <v>0</v>
      </c>
      <c r="F715" s="323">
        <v>0</v>
      </c>
    </row>
    <row r="716" spans="1:6" ht="27.95" customHeight="1" x14ac:dyDescent="0.35">
      <c r="A716" s="584" t="s">
        <v>725</v>
      </c>
      <c r="B716" s="587" t="s">
        <v>726</v>
      </c>
      <c r="C716" s="322" t="s">
        <v>42</v>
      </c>
      <c r="D716" s="323">
        <f>D719</f>
        <v>0</v>
      </c>
      <c r="E716" s="323">
        <f t="shared" ref="E716:F716" si="180">E719</f>
        <v>0</v>
      </c>
      <c r="F716" s="323">
        <f t="shared" si="180"/>
        <v>0</v>
      </c>
    </row>
    <row r="717" spans="1:6" ht="27.95" customHeight="1" x14ac:dyDescent="0.35">
      <c r="A717" s="585"/>
      <c r="B717" s="588"/>
      <c r="C717" s="322" t="s">
        <v>670</v>
      </c>
      <c r="D717" s="323"/>
      <c r="E717" s="323"/>
      <c r="F717" s="323"/>
    </row>
    <row r="718" spans="1:6" ht="27.95" customHeight="1" x14ac:dyDescent="0.35">
      <c r="A718" s="585"/>
      <c r="B718" s="588"/>
      <c r="C718" s="322" t="s">
        <v>533</v>
      </c>
      <c r="D718" s="323">
        <v>0</v>
      </c>
      <c r="E718" s="323">
        <v>0</v>
      </c>
      <c r="F718" s="323">
        <v>0</v>
      </c>
    </row>
    <row r="719" spans="1:6" ht="78.75" x14ac:dyDescent="0.35">
      <c r="A719" s="585"/>
      <c r="B719" s="588"/>
      <c r="C719" s="322" t="s">
        <v>44</v>
      </c>
      <c r="D719" s="323">
        <f t="shared" ref="D719" si="181">D720+D721</f>
        <v>0</v>
      </c>
      <c r="E719" s="323">
        <f t="shared" ref="E719:F719" si="182">E720+E721</f>
        <v>0</v>
      </c>
      <c r="F719" s="323">
        <f t="shared" si="182"/>
        <v>0</v>
      </c>
    </row>
    <row r="720" spans="1:6" ht="27.95" customHeight="1" x14ac:dyDescent="0.35">
      <c r="A720" s="585"/>
      <c r="B720" s="588"/>
      <c r="C720" s="322" t="s">
        <v>771</v>
      </c>
      <c r="D720" s="323">
        <v>0</v>
      </c>
      <c r="E720" s="323">
        <v>0</v>
      </c>
      <c r="F720" s="323">
        <v>0</v>
      </c>
    </row>
    <row r="721" spans="1:6" ht="52.5" x14ac:dyDescent="0.35">
      <c r="A721" s="585"/>
      <c r="B721" s="588"/>
      <c r="C721" s="322" t="s">
        <v>671</v>
      </c>
      <c r="D721" s="323">
        <v>0</v>
      </c>
      <c r="E721" s="323">
        <v>0</v>
      </c>
      <c r="F721" s="323">
        <v>0</v>
      </c>
    </row>
    <row r="722" spans="1:6" ht="27.95" customHeight="1" x14ac:dyDescent="0.35">
      <c r="A722" s="603" t="s">
        <v>727</v>
      </c>
      <c r="B722" s="604" t="s">
        <v>728</v>
      </c>
      <c r="C722" s="322" t="s">
        <v>42</v>
      </c>
      <c r="D722" s="323">
        <f>D724+D725+D726+D727</f>
        <v>0</v>
      </c>
      <c r="E722" s="323">
        <f t="shared" ref="E722:F722" si="183">E724+E725+E726+E727</f>
        <v>20798.2</v>
      </c>
      <c r="F722" s="323">
        <f t="shared" si="183"/>
        <v>17287.5</v>
      </c>
    </row>
    <row r="723" spans="1:6" ht="27.95" customHeight="1" x14ac:dyDescent="0.35">
      <c r="A723" s="603"/>
      <c r="B723" s="604"/>
      <c r="C723" s="322" t="s">
        <v>670</v>
      </c>
      <c r="D723" s="323"/>
      <c r="E723" s="323"/>
      <c r="F723" s="323"/>
    </row>
    <row r="724" spans="1:6" ht="27.95" customHeight="1" x14ac:dyDescent="0.35">
      <c r="A724" s="603"/>
      <c r="B724" s="604"/>
      <c r="C724" s="322" t="s">
        <v>533</v>
      </c>
      <c r="D724" s="323">
        <v>0</v>
      </c>
      <c r="E724" s="323">
        <v>0</v>
      </c>
      <c r="F724" s="323">
        <v>0</v>
      </c>
    </row>
    <row r="725" spans="1:6" ht="78.75" x14ac:dyDescent="0.35">
      <c r="A725" s="603"/>
      <c r="B725" s="604"/>
      <c r="C725" s="322" t="s">
        <v>44</v>
      </c>
      <c r="D725" s="323">
        <f t="shared" ref="D725" si="184">D726+D727</f>
        <v>0</v>
      </c>
      <c r="E725" s="323">
        <v>0</v>
      </c>
      <c r="F725" s="323">
        <v>0</v>
      </c>
    </row>
    <row r="726" spans="1:6" ht="27.95" customHeight="1" x14ac:dyDescent="0.35">
      <c r="A726" s="603"/>
      <c r="B726" s="604"/>
      <c r="C726" s="322" t="s">
        <v>771</v>
      </c>
      <c r="D726" s="323">
        <v>0</v>
      </c>
      <c r="E726" s="323">
        <v>20798.2</v>
      </c>
      <c r="F726" s="323">
        <v>17287.5</v>
      </c>
    </row>
    <row r="727" spans="1:6" ht="52.5" x14ac:dyDescent="0.35">
      <c r="A727" s="603"/>
      <c r="B727" s="604"/>
      <c r="C727" s="322" t="s">
        <v>671</v>
      </c>
      <c r="D727" s="323">
        <v>0</v>
      </c>
      <c r="E727" s="323">
        <v>0</v>
      </c>
      <c r="F727" s="323">
        <v>0</v>
      </c>
    </row>
    <row r="728" spans="1:6" ht="27.95" customHeight="1" x14ac:dyDescent="0.35">
      <c r="A728" s="584" t="s">
        <v>729</v>
      </c>
      <c r="B728" s="587" t="s">
        <v>932</v>
      </c>
      <c r="C728" s="322" t="s">
        <v>42</v>
      </c>
      <c r="D728" s="323">
        <f t="shared" ref="D728:F728" si="185">D730</f>
        <v>0</v>
      </c>
      <c r="E728" s="323">
        <f t="shared" si="185"/>
        <v>0</v>
      </c>
      <c r="F728" s="323">
        <f t="shared" si="185"/>
        <v>0</v>
      </c>
    </row>
    <row r="729" spans="1:6" ht="27.95" customHeight="1" x14ac:dyDescent="0.35">
      <c r="A729" s="585"/>
      <c r="B729" s="588"/>
      <c r="C729" s="322" t="s">
        <v>670</v>
      </c>
      <c r="D729" s="323"/>
      <c r="E729" s="323"/>
      <c r="F729" s="323"/>
    </row>
    <row r="730" spans="1:6" ht="27.95" customHeight="1" x14ac:dyDescent="0.35">
      <c r="A730" s="585"/>
      <c r="B730" s="588"/>
      <c r="C730" s="322" t="s">
        <v>533</v>
      </c>
      <c r="D730" s="323">
        <v>0</v>
      </c>
      <c r="E730" s="323">
        <v>0</v>
      </c>
      <c r="F730" s="323">
        <v>0</v>
      </c>
    </row>
    <row r="731" spans="1:6" ht="78.75" x14ac:dyDescent="0.35">
      <c r="A731" s="585"/>
      <c r="B731" s="588"/>
      <c r="C731" s="322" t="s">
        <v>44</v>
      </c>
      <c r="D731" s="323">
        <f t="shared" ref="D731:F731" si="186">D732+D733</f>
        <v>0</v>
      </c>
      <c r="E731" s="323">
        <f t="shared" si="186"/>
        <v>0</v>
      </c>
      <c r="F731" s="323">
        <f t="shared" si="186"/>
        <v>0</v>
      </c>
    </row>
    <row r="732" spans="1:6" ht="27.95" customHeight="1" x14ac:dyDescent="0.35">
      <c r="A732" s="585"/>
      <c r="B732" s="588"/>
      <c r="C732" s="322" t="s">
        <v>771</v>
      </c>
      <c r="D732" s="323">
        <v>0</v>
      </c>
      <c r="E732" s="323">
        <v>0</v>
      </c>
      <c r="F732" s="323">
        <v>0</v>
      </c>
    </row>
    <row r="733" spans="1:6" ht="52.5" x14ac:dyDescent="0.35">
      <c r="A733" s="585"/>
      <c r="B733" s="588"/>
      <c r="C733" s="322" t="s">
        <v>671</v>
      </c>
      <c r="D733" s="323">
        <v>0</v>
      </c>
      <c r="E733" s="323">
        <v>0</v>
      </c>
      <c r="F733" s="323">
        <v>0</v>
      </c>
    </row>
    <row r="734" spans="1:6" ht="27.95" customHeight="1" x14ac:dyDescent="0.35">
      <c r="A734" s="584" t="s">
        <v>730</v>
      </c>
      <c r="B734" s="587" t="s">
        <v>770</v>
      </c>
      <c r="C734" s="322" t="s">
        <v>42</v>
      </c>
      <c r="D734" s="323">
        <f t="shared" ref="D734:F734" si="187">D736</f>
        <v>0</v>
      </c>
      <c r="E734" s="323">
        <f t="shared" si="187"/>
        <v>0</v>
      </c>
      <c r="F734" s="323">
        <f t="shared" si="187"/>
        <v>0</v>
      </c>
    </row>
    <row r="735" spans="1:6" ht="27.95" customHeight="1" x14ac:dyDescent="0.35">
      <c r="A735" s="585"/>
      <c r="B735" s="588"/>
      <c r="C735" s="322" t="s">
        <v>670</v>
      </c>
      <c r="D735" s="323"/>
      <c r="E735" s="323"/>
      <c r="F735" s="323"/>
    </row>
    <row r="736" spans="1:6" ht="27.95" customHeight="1" x14ac:dyDescent="0.35">
      <c r="A736" s="585"/>
      <c r="B736" s="588"/>
      <c r="C736" s="322" t="s">
        <v>533</v>
      </c>
      <c r="D736" s="323">
        <v>0</v>
      </c>
      <c r="E736" s="323">
        <v>0</v>
      </c>
      <c r="F736" s="323">
        <v>0</v>
      </c>
    </row>
    <row r="737" spans="1:6" ht="78.75" x14ac:dyDescent="0.35">
      <c r="A737" s="585"/>
      <c r="B737" s="588"/>
      <c r="C737" s="322" t="s">
        <v>44</v>
      </c>
      <c r="D737" s="323">
        <f t="shared" ref="D737:F737" si="188">D738+D739</f>
        <v>0</v>
      </c>
      <c r="E737" s="323">
        <f t="shared" si="188"/>
        <v>0</v>
      </c>
      <c r="F737" s="323">
        <f t="shared" si="188"/>
        <v>0</v>
      </c>
    </row>
    <row r="738" spans="1:6" ht="27.95" customHeight="1" x14ac:dyDescent="0.35">
      <c r="A738" s="585"/>
      <c r="B738" s="588"/>
      <c r="C738" s="322" t="s">
        <v>771</v>
      </c>
      <c r="D738" s="323">
        <v>0</v>
      </c>
      <c r="E738" s="323">
        <v>0</v>
      </c>
      <c r="F738" s="323">
        <v>0</v>
      </c>
    </row>
    <row r="739" spans="1:6" ht="52.5" x14ac:dyDescent="0.35">
      <c r="A739" s="586"/>
      <c r="B739" s="589"/>
      <c r="C739" s="322" t="s">
        <v>671</v>
      </c>
      <c r="D739" s="323">
        <v>0</v>
      </c>
      <c r="E739" s="323">
        <v>0</v>
      </c>
      <c r="F739" s="323">
        <v>0</v>
      </c>
    </row>
    <row r="740" spans="1:6" ht="27.95" customHeight="1" x14ac:dyDescent="0.35">
      <c r="A740" s="593" t="s">
        <v>898</v>
      </c>
      <c r="B740" s="596" t="s">
        <v>899</v>
      </c>
      <c r="C740" s="322" t="s">
        <v>42</v>
      </c>
      <c r="D740" s="323">
        <f t="shared" ref="D740:F740" si="189">D742</f>
        <v>0</v>
      </c>
      <c r="E740" s="323">
        <f t="shared" si="189"/>
        <v>0</v>
      </c>
      <c r="F740" s="323">
        <f t="shared" si="189"/>
        <v>0</v>
      </c>
    </row>
    <row r="741" spans="1:6" ht="27.95" customHeight="1" x14ac:dyDescent="0.35">
      <c r="A741" s="594"/>
      <c r="B741" s="597"/>
      <c r="C741" s="322" t="s">
        <v>670</v>
      </c>
      <c r="D741" s="323"/>
      <c r="E741" s="323"/>
      <c r="F741" s="323"/>
    </row>
    <row r="742" spans="1:6" ht="27.95" customHeight="1" x14ac:dyDescent="0.35">
      <c r="A742" s="594"/>
      <c r="B742" s="597"/>
      <c r="C742" s="322" t="s">
        <v>533</v>
      </c>
      <c r="D742" s="323">
        <v>0</v>
      </c>
      <c r="E742" s="323">
        <v>0</v>
      </c>
      <c r="F742" s="323">
        <v>0</v>
      </c>
    </row>
    <row r="743" spans="1:6" ht="78.75" x14ac:dyDescent="0.35">
      <c r="A743" s="594"/>
      <c r="B743" s="597"/>
      <c r="C743" s="322" t="s">
        <v>44</v>
      </c>
      <c r="D743" s="323">
        <f t="shared" ref="D743:F743" si="190">D744+D745</f>
        <v>0</v>
      </c>
      <c r="E743" s="323">
        <f t="shared" si="190"/>
        <v>0</v>
      </c>
      <c r="F743" s="323">
        <f t="shared" si="190"/>
        <v>0</v>
      </c>
    </row>
    <row r="744" spans="1:6" ht="27.95" customHeight="1" x14ac:dyDescent="0.35">
      <c r="A744" s="594"/>
      <c r="B744" s="597"/>
      <c r="C744" s="322" t="s">
        <v>771</v>
      </c>
      <c r="D744" s="323">
        <v>0</v>
      </c>
      <c r="E744" s="323">
        <v>0</v>
      </c>
      <c r="F744" s="323">
        <v>0</v>
      </c>
    </row>
    <row r="745" spans="1:6" ht="52.5" x14ac:dyDescent="0.35">
      <c r="A745" s="595"/>
      <c r="B745" s="598"/>
      <c r="C745" s="322" t="s">
        <v>671</v>
      </c>
      <c r="D745" s="323">
        <v>0</v>
      </c>
      <c r="E745" s="323">
        <v>0</v>
      </c>
      <c r="F745" s="323">
        <v>0</v>
      </c>
    </row>
    <row r="746" spans="1:6" ht="27.95" customHeight="1" x14ac:dyDescent="0.35">
      <c r="A746" s="584" t="s">
        <v>731</v>
      </c>
      <c r="B746" s="587" t="s">
        <v>732</v>
      </c>
      <c r="C746" s="322" t="s">
        <v>42</v>
      </c>
      <c r="D746" s="323">
        <f t="shared" ref="D746:F746" si="191">D748</f>
        <v>0</v>
      </c>
      <c r="E746" s="323">
        <f t="shared" si="191"/>
        <v>0</v>
      </c>
      <c r="F746" s="323">
        <f t="shared" si="191"/>
        <v>0</v>
      </c>
    </row>
    <row r="747" spans="1:6" ht="27.95" customHeight="1" x14ac:dyDescent="0.35">
      <c r="A747" s="585"/>
      <c r="B747" s="588"/>
      <c r="C747" s="322" t="s">
        <v>670</v>
      </c>
      <c r="D747" s="323"/>
      <c r="E747" s="323"/>
      <c r="F747" s="323"/>
    </row>
    <row r="748" spans="1:6" ht="27.95" customHeight="1" x14ac:dyDescent="0.35">
      <c r="A748" s="585"/>
      <c r="B748" s="588"/>
      <c r="C748" s="322" t="s">
        <v>533</v>
      </c>
      <c r="D748" s="323">
        <v>0</v>
      </c>
      <c r="E748" s="323">
        <v>0</v>
      </c>
      <c r="F748" s="323">
        <v>0</v>
      </c>
    </row>
    <row r="749" spans="1:6" ht="78.75" x14ac:dyDescent="0.35">
      <c r="A749" s="585"/>
      <c r="B749" s="588"/>
      <c r="C749" s="322" t="s">
        <v>44</v>
      </c>
      <c r="D749" s="323">
        <f t="shared" ref="D749:F749" si="192">D750+D751</f>
        <v>0</v>
      </c>
      <c r="E749" s="323">
        <f t="shared" si="192"/>
        <v>0</v>
      </c>
      <c r="F749" s="323">
        <f t="shared" si="192"/>
        <v>0</v>
      </c>
    </row>
    <row r="750" spans="1:6" ht="27.95" customHeight="1" x14ac:dyDescent="0.35">
      <c r="A750" s="585"/>
      <c r="B750" s="588"/>
      <c r="C750" s="322" t="s">
        <v>771</v>
      </c>
      <c r="D750" s="323">
        <v>0</v>
      </c>
      <c r="E750" s="323">
        <v>0</v>
      </c>
      <c r="F750" s="323">
        <v>0</v>
      </c>
    </row>
    <row r="751" spans="1:6" ht="52.5" x14ac:dyDescent="0.35">
      <c r="A751" s="586"/>
      <c r="B751" s="589"/>
      <c r="C751" s="322" t="s">
        <v>671</v>
      </c>
      <c r="D751" s="323">
        <v>0</v>
      </c>
      <c r="E751" s="323">
        <v>0</v>
      </c>
      <c r="F751" s="323">
        <v>0</v>
      </c>
    </row>
  </sheetData>
  <mergeCells count="255">
    <mergeCell ref="A4:F4"/>
    <mergeCell ref="A6:A7"/>
    <mergeCell ref="B6:B7"/>
    <mergeCell ref="C6:C7"/>
    <mergeCell ref="D6:D7"/>
    <mergeCell ref="E6:E7"/>
    <mergeCell ref="F6:F7"/>
    <mergeCell ref="A26:A31"/>
    <mergeCell ref="B26:B31"/>
    <mergeCell ref="A32:A37"/>
    <mergeCell ref="B32:B37"/>
    <mergeCell ref="A38:A43"/>
    <mergeCell ref="B38:B43"/>
    <mergeCell ref="A8:A13"/>
    <mergeCell ref="B8:B13"/>
    <mergeCell ref="A14:A19"/>
    <mergeCell ref="B14:B19"/>
    <mergeCell ref="A20:A25"/>
    <mergeCell ref="B20:B25"/>
    <mergeCell ref="A242:A247"/>
    <mergeCell ref="B242:B247"/>
    <mergeCell ref="A248:A253"/>
    <mergeCell ref="B248:B253"/>
    <mergeCell ref="A44:A49"/>
    <mergeCell ref="B44:B49"/>
    <mergeCell ref="A50:A55"/>
    <mergeCell ref="B50:B55"/>
    <mergeCell ref="A56:A61"/>
    <mergeCell ref="B56:B61"/>
    <mergeCell ref="B62:B67"/>
    <mergeCell ref="A62:A67"/>
    <mergeCell ref="A68:A73"/>
    <mergeCell ref="B68:B73"/>
    <mergeCell ref="B134:B139"/>
    <mergeCell ref="A134:A139"/>
    <mergeCell ref="B128:B133"/>
    <mergeCell ref="A128:A133"/>
    <mergeCell ref="B122:B127"/>
    <mergeCell ref="A122:A127"/>
    <mergeCell ref="B116:B121"/>
    <mergeCell ref="A116:A121"/>
    <mergeCell ref="B74:B79"/>
    <mergeCell ref="A74:A79"/>
    <mergeCell ref="A716:A721"/>
    <mergeCell ref="B716:B721"/>
    <mergeCell ref="A656:A661"/>
    <mergeCell ref="B656:B661"/>
    <mergeCell ref="A674:A679"/>
    <mergeCell ref="B674:B679"/>
    <mergeCell ref="A680:A685"/>
    <mergeCell ref="B680:B685"/>
    <mergeCell ref="B662:B667"/>
    <mergeCell ref="A662:A667"/>
    <mergeCell ref="A668:A673"/>
    <mergeCell ref="B668:B673"/>
    <mergeCell ref="B710:B715"/>
    <mergeCell ref="A710:A715"/>
    <mergeCell ref="A698:A703"/>
    <mergeCell ref="B698:B703"/>
    <mergeCell ref="A704:A709"/>
    <mergeCell ref="B704:B709"/>
    <mergeCell ref="A692:A697"/>
    <mergeCell ref="B692:B697"/>
    <mergeCell ref="A686:A691"/>
    <mergeCell ref="B686:B691"/>
    <mergeCell ref="A746:A751"/>
    <mergeCell ref="B746:B751"/>
    <mergeCell ref="A722:A727"/>
    <mergeCell ref="B722:B727"/>
    <mergeCell ref="A728:A733"/>
    <mergeCell ref="B728:B733"/>
    <mergeCell ref="A734:A739"/>
    <mergeCell ref="B734:B739"/>
    <mergeCell ref="B740:B745"/>
    <mergeCell ref="A740:A745"/>
    <mergeCell ref="A158:A163"/>
    <mergeCell ref="B158:B163"/>
    <mergeCell ref="A164:A169"/>
    <mergeCell ref="B164:B169"/>
    <mergeCell ref="B92:B97"/>
    <mergeCell ref="A92:A97"/>
    <mergeCell ref="B86:B91"/>
    <mergeCell ref="A86:A91"/>
    <mergeCell ref="B80:B85"/>
    <mergeCell ref="A80:A85"/>
    <mergeCell ref="B110:B115"/>
    <mergeCell ref="A110:A115"/>
    <mergeCell ref="B104:B109"/>
    <mergeCell ref="A104:A109"/>
    <mergeCell ref="B98:B103"/>
    <mergeCell ref="A98:A103"/>
    <mergeCell ref="A140:A145"/>
    <mergeCell ref="B140:B145"/>
    <mergeCell ref="A146:A151"/>
    <mergeCell ref="B146:B151"/>
    <mergeCell ref="A152:A157"/>
    <mergeCell ref="B152:B157"/>
    <mergeCell ref="A170:A175"/>
    <mergeCell ref="B170:B175"/>
    <mergeCell ref="A176:A181"/>
    <mergeCell ref="B176:B181"/>
    <mergeCell ref="A224:A229"/>
    <mergeCell ref="B224:B229"/>
    <mergeCell ref="A230:A235"/>
    <mergeCell ref="B230:B235"/>
    <mergeCell ref="A236:A241"/>
    <mergeCell ref="B236:B241"/>
    <mergeCell ref="A206:A211"/>
    <mergeCell ref="B206:B211"/>
    <mergeCell ref="A182:A187"/>
    <mergeCell ref="B182:B187"/>
    <mergeCell ref="A212:A217"/>
    <mergeCell ref="B212:B217"/>
    <mergeCell ref="A218:A223"/>
    <mergeCell ref="B218:B223"/>
    <mergeCell ref="B188:B193"/>
    <mergeCell ref="B194:B199"/>
    <mergeCell ref="B200:B205"/>
    <mergeCell ref="A188:A193"/>
    <mergeCell ref="A194:A199"/>
    <mergeCell ref="A200:A205"/>
    <mergeCell ref="A254:A259"/>
    <mergeCell ref="B254:B259"/>
    <mergeCell ref="A260:A265"/>
    <mergeCell ref="B260:B265"/>
    <mergeCell ref="A302:A307"/>
    <mergeCell ref="B302:B307"/>
    <mergeCell ref="A308:A313"/>
    <mergeCell ref="B308:B313"/>
    <mergeCell ref="A314:A319"/>
    <mergeCell ref="B314:B319"/>
    <mergeCell ref="A284:A289"/>
    <mergeCell ref="B284:B289"/>
    <mergeCell ref="A290:A295"/>
    <mergeCell ref="B290:B295"/>
    <mergeCell ref="A296:A301"/>
    <mergeCell ref="B296:B301"/>
    <mergeCell ref="A266:A271"/>
    <mergeCell ref="B266:B271"/>
    <mergeCell ref="A272:A277"/>
    <mergeCell ref="B272:B277"/>
    <mergeCell ref="A278:A283"/>
    <mergeCell ref="B278:B283"/>
    <mergeCell ref="A338:A343"/>
    <mergeCell ref="B338:B343"/>
    <mergeCell ref="A344:A349"/>
    <mergeCell ref="B344:B349"/>
    <mergeCell ref="A350:A355"/>
    <mergeCell ref="B350:B355"/>
    <mergeCell ref="A320:A325"/>
    <mergeCell ref="B320:B325"/>
    <mergeCell ref="A326:A331"/>
    <mergeCell ref="B326:B331"/>
    <mergeCell ref="A332:A337"/>
    <mergeCell ref="B332:B337"/>
    <mergeCell ref="A374:A379"/>
    <mergeCell ref="B374:B379"/>
    <mergeCell ref="A380:A385"/>
    <mergeCell ref="B380:B385"/>
    <mergeCell ref="A386:A391"/>
    <mergeCell ref="B386:B391"/>
    <mergeCell ref="A356:A361"/>
    <mergeCell ref="B356:B361"/>
    <mergeCell ref="A362:A367"/>
    <mergeCell ref="B362:B367"/>
    <mergeCell ref="A368:A373"/>
    <mergeCell ref="B368:B373"/>
    <mergeCell ref="A410:A415"/>
    <mergeCell ref="B410:B415"/>
    <mergeCell ref="A416:A421"/>
    <mergeCell ref="B416:B421"/>
    <mergeCell ref="A422:A427"/>
    <mergeCell ref="B422:B427"/>
    <mergeCell ref="A392:A397"/>
    <mergeCell ref="B392:B397"/>
    <mergeCell ref="A398:A403"/>
    <mergeCell ref="B398:B403"/>
    <mergeCell ref="A404:A409"/>
    <mergeCell ref="B404:B409"/>
    <mergeCell ref="A428:A433"/>
    <mergeCell ref="B428:B433"/>
    <mergeCell ref="A434:A439"/>
    <mergeCell ref="B434:B439"/>
    <mergeCell ref="A506:A511"/>
    <mergeCell ref="B506:B511"/>
    <mergeCell ref="A518:A523"/>
    <mergeCell ref="B518:B523"/>
    <mergeCell ref="B584:B589"/>
    <mergeCell ref="A584:A589"/>
    <mergeCell ref="A488:A493"/>
    <mergeCell ref="B488:B493"/>
    <mergeCell ref="A494:A499"/>
    <mergeCell ref="B494:B499"/>
    <mergeCell ref="A500:A505"/>
    <mergeCell ref="B500:B505"/>
    <mergeCell ref="A482:A487"/>
    <mergeCell ref="B482:B487"/>
    <mergeCell ref="A572:A577"/>
    <mergeCell ref="B572:B577"/>
    <mergeCell ref="A578:A583"/>
    <mergeCell ref="B578:B583"/>
    <mergeCell ref="A440:A445"/>
    <mergeCell ref="B440:B445"/>
    <mergeCell ref="B650:B655"/>
    <mergeCell ref="A650:A655"/>
    <mergeCell ref="A596:A601"/>
    <mergeCell ref="B596:B601"/>
    <mergeCell ref="B614:B619"/>
    <mergeCell ref="A614:A619"/>
    <mergeCell ref="B620:B625"/>
    <mergeCell ref="A620:A625"/>
    <mergeCell ref="A602:A607"/>
    <mergeCell ref="B602:B607"/>
    <mergeCell ref="A608:A613"/>
    <mergeCell ref="B608:B613"/>
    <mergeCell ref="A632:A637"/>
    <mergeCell ref="B632:B637"/>
    <mergeCell ref="A626:A631"/>
    <mergeCell ref="B626:B631"/>
    <mergeCell ref="A530:A535"/>
    <mergeCell ref="B530:B535"/>
    <mergeCell ref="A536:A541"/>
    <mergeCell ref="B536:B541"/>
    <mergeCell ref="A542:A547"/>
    <mergeCell ref="B542:B547"/>
    <mergeCell ref="A638:A643"/>
    <mergeCell ref="B638:B643"/>
    <mergeCell ref="A644:A649"/>
    <mergeCell ref="B644:B649"/>
    <mergeCell ref="A590:A595"/>
    <mergeCell ref="B590:B595"/>
    <mergeCell ref="A548:A553"/>
    <mergeCell ref="A554:A559"/>
    <mergeCell ref="B548:B553"/>
    <mergeCell ref="B554:B559"/>
    <mergeCell ref="A560:A565"/>
    <mergeCell ref="B560:B565"/>
    <mergeCell ref="A566:A571"/>
    <mergeCell ref="B566:B571"/>
    <mergeCell ref="A512:A517"/>
    <mergeCell ref="B512:B517"/>
    <mergeCell ref="B452:B457"/>
    <mergeCell ref="B458:B463"/>
    <mergeCell ref="B470:B475"/>
    <mergeCell ref="A524:A529"/>
    <mergeCell ref="B524:B529"/>
    <mergeCell ref="A446:A451"/>
    <mergeCell ref="B446:B451"/>
    <mergeCell ref="A452:A457"/>
    <mergeCell ref="A458:A463"/>
    <mergeCell ref="A464:A469"/>
    <mergeCell ref="A470:A475"/>
    <mergeCell ref="A476:A481"/>
    <mergeCell ref="B464:B469"/>
    <mergeCell ref="B476:B481"/>
  </mergeCells>
  <pageMargins left="0.43307086614173229" right="0" top="0.59055118110236227" bottom="0.59055118110236227" header="0.31496062992125984" footer="0.11811023622047245"/>
  <pageSetup paperSize="9" scale="35" fitToHeight="14" orientation="portrait" r:id="rId1"/>
  <rowBreaks count="10" manualBreakCount="10">
    <brk id="121" max="16383" man="1"/>
    <brk id="181" max="16383" man="1"/>
    <brk id="223" max="16383" man="1"/>
    <brk id="295" max="16383" man="1"/>
    <brk id="349" max="16383" man="1"/>
    <brk id="421" max="16383" man="1"/>
    <brk id="493" max="16383" man="1"/>
    <brk id="565" max="16383" man="1"/>
    <brk id="637" max="16383" man="1"/>
    <brk id="7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9"/>
  <sheetViews>
    <sheetView zoomScale="80" zoomScaleNormal="80" workbookViewId="0">
      <selection activeCell="K17" sqref="K17"/>
    </sheetView>
  </sheetViews>
  <sheetFormatPr defaultRowHeight="15" x14ac:dyDescent="0.25"/>
  <cols>
    <col min="2" max="2" width="30.42578125" customWidth="1"/>
    <col min="3" max="3" width="26.28515625" customWidth="1"/>
    <col min="4" max="4" width="33.5703125" customWidth="1"/>
    <col min="5" max="5" width="39.7109375" customWidth="1"/>
    <col min="6" max="6" width="21.7109375" customWidth="1"/>
    <col min="7" max="7" width="21.85546875" customWidth="1"/>
  </cols>
  <sheetData>
    <row r="1" spans="1:7" x14ac:dyDescent="0.25">
      <c r="A1" s="616" t="s">
        <v>749</v>
      </c>
      <c r="B1" s="616"/>
      <c r="C1" s="616"/>
      <c r="D1" s="616"/>
      <c r="E1" s="616"/>
      <c r="F1" s="616"/>
      <c r="G1" s="616"/>
    </row>
    <row r="2" spans="1:7" x14ac:dyDescent="0.25">
      <c r="A2" s="288"/>
    </row>
    <row r="3" spans="1:7" x14ac:dyDescent="0.25">
      <c r="A3" s="288"/>
    </row>
    <row r="4" spans="1:7" x14ac:dyDescent="0.25">
      <c r="A4" s="288"/>
    </row>
    <row r="5" spans="1:7" x14ac:dyDescent="0.25">
      <c r="A5" s="617" t="s">
        <v>750</v>
      </c>
      <c r="B5" s="617"/>
      <c r="C5" s="617"/>
      <c r="D5" s="617"/>
      <c r="E5" s="617"/>
      <c r="F5" s="617"/>
      <c r="G5" s="617"/>
    </row>
    <row r="6" spans="1:7" x14ac:dyDescent="0.25">
      <c r="A6" s="617" t="s">
        <v>751</v>
      </c>
      <c r="B6" s="617"/>
      <c r="C6" s="617"/>
      <c r="D6" s="617"/>
      <c r="E6" s="617"/>
      <c r="F6" s="617"/>
      <c r="G6" s="617"/>
    </row>
    <row r="7" spans="1:7" x14ac:dyDescent="0.25">
      <c r="A7" s="617" t="s">
        <v>752</v>
      </c>
      <c r="B7" s="617"/>
      <c r="C7" s="617"/>
      <c r="D7" s="617"/>
      <c r="E7" s="617"/>
      <c r="F7" s="617"/>
      <c r="G7" s="617"/>
    </row>
    <row r="8" spans="1:7" x14ac:dyDescent="0.25">
      <c r="A8" s="289"/>
    </row>
    <row r="9" spans="1:7" x14ac:dyDescent="0.25">
      <c r="A9" s="289"/>
    </row>
    <row r="10" spans="1:7" ht="15.75" x14ac:dyDescent="0.25">
      <c r="A10" s="618" t="s">
        <v>0</v>
      </c>
      <c r="B10" s="618" t="s">
        <v>753</v>
      </c>
      <c r="C10" s="618" t="s">
        <v>754</v>
      </c>
      <c r="D10" s="618" t="s">
        <v>755</v>
      </c>
      <c r="E10" s="618" t="s">
        <v>756</v>
      </c>
      <c r="F10" s="618"/>
      <c r="G10" s="618"/>
    </row>
    <row r="11" spans="1:7" ht="15.75" x14ac:dyDescent="0.25">
      <c r="A11" s="618"/>
      <c r="B11" s="618"/>
      <c r="C11" s="618"/>
      <c r="D11" s="618"/>
      <c r="E11" s="618" t="s">
        <v>757</v>
      </c>
      <c r="F11" s="618" t="s">
        <v>758</v>
      </c>
      <c r="G11" s="618"/>
    </row>
    <row r="12" spans="1:7" ht="15.75" x14ac:dyDescent="0.25">
      <c r="A12" s="618"/>
      <c r="B12" s="618"/>
      <c r="C12" s="618"/>
      <c r="D12" s="620"/>
      <c r="E12" s="620"/>
      <c r="F12" s="312" t="s">
        <v>759</v>
      </c>
      <c r="G12" s="312" t="s">
        <v>760</v>
      </c>
    </row>
    <row r="13" spans="1:7" ht="93.75" customHeight="1" x14ac:dyDescent="0.25">
      <c r="A13" s="618">
        <v>1</v>
      </c>
      <c r="B13" s="619" t="s">
        <v>991</v>
      </c>
      <c r="C13" s="619" t="s">
        <v>992</v>
      </c>
      <c r="D13" s="619" t="s">
        <v>761</v>
      </c>
      <c r="E13" s="313" t="s">
        <v>993</v>
      </c>
      <c r="F13" s="336">
        <v>2</v>
      </c>
      <c r="G13" s="336">
        <v>3</v>
      </c>
    </row>
    <row r="14" spans="1:7" x14ac:dyDescent="0.25">
      <c r="A14" s="618"/>
      <c r="B14" s="619"/>
      <c r="C14" s="619"/>
      <c r="D14" s="619"/>
      <c r="E14" s="619" t="s">
        <v>994</v>
      </c>
      <c r="F14" s="621">
        <v>2</v>
      </c>
      <c r="G14" s="621">
        <v>3</v>
      </c>
    </row>
    <row r="15" spans="1:7" ht="121.5" customHeight="1" x14ac:dyDescent="0.25">
      <c r="A15" s="618"/>
      <c r="B15" s="619"/>
      <c r="C15" s="619"/>
      <c r="D15" s="619"/>
      <c r="E15" s="619"/>
      <c r="F15" s="621"/>
      <c r="G15" s="621"/>
    </row>
    <row r="16" spans="1:7" ht="118.5" customHeight="1" x14ac:dyDescent="0.25">
      <c r="A16" s="314">
        <v>2</v>
      </c>
      <c r="B16" s="313" t="s">
        <v>762</v>
      </c>
      <c r="C16" s="313" t="s">
        <v>763</v>
      </c>
      <c r="D16" s="313" t="s">
        <v>764</v>
      </c>
      <c r="E16" s="313" t="s">
        <v>995</v>
      </c>
      <c r="F16" s="336">
        <v>3</v>
      </c>
      <c r="G16" s="336">
        <v>3</v>
      </c>
    </row>
    <row r="17" spans="1:7" ht="112.5" customHeight="1" x14ac:dyDescent="0.25">
      <c r="A17" s="314">
        <v>3</v>
      </c>
      <c r="B17" s="313" t="s">
        <v>996</v>
      </c>
      <c r="C17" s="313" t="s">
        <v>997</v>
      </c>
      <c r="D17" s="313" t="s">
        <v>998</v>
      </c>
      <c r="E17" s="313" t="s">
        <v>999</v>
      </c>
      <c r="F17" s="336">
        <v>1</v>
      </c>
      <c r="G17" s="336">
        <v>1</v>
      </c>
    </row>
    <row r="18" spans="1:7" ht="179.25" customHeight="1" x14ac:dyDescent="0.25">
      <c r="A18" s="312">
        <v>4</v>
      </c>
      <c r="B18" s="313" t="s">
        <v>1000</v>
      </c>
      <c r="C18" s="313" t="s">
        <v>1001</v>
      </c>
      <c r="D18" s="313" t="s">
        <v>1002</v>
      </c>
      <c r="E18" s="313" t="s">
        <v>1003</v>
      </c>
      <c r="F18" s="336">
        <v>1</v>
      </c>
      <c r="G18" s="336">
        <v>2</v>
      </c>
    </row>
    <row r="19" spans="1:7" ht="76.5" customHeight="1" x14ac:dyDescent="0.25">
      <c r="A19" s="314">
        <v>5</v>
      </c>
      <c r="B19" s="313" t="s">
        <v>1004</v>
      </c>
      <c r="C19" s="313" t="s">
        <v>1005</v>
      </c>
      <c r="D19" s="313" t="s">
        <v>1006</v>
      </c>
      <c r="E19" s="313" t="s">
        <v>977</v>
      </c>
      <c r="F19" s="336">
        <v>5</v>
      </c>
      <c r="G19" s="336">
        <v>5</v>
      </c>
    </row>
  </sheetData>
  <mergeCells count="18">
    <mergeCell ref="F14:F15"/>
    <mergeCell ref="G14:G15"/>
    <mergeCell ref="A1:G1"/>
    <mergeCell ref="A5:G5"/>
    <mergeCell ref="A6:G6"/>
    <mergeCell ref="A7:G7"/>
    <mergeCell ref="A13:A15"/>
    <mergeCell ref="B13:B15"/>
    <mergeCell ref="C13:C15"/>
    <mergeCell ref="A10:A12"/>
    <mergeCell ref="B10:B12"/>
    <mergeCell ref="C10:C12"/>
    <mergeCell ref="D10:D12"/>
    <mergeCell ref="E10:G10"/>
    <mergeCell ref="E11:E12"/>
    <mergeCell ref="F11:G11"/>
    <mergeCell ref="D13:D15"/>
    <mergeCell ref="E14:E15"/>
  </mergeCells>
  <pageMargins left="0.7" right="0.7" top="0.75" bottom="0.75" header="0.3" footer="0.3"/>
  <pageSetup paperSize="9"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47"/>
  <sheetViews>
    <sheetView topLeftCell="A34" workbookViewId="0">
      <selection activeCell="A2" sqref="A2:N47"/>
    </sheetView>
  </sheetViews>
  <sheetFormatPr defaultRowHeight="15" x14ac:dyDescent="0.25"/>
  <cols>
    <col min="14" max="14" width="13.42578125" customWidth="1"/>
  </cols>
  <sheetData>
    <row r="2" spans="1:14" x14ac:dyDescent="0.25">
      <c r="A2" s="622" t="s">
        <v>1165</v>
      </c>
      <c r="B2" s="623"/>
      <c r="C2" s="623"/>
      <c r="D2" s="623"/>
      <c r="E2" s="623"/>
      <c r="F2" s="623"/>
      <c r="G2" s="623"/>
      <c r="H2" s="623"/>
      <c r="I2" s="623"/>
      <c r="J2" s="623"/>
      <c r="K2" s="623"/>
      <c r="L2" s="623"/>
      <c r="M2" s="623"/>
      <c r="N2" s="623"/>
    </row>
    <row r="3" spans="1:14" x14ac:dyDescent="0.25">
      <c r="A3" s="623"/>
      <c r="B3" s="623"/>
      <c r="C3" s="623"/>
      <c r="D3" s="623"/>
      <c r="E3" s="623"/>
      <c r="F3" s="623"/>
      <c r="G3" s="623"/>
      <c r="H3" s="623"/>
      <c r="I3" s="623"/>
      <c r="J3" s="623"/>
      <c r="K3" s="623"/>
      <c r="L3" s="623"/>
      <c r="M3" s="623"/>
      <c r="N3" s="623"/>
    </row>
    <row r="4" spans="1:14" x14ac:dyDescent="0.25">
      <c r="A4" s="623"/>
      <c r="B4" s="623"/>
      <c r="C4" s="623"/>
      <c r="D4" s="623"/>
      <c r="E4" s="623"/>
      <c r="F4" s="623"/>
      <c r="G4" s="623"/>
      <c r="H4" s="623"/>
      <c r="I4" s="623"/>
      <c r="J4" s="623"/>
      <c r="K4" s="623"/>
      <c r="L4" s="623"/>
      <c r="M4" s="623"/>
      <c r="N4" s="623"/>
    </row>
    <row r="5" spans="1:14" x14ac:dyDescent="0.25">
      <c r="A5" s="623"/>
      <c r="B5" s="623"/>
      <c r="C5" s="623"/>
      <c r="D5" s="623"/>
      <c r="E5" s="623"/>
      <c r="F5" s="623"/>
      <c r="G5" s="623"/>
      <c r="H5" s="623"/>
      <c r="I5" s="623"/>
      <c r="J5" s="623"/>
      <c r="K5" s="623"/>
      <c r="L5" s="623"/>
      <c r="M5" s="623"/>
      <c r="N5" s="623"/>
    </row>
    <row r="6" spans="1:14" x14ac:dyDescent="0.25">
      <c r="A6" s="623"/>
      <c r="B6" s="623"/>
      <c r="C6" s="623"/>
      <c r="D6" s="623"/>
      <c r="E6" s="623"/>
      <c r="F6" s="623"/>
      <c r="G6" s="623"/>
      <c r="H6" s="623"/>
      <c r="I6" s="623"/>
      <c r="J6" s="623"/>
      <c r="K6" s="623"/>
      <c r="L6" s="623"/>
      <c r="M6" s="623"/>
      <c r="N6" s="623"/>
    </row>
    <row r="7" spans="1:14" x14ac:dyDescent="0.25">
      <c r="A7" s="623"/>
      <c r="B7" s="623"/>
      <c r="C7" s="623"/>
      <c r="D7" s="623"/>
      <c r="E7" s="623"/>
      <c r="F7" s="623"/>
      <c r="G7" s="623"/>
      <c r="H7" s="623"/>
      <c r="I7" s="623"/>
      <c r="J7" s="623"/>
      <c r="K7" s="623"/>
      <c r="L7" s="623"/>
      <c r="M7" s="623"/>
      <c r="N7" s="623"/>
    </row>
    <row r="8" spans="1:14" x14ac:dyDescent="0.25">
      <c r="A8" s="623"/>
      <c r="B8" s="623"/>
      <c r="C8" s="623"/>
      <c r="D8" s="623"/>
      <c r="E8" s="623"/>
      <c r="F8" s="623"/>
      <c r="G8" s="623"/>
      <c r="H8" s="623"/>
      <c r="I8" s="623"/>
      <c r="J8" s="623"/>
      <c r="K8" s="623"/>
      <c r="L8" s="623"/>
      <c r="M8" s="623"/>
      <c r="N8" s="623"/>
    </row>
    <row r="9" spans="1:14" x14ac:dyDescent="0.25">
      <c r="A9" s="623"/>
      <c r="B9" s="623"/>
      <c r="C9" s="623"/>
      <c r="D9" s="623"/>
      <c r="E9" s="623"/>
      <c r="F9" s="623"/>
      <c r="G9" s="623"/>
      <c r="H9" s="623"/>
      <c r="I9" s="623"/>
      <c r="J9" s="623"/>
      <c r="K9" s="623"/>
      <c r="L9" s="623"/>
      <c r="M9" s="623"/>
      <c r="N9" s="623"/>
    </row>
    <row r="10" spans="1:14" x14ac:dyDescent="0.25">
      <c r="A10" s="623"/>
      <c r="B10" s="623"/>
      <c r="C10" s="623"/>
      <c r="D10" s="623"/>
      <c r="E10" s="623"/>
      <c r="F10" s="623"/>
      <c r="G10" s="623"/>
      <c r="H10" s="623"/>
      <c r="I10" s="623"/>
      <c r="J10" s="623"/>
      <c r="K10" s="623"/>
      <c r="L10" s="623"/>
      <c r="M10" s="623"/>
      <c r="N10" s="623"/>
    </row>
    <row r="11" spans="1:14" x14ac:dyDescent="0.25">
      <c r="A11" s="623"/>
      <c r="B11" s="623"/>
      <c r="C11" s="623"/>
      <c r="D11" s="623"/>
      <c r="E11" s="623"/>
      <c r="F11" s="623"/>
      <c r="G11" s="623"/>
      <c r="H11" s="623"/>
      <c r="I11" s="623"/>
      <c r="J11" s="623"/>
      <c r="K11" s="623"/>
      <c r="L11" s="623"/>
      <c r="M11" s="623"/>
      <c r="N11" s="623"/>
    </row>
    <row r="12" spans="1:14" x14ac:dyDescent="0.25">
      <c r="A12" s="623"/>
      <c r="B12" s="623"/>
      <c r="C12" s="623"/>
      <c r="D12" s="623"/>
      <c r="E12" s="623"/>
      <c r="F12" s="623"/>
      <c r="G12" s="623"/>
      <c r="H12" s="623"/>
      <c r="I12" s="623"/>
      <c r="J12" s="623"/>
      <c r="K12" s="623"/>
      <c r="L12" s="623"/>
      <c r="M12" s="623"/>
      <c r="N12" s="623"/>
    </row>
    <row r="13" spans="1:14" x14ac:dyDescent="0.25">
      <c r="A13" s="623"/>
      <c r="B13" s="623"/>
      <c r="C13" s="623"/>
      <c r="D13" s="623"/>
      <c r="E13" s="623"/>
      <c r="F13" s="623"/>
      <c r="G13" s="623"/>
      <c r="H13" s="623"/>
      <c r="I13" s="623"/>
      <c r="J13" s="623"/>
      <c r="K13" s="623"/>
      <c r="L13" s="623"/>
      <c r="M13" s="623"/>
      <c r="N13" s="623"/>
    </row>
    <row r="14" spans="1:14" x14ac:dyDescent="0.25">
      <c r="A14" s="623"/>
      <c r="B14" s="623"/>
      <c r="C14" s="623"/>
      <c r="D14" s="623"/>
      <c r="E14" s="623"/>
      <c r="F14" s="623"/>
      <c r="G14" s="623"/>
      <c r="H14" s="623"/>
      <c r="I14" s="623"/>
      <c r="J14" s="623"/>
      <c r="K14" s="623"/>
      <c r="L14" s="623"/>
      <c r="M14" s="623"/>
      <c r="N14" s="623"/>
    </row>
    <row r="15" spans="1:14" x14ac:dyDescent="0.25">
      <c r="A15" s="623"/>
      <c r="B15" s="623"/>
      <c r="C15" s="623"/>
      <c r="D15" s="623"/>
      <c r="E15" s="623"/>
      <c r="F15" s="623"/>
      <c r="G15" s="623"/>
      <c r="H15" s="623"/>
      <c r="I15" s="623"/>
      <c r="J15" s="623"/>
      <c r="K15" s="623"/>
      <c r="L15" s="623"/>
      <c r="M15" s="623"/>
      <c r="N15" s="623"/>
    </row>
    <row r="16" spans="1:14" x14ac:dyDescent="0.25">
      <c r="A16" s="623"/>
      <c r="B16" s="623"/>
      <c r="C16" s="623"/>
      <c r="D16" s="623"/>
      <c r="E16" s="623"/>
      <c r="F16" s="623"/>
      <c r="G16" s="623"/>
      <c r="H16" s="623"/>
      <c r="I16" s="623"/>
      <c r="J16" s="623"/>
      <c r="K16" s="623"/>
      <c r="L16" s="623"/>
      <c r="M16" s="623"/>
      <c r="N16" s="623"/>
    </row>
    <row r="17" spans="1:20" x14ac:dyDescent="0.25">
      <c r="A17" s="623"/>
      <c r="B17" s="623"/>
      <c r="C17" s="623"/>
      <c r="D17" s="623"/>
      <c r="E17" s="623"/>
      <c r="F17" s="623"/>
      <c r="G17" s="623"/>
      <c r="H17" s="623"/>
      <c r="I17" s="623"/>
      <c r="J17" s="623"/>
      <c r="K17" s="623"/>
      <c r="L17" s="623"/>
      <c r="M17" s="623"/>
      <c r="N17" s="623"/>
    </row>
    <row r="18" spans="1:20" x14ac:dyDescent="0.25">
      <c r="A18" s="623"/>
      <c r="B18" s="623"/>
      <c r="C18" s="623"/>
      <c r="D18" s="623"/>
      <c r="E18" s="623"/>
      <c r="F18" s="623"/>
      <c r="G18" s="623"/>
      <c r="H18" s="623"/>
      <c r="I18" s="623"/>
      <c r="J18" s="623"/>
      <c r="K18" s="623"/>
      <c r="L18" s="623"/>
      <c r="M18" s="623"/>
      <c r="N18" s="623"/>
      <c r="T18" s="402"/>
    </row>
    <row r="19" spans="1:20" x14ac:dyDescent="0.25">
      <c r="A19" s="623"/>
      <c r="B19" s="623"/>
      <c r="C19" s="623"/>
      <c r="D19" s="623"/>
      <c r="E19" s="623"/>
      <c r="F19" s="623"/>
      <c r="G19" s="623"/>
      <c r="H19" s="623"/>
      <c r="I19" s="623"/>
      <c r="J19" s="623"/>
      <c r="K19" s="623"/>
      <c r="L19" s="623"/>
      <c r="M19" s="623"/>
      <c r="N19" s="623"/>
    </row>
    <row r="20" spans="1:20" x14ac:dyDescent="0.25">
      <c r="A20" s="623"/>
      <c r="B20" s="623"/>
      <c r="C20" s="623"/>
      <c r="D20" s="623"/>
      <c r="E20" s="623"/>
      <c r="F20" s="623"/>
      <c r="G20" s="623"/>
      <c r="H20" s="623"/>
      <c r="I20" s="623"/>
      <c r="J20" s="623"/>
      <c r="K20" s="623"/>
      <c r="L20" s="623"/>
      <c r="M20" s="623"/>
      <c r="N20" s="623"/>
    </row>
    <row r="21" spans="1:20" x14ac:dyDescent="0.25">
      <c r="A21" s="623"/>
      <c r="B21" s="623"/>
      <c r="C21" s="623"/>
      <c r="D21" s="623"/>
      <c r="E21" s="623"/>
      <c r="F21" s="623"/>
      <c r="G21" s="623"/>
      <c r="H21" s="623"/>
      <c r="I21" s="623"/>
      <c r="J21" s="623"/>
      <c r="K21" s="623"/>
      <c r="L21" s="623"/>
      <c r="M21" s="623"/>
      <c r="N21" s="623"/>
    </row>
    <row r="22" spans="1:20" x14ac:dyDescent="0.25">
      <c r="A22" s="623"/>
      <c r="B22" s="623"/>
      <c r="C22" s="623"/>
      <c r="D22" s="623"/>
      <c r="E22" s="623"/>
      <c r="F22" s="623"/>
      <c r="G22" s="623"/>
      <c r="H22" s="623"/>
      <c r="I22" s="623"/>
      <c r="J22" s="623"/>
      <c r="K22" s="623"/>
      <c r="L22" s="623"/>
      <c r="M22" s="623"/>
      <c r="N22" s="623"/>
    </row>
    <row r="23" spans="1:20" x14ac:dyDescent="0.25">
      <c r="A23" s="623"/>
      <c r="B23" s="623"/>
      <c r="C23" s="623"/>
      <c r="D23" s="623"/>
      <c r="E23" s="623"/>
      <c r="F23" s="623"/>
      <c r="G23" s="623"/>
      <c r="H23" s="623"/>
      <c r="I23" s="623"/>
      <c r="J23" s="623"/>
      <c r="K23" s="623"/>
      <c r="L23" s="623"/>
      <c r="M23" s="623"/>
      <c r="N23" s="623"/>
    </row>
    <row r="24" spans="1:20" x14ac:dyDescent="0.25">
      <c r="A24" s="623"/>
      <c r="B24" s="623"/>
      <c r="C24" s="623"/>
      <c r="D24" s="623"/>
      <c r="E24" s="623"/>
      <c r="F24" s="623"/>
      <c r="G24" s="623"/>
      <c r="H24" s="623"/>
      <c r="I24" s="623"/>
      <c r="J24" s="623"/>
      <c r="K24" s="623"/>
      <c r="L24" s="623"/>
      <c r="M24" s="623"/>
      <c r="N24" s="623"/>
    </row>
    <row r="25" spans="1:20" x14ac:dyDescent="0.25">
      <c r="A25" s="623"/>
      <c r="B25" s="623"/>
      <c r="C25" s="623"/>
      <c r="D25" s="623"/>
      <c r="E25" s="623"/>
      <c r="F25" s="623"/>
      <c r="G25" s="623"/>
      <c r="H25" s="623"/>
      <c r="I25" s="623"/>
      <c r="J25" s="623"/>
      <c r="K25" s="623"/>
      <c r="L25" s="623"/>
      <c r="M25" s="623"/>
      <c r="N25" s="623"/>
    </row>
    <row r="26" spans="1:20" x14ac:dyDescent="0.25">
      <c r="A26" s="623"/>
      <c r="B26" s="623"/>
      <c r="C26" s="623"/>
      <c r="D26" s="623"/>
      <c r="E26" s="623"/>
      <c r="F26" s="623"/>
      <c r="G26" s="623"/>
      <c r="H26" s="623"/>
      <c r="I26" s="623"/>
      <c r="J26" s="623"/>
      <c r="K26" s="623"/>
      <c r="L26" s="623"/>
      <c r="M26" s="623"/>
      <c r="N26" s="623"/>
    </row>
    <row r="27" spans="1:20" x14ac:dyDescent="0.25">
      <c r="A27" s="623"/>
      <c r="B27" s="623"/>
      <c r="C27" s="623"/>
      <c r="D27" s="623"/>
      <c r="E27" s="623"/>
      <c r="F27" s="623"/>
      <c r="G27" s="623"/>
      <c r="H27" s="623"/>
      <c r="I27" s="623"/>
      <c r="J27" s="623"/>
      <c r="K27" s="623"/>
      <c r="L27" s="623"/>
      <c r="M27" s="623"/>
      <c r="N27" s="623"/>
    </row>
    <row r="28" spans="1:20" x14ac:dyDescent="0.25">
      <c r="A28" s="623"/>
      <c r="B28" s="623"/>
      <c r="C28" s="623"/>
      <c r="D28" s="623"/>
      <c r="E28" s="623"/>
      <c r="F28" s="623"/>
      <c r="G28" s="623"/>
      <c r="H28" s="623"/>
      <c r="I28" s="623"/>
      <c r="J28" s="623"/>
      <c r="K28" s="623"/>
      <c r="L28" s="623"/>
      <c r="M28" s="623"/>
      <c r="N28" s="623"/>
    </row>
    <row r="29" spans="1:20" x14ac:dyDescent="0.25">
      <c r="A29" s="623"/>
      <c r="B29" s="623"/>
      <c r="C29" s="623"/>
      <c r="D29" s="623"/>
      <c r="E29" s="623"/>
      <c r="F29" s="623"/>
      <c r="G29" s="623"/>
      <c r="H29" s="623"/>
      <c r="I29" s="623"/>
      <c r="J29" s="623"/>
      <c r="K29" s="623"/>
      <c r="L29" s="623"/>
      <c r="M29" s="623"/>
      <c r="N29" s="623"/>
    </row>
    <row r="30" spans="1:20" x14ac:dyDescent="0.25">
      <c r="A30" s="623"/>
      <c r="B30" s="623"/>
      <c r="C30" s="623"/>
      <c r="D30" s="623"/>
      <c r="E30" s="623"/>
      <c r="F30" s="623"/>
      <c r="G30" s="623"/>
      <c r="H30" s="623"/>
      <c r="I30" s="623"/>
      <c r="J30" s="623"/>
      <c r="K30" s="623"/>
      <c r="L30" s="623"/>
      <c r="M30" s="623"/>
      <c r="N30" s="623"/>
    </row>
    <row r="31" spans="1:20" x14ac:dyDescent="0.25">
      <c r="A31" s="623"/>
      <c r="B31" s="623"/>
      <c r="C31" s="623"/>
      <c r="D31" s="623"/>
      <c r="E31" s="623"/>
      <c r="F31" s="623"/>
      <c r="G31" s="623"/>
      <c r="H31" s="623"/>
      <c r="I31" s="623"/>
      <c r="J31" s="623"/>
      <c r="K31" s="623"/>
      <c r="L31" s="623"/>
      <c r="M31" s="623"/>
      <c r="N31" s="623"/>
    </row>
    <row r="32" spans="1:20" x14ac:dyDescent="0.25">
      <c r="A32" s="623"/>
      <c r="B32" s="623"/>
      <c r="C32" s="623"/>
      <c r="D32" s="623"/>
      <c r="E32" s="623"/>
      <c r="F32" s="623"/>
      <c r="G32" s="623"/>
      <c r="H32" s="623"/>
      <c r="I32" s="623"/>
      <c r="J32" s="623"/>
      <c r="K32" s="623"/>
      <c r="L32" s="623"/>
      <c r="M32" s="623"/>
      <c r="N32" s="623"/>
    </row>
    <row r="33" spans="1:14" x14ac:dyDescent="0.25">
      <c r="A33" s="623"/>
      <c r="B33" s="623"/>
      <c r="C33" s="623"/>
      <c r="D33" s="623"/>
      <c r="E33" s="623"/>
      <c r="F33" s="623"/>
      <c r="G33" s="623"/>
      <c r="H33" s="623"/>
      <c r="I33" s="623"/>
      <c r="J33" s="623"/>
      <c r="K33" s="623"/>
      <c r="L33" s="623"/>
      <c r="M33" s="623"/>
      <c r="N33" s="623"/>
    </row>
    <row r="34" spans="1:14" x14ac:dyDescent="0.25">
      <c r="A34" s="623"/>
      <c r="B34" s="623"/>
      <c r="C34" s="623"/>
      <c r="D34" s="623"/>
      <c r="E34" s="623"/>
      <c r="F34" s="623"/>
      <c r="G34" s="623"/>
      <c r="H34" s="623"/>
      <c r="I34" s="623"/>
      <c r="J34" s="623"/>
      <c r="K34" s="623"/>
      <c r="L34" s="623"/>
      <c r="M34" s="623"/>
      <c r="N34" s="623"/>
    </row>
    <row r="35" spans="1:14" x14ac:dyDescent="0.25">
      <c r="A35" s="623"/>
      <c r="B35" s="623"/>
      <c r="C35" s="623"/>
      <c r="D35" s="623"/>
      <c r="E35" s="623"/>
      <c r="F35" s="623"/>
      <c r="G35" s="623"/>
      <c r="H35" s="623"/>
      <c r="I35" s="623"/>
      <c r="J35" s="623"/>
      <c r="K35" s="623"/>
      <c r="L35" s="623"/>
      <c r="M35" s="623"/>
      <c r="N35" s="623"/>
    </row>
    <row r="36" spans="1:14" x14ac:dyDescent="0.25">
      <c r="A36" s="623"/>
      <c r="B36" s="623"/>
      <c r="C36" s="623"/>
      <c r="D36" s="623"/>
      <c r="E36" s="623"/>
      <c r="F36" s="623"/>
      <c r="G36" s="623"/>
      <c r="H36" s="623"/>
      <c r="I36" s="623"/>
      <c r="J36" s="623"/>
      <c r="K36" s="623"/>
      <c r="L36" s="623"/>
      <c r="M36" s="623"/>
      <c r="N36" s="623"/>
    </row>
    <row r="37" spans="1:14" x14ac:dyDescent="0.25">
      <c r="A37" s="623"/>
      <c r="B37" s="623"/>
      <c r="C37" s="623"/>
      <c r="D37" s="623"/>
      <c r="E37" s="623"/>
      <c r="F37" s="623"/>
      <c r="G37" s="623"/>
      <c r="H37" s="623"/>
      <c r="I37" s="623"/>
      <c r="J37" s="623"/>
      <c r="K37" s="623"/>
      <c r="L37" s="623"/>
      <c r="M37" s="623"/>
      <c r="N37" s="623"/>
    </row>
    <row r="38" spans="1:14" x14ac:dyDescent="0.25">
      <c r="A38" s="623"/>
      <c r="B38" s="623"/>
      <c r="C38" s="623"/>
      <c r="D38" s="623"/>
      <c r="E38" s="623"/>
      <c r="F38" s="623"/>
      <c r="G38" s="623"/>
      <c r="H38" s="623"/>
      <c r="I38" s="623"/>
      <c r="J38" s="623"/>
      <c r="K38" s="623"/>
      <c r="L38" s="623"/>
      <c r="M38" s="623"/>
      <c r="N38" s="623"/>
    </row>
    <row r="39" spans="1:14" x14ac:dyDescent="0.25">
      <c r="A39" s="623"/>
      <c r="B39" s="623"/>
      <c r="C39" s="623"/>
      <c r="D39" s="623"/>
      <c r="E39" s="623"/>
      <c r="F39" s="623"/>
      <c r="G39" s="623"/>
      <c r="H39" s="623"/>
      <c r="I39" s="623"/>
      <c r="J39" s="623"/>
      <c r="K39" s="623"/>
      <c r="L39" s="623"/>
      <c r="M39" s="623"/>
      <c r="N39" s="623"/>
    </row>
    <row r="40" spans="1:14" x14ac:dyDescent="0.25">
      <c r="A40" s="623"/>
      <c r="B40" s="623"/>
      <c r="C40" s="623"/>
      <c r="D40" s="623"/>
      <c r="E40" s="623"/>
      <c r="F40" s="623"/>
      <c r="G40" s="623"/>
      <c r="H40" s="623"/>
      <c r="I40" s="623"/>
      <c r="J40" s="623"/>
      <c r="K40" s="623"/>
      <c r="L40" s="623"/>
      <c r="M40" s="623"/>
      <c r="N40" s="623"/>
    </row>
    <row r="41" spans="1:14" x14ac:dyDescent="0.25">
      <c r="A41" s="623"/>
      <c r="B41" s="623"/>
      <c r="C41" s="623"/>
      <c r="D41" s="623"/>
      <c r="E41" s="623"/>
      <c r="F41" s="623"/>
      <c r="G41" s="623"/>
      <c r="H41" s="623"/>
      <c r="I41" s="623"/>
      <c r="J41" s="623"/>
      <c r="K41" s="623"/>
      <c r="L41" s="623"/>
      <c r="M41" s="623"/>
      <c r="N41" s="623"/>
    </row>
    <row r="42" spans="1:14" x14ac:dyDescent="0.25">
      <c r="A42" s="623"/>
      <c r="B42" s="623"/>
      <c r="C42" s="623"/>
      <c r="D42" s="623"/>
      <c r="E42" s="623"/>
      <c r="F42" s="623"/>
      <c r="G42" s="623"/>
      <c r="H42" s="623"/>
      <c r="I42" s="623"/>
      <c r="J42" s="623"/>
      <c r="K42" s="623"/>
      <c r="L42" s="623"/>
      <c r="M42" s="623"/>
      <c r="N42" s="623"/>
    </row>
    <row r="43" spans="1:14" x14ac:dyDescent="0.25">
      <c r="A43" s="623"/>
      <c r="B43" s="623"/>
      <c r="C43" s="623"/>
      <c r="D43" s="623"/>
      <c r="E43" s="623"/>
      <c r="F43" s="623"/>
      <c r="G43" s="623"/>
      <c r="H43" s="623"/>
      <c r="I43" s="623"/>
      <c r="J43" s="623"/>
      <c r="K43" s="623"/>
      <c r="L43" s="623"/>
      <c r="M43" s="623"/>
      <c r="N43" s="623"/>
    </row>
    <row r="44" spans="1:14" x14ac:dyDescent="0.25">
      <c r="A44" s="623"/>
      <c r="B44" s="623"/>
      <c r="C44" s="623"/>
      <c r="D44" s="623"/>
      <c r="E44" s="623"/>
      <c r="F44" s="623"/>
      <c r="G44" s="623"/>
      <c r="H44" s="623"/>
      <c r="I44" s="623"/>
      <c r="J44" s="623"/>
      <c r="K44" s="623"/>
      <c r="L44" s="623"/>
      <c r="M44" s="623"/>
      <c r="N44" s="623"/>
    </row>
    <row r="45" spans="1:14" x14ac:dyDescent="0.25">
      <c r="A45" s="623"/>
      <c r="B45" s="623"/>
      <c r="C45" s="623"/>
      <c r="D45" s="623"/>
      <c r="E45" s="623"/>
      <c r="F45" s="623"/>
      <c r="G45" s="623"/>
      <c r="H45" s="623"/>
      <c r="I45" s="623"/>
      <c r="J45" s="623"/>
      <c r="K45" s="623"/>
      <c r="L45" s="623"/>
      <c r="M45" s="623"/>
      <c r="N45" s="623"/>
    </row>
    <row r="46" spans="1:14" x14ac:dyDescent="0.25">
      <c r="A46" s="623"/>
      <c r="B46" s="623"/>
      <c r="C46" s="623"/>
      <c r="D46" s="623"/>
      <c r="E46" s="623"/>
      <c r="F46" s="623"/>
      <c r="G46" s="623"/>
      <c r="H46" s="623"/>
      <c r="I46" s="623"/>
      <c r="J46" s="623"/>
      <c r="K46" s="623"/>
      <c r="L46" s="623"/>
      <c r="M46" s="623"/>
      <c r="N46" s="623"/>
    </row>
    <row r="47" spans="1:14" ht="409.5" customHeight="1" x14ac:dyDescent="0.25">
      <c r="A47" s="623"/>
      <c r="B47" s="623"/>
      <c r="C47" s="623"/>
      <c r="D47" s="623"/>
      <c r="E47" s="623"/>
      <c r="F47" s="623"/>
      <c r="G47" s="623"/>
      <c r="H47" s="623"/>
      <c r="I47" s="623"/>
      <c r="J47" s="623"/>
      <c r="K47" s="623"/>
      <c r="L47" s="623"/>
      <c r="M47" s="623"/>
      <c r="N47" s="623"/>
    </row>
  </sheetData>
  <mergeCells count="1">
    <mergeCell ref="A2:N4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zoomScaleNormal="100" zoomScaleSheetLayoutView="100" workbookViewId="0">
      <pane ySplit="6" topLeftCell="A31" activePane="bottomLeft" state="frozen"/>
      <selection pane="bottomLeft" activeCell="H31" sqref="H31"/>
    </sheetView>
  </sheetViews>
  <sheetFormatPr defaultRowHeight="16.5" x14ac:dyDescent="0.25"/>
  <cols>
    <col min="1" max="1" width="6.42578125" style="403" customWidth="1"/>
    <col min="2" max="2" width="40.7109375" style="403" customWidth="1"/>
    <col min="3" max="3" width="68.85546875" style="403" customWidth="1"/>
    <col min="4" max="4" width="27.28515625" style="403" customWidth="1"/>
    <col min="5" max="5" width="14" style="403" customWidth="1"/>
    <col min="6" max="6" width="16.140625" style="403" customWidth="1"/>
    <col min="7" max="7" width="11.140625" style="403" customWidth="1"/>
    <col min="8" max="8" width="13.28515625" style="403" customWidth="1"/>
    <col min="9" max="9" width="46.28515625" style="403" customWidth="1"/>
    <col min="10" max="10" width="11.42578125" style="403" customWidth="1"/>
    <col min="11" max="258" width="9.140625" style="403"/>
    <col min="259" max="259" width="6.42578125" style="403" customWidth="1"/>
    <col min="260" max="260" width="40.7109375" style="403" customWidth="1"/>
    <col min="261" max="261" width="68.85546875" style="403" customWidth="1"/>
    <col min="262" max="262" width="16.140625" style="403" customWidth="1"/>
    <col min="263" max="263" width="11.140625" style="403" customWidth="1"/>
    <col min="264" max="264" width="13.28515625" style="403" customWidth="1"/>
    <col min="265" max="265" width="11.7109375" style="403" customWidth="1"/>
    <col min="266" max="266" width="11.42578125" style="403" customWidth="1"/>
    <col min="267" max="514" width="9.140625" style="403"/>
    <col min="515" max="515" width="6.42578125" style="403" customWidth="1"/>
    <col min="516" max="516" width="40.7109375" style="403" customWidth="1"/>
    <col min="517" max="517" width="68.85546875" style="403" customWidth="1"/>
    <col min="518" max="518" width="16.140625" style="403" customWidth="1"/>
    <col min="519" max="519" width="11.140625" style="403" customWidth="1"/>
    <col min="520" max="520" width="13.28515625" style="403" customWidth="1"/>
    <col min="521" max="521" width="11.7109375" style="403" customWidth="1"/>
    <col min="522" max="522" width="11.42578125" style="403" customWidth="1"/>
    <col min="523" max="770" width="9.140625" style="403"/>
    <col min="771" max="771" width="6.42578125" style="403" customWidth="1"/>
    <col min="772" max="772" width="40.7109375" style="403" customWidth="1"/>
    <col min="773" max="773" width="68.85546875" style="403" customWidth="1"/>
    <col min="774" max="774" width="16.140625" style="403" customWidth="1"/>
    <col min="775" max="775" width="11.140625" style="403" customWidth="1"/>
    <col min="776" max="776" width="13.28515625" style="403" customWidth="1"/>
    <col min="777" max="777" width="11.7109375" style="403" customWidth="1"/>
    <col min="778" max="778" width="11.42578125" style="403" customWidth="1"/>
    <col min="779" max="1026" width="9.140625" style="403"/>
    <col min="1027" max="1027" width="6.42578125" style="403" customWidth="1"/>
    <col min="1028" max="1028" width="40.7109375" style="403" customWidth="1"/>
    <col min="1029" max="1029" width="68.85546875" style="403" customWidth="1"/>
    <col min="1030" max="1030" width="16.140625" style="403" customWidth="1"/>
    <col min="1031" max="1031" width="11.140625" style="403" customWidth="1"/>
    <col min="1032" max="1032" width="13.28515625" style="403" customWidth="1"/>
    <col min="1033" max="1033" width="11.7109375" style="403" customWidth="1"/>
    <col min="1034" max="1034" width="11.42578125" style="403" customWidth="1"/>
    <col min="1035" max="1282" width="9.140625" style="403"/>
    <col min="1283" max="1283" width="6.42578125" style="403" customWidth="1"/>
    <col min="1284" max="1284" width="40.7109375" style="403" customWidth="1"/>
    <col min="1285" max="1285" width="68.85546875" style="403" customWidth="1"/>
    <col min="1286" max="1286" width="16.140625" style="403" customWidth="1"/>
    <col min="1287" max="1287" width="11.140625" style="403" customWidth="1"/>
    <col min="1288" max="1288" width="13.28515625" style="403" customWidth="1"/>
    <col min="1289" max="1289" width="11.7109375" style="403" customWidth="1"/>
    <col min="1290" max="1290" width="11.42578125" style="403" customWidth="1"/>
    <col min="1291" max="1538" width="9.140625" style="403"/>
    <col min="1539" max="1539" width="6.42578125" style="403" customWidth="1"/>
    <col min="1540" max="1540" width="40.7109375" style="403" customWidth="1"/>
    <col min="1541" max="1541" width="68.85546875" style="403" customWidth="1"/>
    <col min="1542" max="1542" width="16.140625" style="403" customWidth="1"/>
    <col min="1543" max="1543" width="11.140625" style="403" customWidth="1"/>
    <col min="1544" max="1544" width="13.28515625" style="403" customWidth="1"/>
    <col min="1545" max="1545" width="11.7109375" style="403" customWidth="1"/>
    <col min="1546" max="1546" width="11.42578125" style="403" customWidth="1"/>
    <col min="1547" max="1794" width="9.140625" style="403"/>
    <col min="1795" max="1795" width="6.42578125" style="403" customWidth="1"/>
    <col min="1796" max="1796" width="40.7109375" style="403" customWidth="1"/>
    <col min="1797" max="1797" width="68.85546875" style="403" customWidth="1"/>
    <col min="1798" max="1798" width="16.140625" style="403" customWidth="1"/>
    <col min="1799" max="1799" width="11.140625" style="403" customWidth="1"/>
    <col min="1800" max="1800" width="13.28515625" style="403" customWidth="1"/>
    <col min="1801" max="1801" width="11.7109375" style="403" customWidth="1"/>
    <col min="1802" max="1802" width="11.42578125" style="403" customWidth="1"/>
    <col min="1803" max="2050" width="9.140625" style="403"/>
    <col min="2051" max="2051" width="6.42578125" style="403" customWidth="1"/>
    <col min="2052" max="2052" width="40.7109375" style="403" customWidth="1"/>
    <col min="2053" max="2053" width="68.85546875" style="403" customWidth="1"/>
    <col min="2054" max="2054" width="16.140625" style="403" customWidth="1"/>
    <col min="2055" max="2055" width="11.140625" style="403" customWidth="1"/>
    <col min="2056" max="2056" width="13.28515625" style="403" customWidth="1"/>
    <col min="2057" max="2057" width="11.7109375" style="403" customWidth="1"/>
    <col min="2058" max="2058" width="11.42578125" style="403" customWidth="1"/>
    <col min="2059" max="2306" width="9.140625" style="403"/>
    <col min="2307" max="2307" width="6.42578125" style="403" customWidth="1"/>
    <col min="2308" max="2308" width="40.7109375" style="403" customWidth="1"/>
    <col min="2309" max="2309" width="68.85546875" style="403" customWidth="1"/>
    <col min="2310" max="2310" width="16.140625" style="403" customWidth="1"/>
    <col min="2311" max="2311" width="11.140625" style="403" customWidth="1"/>
    <col min="2312" max="2312" width="13.28515625" style="403" customWidth="1"/>
    <col min="2313" max="2313" width="11.7109375" style="403" customWidth="1"/>
    <col min="2314" max="2314" width="11.42578125" style="403" customWidth="1"/>
    <col min="2315" max="2562" width="9.140625" style="403"/>
    <col min="2563" max="2563" width="6.42578125" style="403" customWidth="1"/>
    <col min="2564" max="2564" width="40.7109375" style="403" customWidth="1"/>
    <col min="2565" max="2565" width="68.85546875" style="403" customWidth="1"/>
    <col min="2566" max="2566" width="16.140625" style="403" customWidth="1"/>
    <col min="2567" max="2567" width="11.140625" style="403" customWidth="1"/>
    <col min="2568" max="2568" width="13.28515625" style="403" customWidth="1"/>
    <col min="2569" max="2569" width="11.7109375" style="403" customWidth="1"/>
    <col min="2570" max="2570" width="11.42578125" style="403" customWidth="1"/>
    <col min="2571" max="2818" width="9.140625" style="403"/>
    <col min="2819" max="2819" width="6.42578125" style="403" customWidth="1"/>
    <col min="2820" max="2820" width="40.7109375" style="403" customWidth="1"/>
    <col min="2821" max="2821" width="68.85546875" style="403" customWidth="1"/>
    <col min="2822" max="2822" width="16.140625" style="403" customWidth="1"/>
    <col min="2823" max="2823" width="11.140625" style="403" customWidth="1"/>
    <col min="2824" max="2824" width="13.28515625" style="403" customWidth="1"/>
    <col min="2825" max="2825" width="11.7109375" style="403" customWidth="1"/>
    <col min="2826" max="2826" width="11.42578125" style="403" customWidth="1"/>
    <col min="2827" max="3074" width="9.140625" style="403"/>
    <col min="3075" max="3075" width="6.42578125" style="403" customWidth="1"/>
    <col min="3076" max="3076" width="40.7109375" style="403" customWidth="1"/>
    <col min="3077" max="3077" width="68.85546875" style="403" customWidth="1"/>
    <col min="3078" max="3078" width="16.140625" style="403" customWidth="1"/>
    <col min="3079" max="3079" width="11.140625" style="403" customWidth="1"/>
    <col min="3080" max="3080" width="13.28515625" style="403" customWidth="1"/>
    <col min="3081" max="3081" width="11.7109375" style="403" customWidth="1"/>
    <col min="3082" max="3082" width="11.42578125" style="403" customWidth="1"/>
    <col min="3083" max="3330" width="9.140625" style="403"/>
    <col min="3331" max="3331" width="6.42578125" style="403" customWidth="1"/>
    <col min="3332" max="3332" width="40.7109375" style="403" customWidth="1"/>
    <col min="3333" max="3333" width="68.85546875" style="403" customWidth="1"/>
    <col min="3334" max="3334" width="16.140625" style="403" customWidth="1"/>
    <col min="3335" max="3335" width="11.140625" style="403" customWidth="1"/>
    <col min="3336" max="3336" width="13.28515625" style="403" customWidth="1"/>
    <col min="3337" max="3337" width="11.7109375" style="403" customWidth="1"/>
    <col min="3338" max="3338" width="11.42578125" style="403" customWidth="1"/>
    <col min="3339" max="3586" width="9.140625" style="403"/>
    <col min="3587" max="3587" width="6.42578125" style="403" customWidth="1"/>
    <col min="3588" max="3588" width="40.7109375" style="403" customWidth="1"/>
    <col min="3589" max="3589" width="68.85546875" style="403" customWidth="1"/>
    <col min="3590" max="3590" width="16.140625" style="403" customWidth="1"/>
    <col min="3591" max="3591" width="11.140625" style="403" customWidth="1"/>
    <col min="3592" max="3592" width="13.28515625" style="403" customWidth="1"/>
    <col min="3593" max="3593" width="11.7109375" style="403" customWidth="1"/>
    <col min="3594" max="3594" width="11.42578125" style="403" customWidth="1"/>
    <col min="3595" max="3842" width="9.140625" style="403"/>
    <col min="3843" max="3843" width="6.42578125" style="403" customWidth="1"/>
    <col min="3844" max="3844" width="40.7109375" style="403" customWidth="1"/>
    <col min="3845" max="3845" width="68.85546875" style="403" customWidth="1"/>
    <col min="3846" max="3846" width="16.140625" style="403" customWidth="1"/>
    <col min="3847" max="3847" width="11.140625" style="403" customWidth="1"/>
    <col min="3848" max="3848" width="13.28515625" style="403" customWidth="1"/>
    <col min="3849" max="3849" width="11.7109375" style="403" customWidth="1"/>
    <col min="3850" max="3850" width="11.42578125" style="403" customWidth="1"/>
    <col min="3851" max="4098" width="9.140625" style="403"/>
    <col min="4099" max="4099" width="6.42578125" style="403" customWidth="1"/>
    <col min="4100" max="4100" width="40.7109375" style="403" customWidth="1"/>
    <col min="4101" max="4101" width="68.85546875" style="403" customWidth="1"/>
    <col min="4102" max="4102" width="16.140625" style="403" customWidth="1"/>
    <col min="4103" max="4103" width="11.140625" style="403" customWidth="1"/>
    <col min="4104" max="4104" width="13.28515625" style="403" customWidth="1"/>
    <col min="4105" max="4105" width="11.7109375" style="403" customWidth="1"/>
    <col min="4106" max="4106" width="11.42578125" style="403" customWidth="1"/>
    <col min="4107" max="4354" width="9.140625" style="403"/>
    <col min="4355" max="4355" width="6.42578125" style="403" customWidth="1"/>
    <col min="4356" max="4356" width="40.7109375" style="403" customWidth="1"/>
    <col min="4357" max="4357" width="68.85546875" style="403" customWidth="1"/>
    <col min="4358" max="4358" width="16.140625" style="403" customWidth="1"/>
    <col min="4359" max="4359" width="11.140625" style="403" customWidth="1"/>
    <col min="4360" max="4360" width="13.28515625" style="403" customWidth="1"/>
    <col min="4361" max="4361" width="11.7109375" style="403" customWidth="1"/>
    <col min="4362" max="4362" width="11.42578125" style="403" customWidth="1"/>
    <col min="4363" max="4610" width="9.140625" style="403"/>
    <col min="4611" max="4611" width="6.42578125" style="403" customWidth="1"/>
    <col min="4612" max="4612" width="40.7109375" style="403" customWidth="1"/>
    <col min="4613" max="4613" width="68.85546875" style="403" customWidth="1"/>
    <col min="4614" max="4614" width="16.140625" style="403" customWidth="1"/>
    <col min="4615" max="4615" width="11.140625" style="403" customWidth="1"/>
    <col min="4616" max="4616" width="13.28515625" style="403" customWidth="1"/>
    <col min="4617" max="4617" width="11.7109375" style="403" customWidth="1"/>
    <col min="4618" max="4618" width="11.42578125" style="403" customWidth="1"/>
    <col min="4619" max="4866" width="9.140625" style="403"/>
    <col min="4867" max="4867" width="6.42578125" style="403" customWidth="1"/>
    <col min="4868" max="4868" width="40.7109375" style="403" customWidth="1"/>
    <col min="4869" max="4869" width="68.85546875" style="403" customWidth="1"/>
    <col min="4870" max="4870" width="16.140625" style="403" customWidth="1"/>
    <col min="4871" max="4871" width="11.140625" style="403" customWidth="1"/>
    <col min="4872" max="4872" width="13.28515625" style="403" customWidth="1"/>
    <col min="4873" max="4873" width="11.7109375" style="403" customWidth="1"/>
    <col min="4874" max="4874" width="11.42578125" style="403" customWidth="1"/>
    <col min="4875" max="5122" width="9.140625" style="403"/>
    <col min="5123" max="5123" width="6.42578125" style="403" customWidth="1"/>
    <col min="5124" max="5124" width="40.7109375" style="403" customWidth="1"/>
    <col min="5125" max="5125" width="68.85546875" style="403" customWidth="1"/>
    <col min="5126" max="5126" width="16.140625" style="403" customWidth="1"/>
    <col min="5127" max="5127" width="11.140625" style="403" customWidth="1"/>
    <col min="5128" max="5128" width="13.28515625" style="403" customWidth="1"/>
    <col min="5129" max="5129" width="11.7109375" style="403" customWidth="1"/>
    <col min="5130" max="5130" width="11.42578125" style="403" customWidth="1"/>
    <col min="5131" max="5378" width="9.140625" style="403"/>
    <col min="5379" max="5379" width="6.42578125" style="403" customWidth="1"/>
    <col min="5380" max="5380" width="40.7109375" style="403" customWidth="1"/>
    <col min="5381" max="5381" width="68.85546875" style="403" customWidth="1"/>
    <col min="5382" max="5382" width="16.140625" style="403" customWidth="1"/>
    <col min="5383" max="5383" width="11.140625" style="403" customWidth="1"/>
    <col min="5384" max="5384" width="13.28515625" style="403" customWidth="1"/>
    <col min="5385" max="5385" width="11.7109375" style="403" customWidth="1"/>
    <col min="5386" max="5386" width="11.42578125" style="403" customWidth="1"/>
    <col min="5387" max="5634" width="9.140625" style="403"/>
    <col min="5635" max="5635" width="6.42578125" style="403" customWidth="1"/>
    <col min="5636" max="5636" width="40.7109375" style="403" customWidth="1"/>
    <col min="5637" max="5637" width="68.85546875" style="403" customWidth="1"/>
    <col min="5638" max="5638" width="16.140625" style="403" customWidth="1"/>
    <col min="5639" max="5639" width="11.140625" style="403" customWidth="1"/>
    <col min="5640" max="5640" width="13.28515625" style="403" customWidth="1"/>
    <col min="5641" max="5641" width="11.7109375" style="403" customWidth="1"/>
    <col min="5642" max="5642" width="11.42578125" style="403" customWidth="1"/>
    <col min="5643" max="5890" width="9.140625" style="403"/>
    <col min="5891" max="5891" width="6.42578125" style="403" customWidth="1"/>
    <col min="5892" max="5892" width="40.7109375" style="403" customWidth="1"/>
    <col min="5893" max="5893" width="68.85546875" style="403" customWidth="1"/>
    <col min="5894" max="5894" width="16.140625" style="403" customWidth="1"/>
    <col min="5895" max="5895" width="11.140625" style="403" customWidth="1"/>
    <col min="5896" max="5896" width="13.28515625" style="403" customWidth="1"/>
    <col min="5897" max="5897" width="11.7109375" style="403" customWidth="1"/>
    <col min="5898" max="5898" width="11.42578125" style="403" customWidth="1"/>
    <col min="5899" max="6146" width="9.140625" style="403"/>
    <col min="6147" max="6147" width="6.42578125" style="403" customWidth="1"/>
    <col min="6148" max="6148" width="40.7109375" style="403" customWidth="1"/>
    <col min="6149" max="6149" width="68.85546875" style="403" customWidth="1"/>
    <col min="6150" max="6150" width="16.140625" style="403" customWidth="1"/>
    <col min="6151" max="6151" width="11.140625" style="403" customWidth="1"/>
    <col min="6152" max="6152" width="13.28515625" style="403" customWidth="1"/>
    <col min="6153" max="6153" width="11.7109375" style="403" customWidth="1"/>
    <col min="6154" max="6154" width="11.42578125" style="403" customWidth="1"/>
    <col min="6155" max="6402" width="9.140625" style="403"/>
    <col min="6403" max="6403" width="6.42578125" style="403" customWidth="1"/>
    <col min="6404" max="6404" width="40.7109375" style="403" customWidth="1"/>
    <col min="6405" max="6405" width="68.85546875" style="403" customWidth="1"/>
    <col min="6406" max="6406" width="16.140625" style="403" customWidth="1"/>
    <col min="6407" max="6407" width="11.140625" style="403" customWidth="1"/>
    <col min="6408" max="6408" width="13.28515625" style="403" customWidth="1"/>
    <col min="6409" max="6409" width="11.7109375" style="403" customWidth="1"/>
    <col min="6410" max="6410" width="11.42578125" style="403" customWidth="1"/>
    <col min="6411" max="6658" width="9.140625" style="403"/>
    <col min="6659" max="6659" width="6.42578125" style="403" customWidth="1"/>
    <col min="6660" max="6660" width="40.7109375" style="403" customWidth="1"/>
    <col min="6661" max="6661" width="68.85546875" style="403" customWidth="1"/>
    <col min="6662" max="6662" width="16.140625" style="403" customWidth="1"/>
    <col min="6663" max="6663" width="11.140625" style="403" customWidth="1"/>
    <col min="6664" max="6664" width="13.28515625" style="403" customWidth="1"/>
    <col min="6665" max="6665" width="11.7109375" style="403" customWidth="1"/>
    <col min="6666" max="6666" width="11.42578125" style="403" customWidth="1"/>
    <col min="6667" max="6914" width="9.140625" style="403"/>
    <col min="6915" max="6915" width="6.42578125" style="403" customWidth="1"/>
    <col min="6916" max="6916" width="40.7109375" style="403" customWidth="1"/>
    <col min="6917" max="6917" width="68.85546875" style="403" customWidth="1"/>
    <col min="6918" max="6918" width="16.140625" style="403" customWidth="1"/>
    <col min="6919" max="6919" width="11.140625" style="403" customWidth="1"/>
    <col min="6920" max="6920" width="13.28515625" style="403" customWidth="1"/>
    <col min="6921" max="6921" width="11.7109375" style="403" customWidth="1"/>
    <col min="6922" max="6922" width="11.42578125" style="403" customWidth="1"/>
    <col min="6923" max="7170" width="9.140625" style="403"/>
    <col min="7171" max="7171" width="6.42578125" style="403" customWidth="1"/>
    <col min="7172" max="7172" width="40.7109375" style="403" customWidth="1"/>
    <col min="7173" max="7173" width="68.85546875" style="403" customWidth="1"/>
    <col min="7174" max="7174" width="16.140625" style="403" customWidth="1"/>
    <col min="7175" max="7175" width="11.140625" style="403" customWidth="1"/>
    <col min="7176" max="7176" width="13.28515625" style="403" customWidth="1"/>
    <col min="7177" max="7177" width="11.7109375" style="403" customWidth="1"/>
    <col min="7178" max="7178" width="11.42578125" style="403" customWidth="1"/>
    <col min="7179" max="7426" width="9.140625" style="403"/>
    <col min="7427" max="7427" width="6.42578125" style="403" customWidth="1"/>
    <col min="7428" max="7428" width="40.7109375" style="403" customWidth="1"/>
    <col min="7429" max="7429" width="68.85546875" style="403" customWidth="1"/>
    <col min="7430" max="7430" width="16.140625" style="403" customWidth="1"/>
    <col min="7431" max="7431" width="11.140625" style="403" customWidth="1"/>
    <col min="7432" max="7432" width="13.28515625" style="403" customWidth="1"/>
    <col min="7433" max="7433" width="11.7109375" style="403" customWidth="1"/>
    <col min="7434" max="7434" width="11.42578125" style="403" customWidth="1"/>
    <col min="7435" max="7682" width="9.140625" style="403"/>
    <col min="7683" max="7683" width="6.42578125" style="403" customWidth="1"/>
    <col min="7684" max="7684" width="40.7109375" style="403" customWidth="1"/>
    <col min="7685" max="7685" width="68.85546875" style="403" customWidth="1"/>
    <col min="7686" max="7686" width="16.140625" style="403" customWidth="1"/>
    <col min="7687" max="7687" width="11.140625" style="403" customWidth="1"/>
    <col min="7688" max="7688" width="13.28515625" style="403" customWidth="1"/>
    <col min="7689" max="7689" width="11.7109375" style="403" customWidth="1"/>
    <col min="7690" max="7690" width="11.42578125" style="403" customWidth="1"/>
    <col min="7691" max="7938" width="9.140625" style="403"/>
    <col min="7939" max="7939" width="6.42578125" style="403" customWidth="1"/>
    <col min="7940" max="7940" width="40.7109375" style="403" customWidth="1"/>
    <col min="7941" max="7941" width="68.85546875" style="403" customWidth="1"/>
    <col min="7942" max="7942" width="16.140625" style="403" customWidth="1"/>
    <col min="7943" max="7943" width="11.140625" style="403" customWidth="1"/>
    <col min="7944" max="7944" width="13.28515625" style="403" customWidth="1"/>
    <col min="7945" max="7945" width="11.7109375" style="403" customWidth="1"/>
    <col min="7946" max="7946" width="11.42578125" style="403" customWidth="1"/>
    <col min="7947" max="8194" width="9.140625" style="403"/>
    <col min="8195" max="8195" width="6.42578125" style="403" customWidth="1"/>
    <col min="8196" max="8196" width="40.7109375" style="403" customWidth="1"/>
    <col min="8197" max="8197" width="68.85546875" style="403" customWidth="1"/>
    <col min="8198" max="8198" width="16.140625" style="403" customWidth="1"/>
    <col min="8199" max="8199" width="11.140625" style="403" customWidth="1"/>
    <col min="8200" max="8200" width="13.28515625" style="403" customWidth="1"/>
    <col min="8201" max="8201" width="11.7109375" style="403" customWidth="1"/>
    <col min="8202" max="8202" width="11.42578125" style="403" customWidth="1"/>
    <col min="8203" max="8450" width="9.140625" style="403"/>
    <col min="8451" max="8451" width="6.42578125" style="403" customWidth="1"/>
    <col min="8452" max="8452" width="40.7109375" style="403" customWidth="1"/>
    <col min="8453" max="8453" width="68.85546875" style="403" customWidth="1"/>
    <col min="8454" max="8454" width="16.140625" style="403" customWidth="1"/>
    <col min="8455" max="8455" width="11.140625" style="403" customWidth="1"/>
    <col min="8456" max="8456" width="13.28515625" style="403" customWidth="1"/>
    <col min="8457" max="8457" width="11.7109375" style="403" customWidth="1"/>
    <col min="8458" max="8458" width="11.42578125" style="403" customWidth="1"/>
    <col min="8459" max="8706" width="9.140625" style="403"/>
    <col min="8707" max="8707" width="6.42578125" style="403" customWidth="1"/>
    <col min="8708" max="8708" width="40.7109375" style="403" customWidth="1"/>
    <col min="8709" max="8709" width="68.85546875" style="403" customWidth="1"/>
    <col min="8710" max="8710" width="16.140625" style="403" customWidth="1"/>
    <col min="8711" max="8711" width="11.140625" style="403" customWidth="1"/>
    <col min="8712" max="8712" width="13.28515625" style="403" customWidth="1"/>
    <col min="8713" max="8713" width="11.7109375" style="403" customWidth="1"/>
    <col min="8714" max="8714" width="11.42578125" style="403" customWidth="1"/>
    <col min="8715" max="8962" width="9.140625" style="403"/>
    <col min="8963" max="8963" width="6.42578125" style="403" customWidth="1"/>
    <col min="8964" max="8964" width="40.7109375" style="403" customWidth="1"/>
    <col min="8965" max="8965" width="68.85546875" style="403" customWidth="1"/>
    <col min="8966" max="8966" width="16.140625" style="403" customWidth="1"/>
    <col min="8967" max="8967" width="11.140625" style="403" customWidth="1"/>
    <col min="8968" max="8968" width="13.28515625" style="403" customWidth="1"/>
    <col min="8969" max="8969" width="11.7109375" style="403" customWidth="1"/>
    <col min="8970" max="8970" width="11.42578125" style="403" customWidth="1"/>
    <col min="8971" max="9218" width="9.140625" style="403"/>
    <col min="9219" max="9219" width="6.42578125" style="403" customWidth="1"/>
    <col min="9220" max="9220" width="40.7109375" style="403" customWidth="1"/>
    <col min="9221" max="9221" width="68.85546875" style="403" customWidth="1"/>
    <col min="9222" max="9222" width="16.140625" style="403" customWidth="1"/>
    <col min="9223" max="9223" width="11.140625" style="403" customWidth="1"/>
    <col min="9224" max="9224" width="13.28515625" style="403" customWidth="1"/>
    <col min="9225" max="9225" width="11.7109375" style="403" customWidth="1"/>
    <col min="9226" max="9226" width="11.42578125" style="403" customWidth="1"/>
    <col min="9227" max="9474" width="9.140625" style="403"/>
    <col min="9475" max="9475" width="6.42578125" style="403" customWidth="1"/>
    <col min="9476" max="9476" width="40.7109375" style="403" customWidth="1"/>
    <col min="9477" max="9477" width="68.85546875" style="403" customWidth="1"/>
    <col min="9478" max="9478" width="16.140625" style="403" customWidth="1"/>
    <col min="9479" max="9479" width="11.140625" style="403" customWidth="1"/>
    <col min="9480" max="9480" width="13.28515625" style="403" customWidth="1"/>
    <col min="9481" max="9481" width="11.7109375" style="403" customWidth="1"/>
    <col min="9482" max="9482" width="11.42578125" style="403" customWidth="1"/>
    <col min="9483" max="9730" width="9.140625" style="403"/>
    <col min="9731" max="9731" width="6.42578125" style="403" customWidth="1"/>
    <col min="9732" max="9732" width="40.7109375" style="403" customWidth="1"/>
    <col min="9733" max="9733" width="68.85546875" style="403" customWidth="1"/>
    <col min="9734" max="9734" width="16.140625" style="403" customWidth="1"/>
    <col min="9735" max="9735" width="11.140625" style="403" customWidth="1"/>
    <col min="9736" max="9736" width="13.28515625" style="403" customWidth="1"/>
    <col min="9737" max="9737" width="11.7109375" style="403" customWidth="1"/>
    <col min="9738" max="9738" width="11.42578125" style="403" customWidth="1"/>
    <col min="9739" max="9986" width="9.140625" style="403"/>
    <col min="9987" max="9987" width="6.42578125" style="403" customWidth="1"/>
    <col min="9988" max="9988" width="40.7109375" style="403" customWidth="1"/>
    <col min="9989" max="9989" width="68.85546875" style="403" customWidth="1"/>
    <col min="9990" max="9990" width="16.140625" style="403" customWidth="1"/>
    <col min="9991" max="9991" width="11.140625" style="403" customWidth="1"/>
    <col min="9992" max="9992" width="13.28515625" style="403" customWidth="1"/>
    <col min="9993" max="9993" width="11.7109375" style="403" customWidth="1"/>
    <col min="9994" max="9994" width="11.42578125" style="403" customWidth="1"/>
    <col min="9995" max="10242" width="9.140625" style="403"/>
    <col min="10243" max="10243" width="6.42578125" style="403" customWidth="1"/>
    <col min="10244" max="10244" width="40.7109375" style="403" customWidth="1"/>
    <col min="10245" max="10245" width="68.85546875" style="403" customWidth="1"/>
    <col min="10246" max="10246" width="16.140625" style="403" customWidth="1"/>
    <col min="10247" max="10247" width="11.140625" style="403" customWidth="1"/>
    <col min="10248" max="10248" width="13.28515625" style="403" customWidth="1"/>
    <col min="10249" max="10249" width="11.7109375" style="403" customWidth="1"/>
    <col min="10250" max="10250" width="11.42578125" style="403" customWidth="1"/>
    <col min="10251" max="10498" width="9.140625" style="403"/>
    <col min="10499" max="10499" width="6.42578125" style="403" customWidth="1"/>
    <col min="10500" max="10500" width="40.7109375" style="403" customWidth="1"/>
    <col min="10501" max="10501" width="68.85546875" style="403" customWidth="1"/>
    <col min="10502" max="10502" width="16.140625" style="403" customWidth="1"/>
    <col min="10503" max="10503" width="11.140625" style="403" customWidth="1"/>
    <col min="10504" max="10504" width="13.28515625" style="403" customWidth="1"/>
    <col min="10505" max="10505" width="11.7109375" style="403" customWidth="1"/>
    <col min="10506" max="10506" width="11.42578125" style="403" customWidth="1"/>
    <col min="10507" max="10754" width="9.140625" style="403"/>
    <col min="10755" max="10755" width="6.42578125" style="403" customWidth="1"/>
    <col min="10756" max="10756" width="40.7109375" style="403" customWidth="1"/>
    <col min="10757" max="10757" width="68.85546875" style="403" customWidth="1"/>
    <col min="10758" max="10758" width="16.140625" style="403" customWidth="1"/>
    <col min="10759" max="10759" width="11.140625" style="403" customWidth="1"/>
    <col min="10760" max="10760" width="13.28515625" style="403" customWidth="1"/>
    <col min="10761" max="10761" width="11.7109375" style="403" customWidth="1"/>
    <col min="10762" max="10762" width="11.42578125" style="403" customWidth="1"/>
    <col min="10763" max="11010" width="9.140625" style="403"/>
    <col min="11011" max="11011" width="6.42578125" style="403" customWidth="1"/>
    <col min="11012" max="11012" width="40.7109375" style="403" customWidth="1"/>
    <col min="11013" max="11013" width="68.85546875" style="403" customWidth="1"/>
    <col min="11014" max="11014" width="16.140625" style="403" customWidth="1"/>
    <col min="11015" max="11015" width="11.140625" style="403" customWidth="1"/>
    <col min="11016" max="11016" width="13.28515625" style="403" customWidth="1"/>
    <col min="11017" max="11017" width="11.7109375" style="403" customWidth="1"/>
    <col min="11018" max="11018" width="11.42578125" style="403" customWidth="1"/>
    <col min="11019" max="11266" width="9.140625" style="403"/>
    <col min="11267" max="11267" width="6.42578125" style="403" customWidth="1"/>
    <col min="11268" max="11268" width="40.7109375" style="403" customWidth="1"/>
    <col min="11269" max="11269" width="68.85546875" style="403" customWidth="1"/>
    <col min="11270" max="11270" width="16.140625" style="403" customWidth="1"/>
    <col min="11271" max="11271" width="11.140625" style="403" customWidth="1"/>
    <col min="11272" max="11272" width="13.28515625" style="403" customWidth="1"/>
    <col min="11273" max="11273" width="11.7109375" style="403" customWidth="1"/>
    <col min="11274" max="11274" width="11.42578125" style="403" customWidth="1"/>
    <col min="11275" max="11522" width="9.140625" style="403"/>
    <col min="11523" max="11523" width="6.42578125" style="403" customWidth="1"/>
    <col min="11524" max="11524" width="40.7109375" style="403" customWidth="1"/>
    <col min="11525" max="11525" width="68.85546875" style="403" customWidth="1"/>
    <col min="11526" max="11526" width="16.140625" style="403" customWidth="1"/>
    <col min="11527" max="11527" width="11.140625" style="403" customWidth="1"/>
    <col min="11528" max="11528" width="13.28515625" style="403" customWidth="1"/>
    <col min="11529" max="11529" width="11.7109375" style="403" customWidth="1"/>
    <col min="11530" max="11530" width="11.42578125" style="403" customWidth="1"/>
    <col min="11531" max="11778" width="9.140625" style="403"/>
    <col min="11779" max="11779" width="6.42578125" style="403" customWidth="1"/>
    <col min="11780" max="11780" width="40.7109375" style="403" customWidth="1"/>
    <col min="11781" max="11781" width="68.85546875" style="403" customWidth="1"/>
    <col min="11782" max="11782" width="16.140625" style="403" customWidth="1"/>
    <col min="11783" max="11783" width="11.140625" style="403" customWidth="1"/>
    <col min="11784" max="11784" width="13.28515625" style="403" customWidth="1"/>
    <col min="11785" max="11785" width="11.7109375" style="403" customWidth="1"/>
    <col min="11786" max="11786" width="11.42578125" style="403" customWidth="1"/>
    <col min="11787" max="12034" width="9.140625" style="403"/>
    <col min="12035" max="12035" width="6.42578125" style="403" customWidth="1"/>
    <col min="12036" max="12036" width="40.7109375" style="403" customWidth="1"/>
    <col min="12037" max="12037" width="68.85546875" style="403" customWidth="1"/>
    <col min="12038" max="12038" width="16.140625" style="403" customWidth="1"/>
    <col min="12039" max="12039" width="11.140625" style="403" customWidth="1"/>
    <col min="12040" max="12040" width="13.28515625" style="403" customWidth="1"/>
    <col min="12041" max="12041" width="11.7109375" style="403" customWidth="1"/>
    <col min="12042" max="12042" width="11.42578125" style="403" customWidth="1"/>
    <col min="12043" max="12290" width="9.140625" style="403"/>
    <col min="12291" max="12291" width="6.42578125" style="403" customWidth="1"/>
    <col min="12292" max="12292" width="40.7109375" style="403" customWidth="1"/>
    <col min="12293" max="12293" width="68.85546875" style="403" customWidth="1"/>
    <col min="12294" max="12294" width="16.140625" style="403" customWidth="1"/>
    <col min="12295" max="12295" width="11.140625" style="403" customWidth="1"/>
    <col min="12296" max="12296" width="13.28515625" style="403" customWidth="1"/>
    <col min="12297" max="12297" width="11.7109375" style="403" customWidth="1"/>
    <col min="12298" max="12298" width="11.42578125" style="403" customWidth="1"/>
    <col min="12299" max="12546" width="9.140625" style="403"/>
    <col min="12547" max="12547" width="6.42578125" style="403" customWidth="1"/>
    <col min="12548" max="12548" width="40.7109375" style="403" customWidth="1"/>
    <col min="12549" max="12549" width="68.85546875" style="403" customWidth="1"/>
    <col min="12550" max="12550" width="16.140625" style="403" customWidth="1"/>
    <col min="12551" max="12551" width="11.140625" style="403" customWidth="1"/>
    <col min="12552" max="12552" width="13.28515625" style="403" customWidth="1"/>
    <col min="12553" max="12553" width="11.7109375" style="403" customWidth="1"/>
    <col min="12554" max="12554" width="11.42578125" style="403" customWidth="1"/>
    <col min="12555" max="12802" width="9.140625" style="403"/>
    <col min="12803" max="12803" width="6.42578125" style="403" customWidth="1"/>
    <col min="12804" max="12804" width="40.7109375" style="403" customWidth="1"/>
    <col min="12805" max="12805" width="68.85546875" style="403" customWidth="1"/>
    <col min="12806" max="12806" width="16.140625" style="403" customWidth="1"/>
    <col min="12807" max="12807" width="11.140625" style="403" customWidth="1"/>
    <col min="12808" max="12808" width="13.28515625" style="403" customWidth="1"/>
    <col min="12809" max="12809" width="11.7109375" style="403" customWidth="1"/>
    <col min="12810" max="12810" width="11.42578125" style="403" customWidth="1"/>
    <col min="12811" max="13058" width="9.140625" style="403"/>
    <col min="13059" max="13059" width="6.42578125" style="403" customWidth="1"/>
    <col min="13060" max="13060" width="40.7109375" style="403" customWidth="1"/>
    <col min="13061" max="13061" width="68.85546875" style="403" customWidth="1"/>
    <col min="13062" max="13062" width="16.140625" style="403" customWidth="1"/>
    <col min="13063" max="13063" width="11.140625" style="403" customWidth="1"/>
    <col min="13064" max="13064" width="13.28515625" style="403" customWidth="1"/>
    <col min="13065" max="13065" width="11.7109375" style="403" customWidth="1"/>
    <col min="13066" max="13066" width="11.42578125" style="403" customWidth="1"/>
    <col min="13067" max="13314" width="9.140625" style="403"/>
    <col min="13315" max="13315" width="6.42578125" style="403" customWidth="1"/>
    <col min="13316" max="13316" width="40.7109375" style="403" customWidth="1"/>
    <col min="13317" max="13317" width="68.85546875" style="403" customWidth="1"/>
    <col min="13318" max="13318" width="16.140625" style="403" customWidth="1"/>
    <col min="13319" max="13319" width="11.140625" style="403" customWidth="1"/>
    <col min="13320" max="13320" width="13.28515625" style="403" customWidth="1"/>
    <col min="13321" max="13321" width="11.7109375" style="403" customWidth="1"/>
    <col min="13322" max="13322" width="11.42578125" style="403" customWidth="1"/>
    <col min="13323" max="13570" width="9.140625" style="403"/>
    <col min="13571" max="13571" width="6.42578125" style="403" customWidth="1"/>
    <col min="13572" max="13572" width="40.7109375" style="403" customWidth="1"/>
    <col min="13573" max="13573" width="68.85546875" style="403" customWidth="1"/>
    <col min="13574" max="13574" width="16.140625" style="403" customWidth="1"/>
    <col min="13575" max="13575" width="11.140625" style="403" customWidth="1"/>
    <col min="13576" max="13576" width="13.28515625" style="403" customWidth="1"/>
    <col min="13577" max="13577" width="11.7109375" style="403" customWidth="1"/>
    <col min="13578" max="13578" width="11.42578125" style="403" customWidth="1"/>
    <col min="13579" max="13826" width="9.140625" style="403"/>
    <col min="13827" max="13827" width="6.42578125" style="403" customWidth="1"/>
    <col min="13828" max="13828" width="40.7109375" style="403" customWidth="1"/>
    <col min="13829" max="13829" width="68.85546875" style="403" customWidth="1"/>
    <col min="13830" max="13830" width="16.140625" style="403" customWidth="1"/>
    <col min="13831" max="13831" width="11.140625" style="403" customWidth="1"/>
    <col min="13832" max="13832" width="13.28515625" style="403" customWidth="1"/>
    <col min="13833" max="13833" width="11.7109375" style="403" customWidth="1"/>
    <col min="13834" max="13834" width="11.42578125" style="403" customWidth="1"/>
    <col min="13835" max="14082" width="9.140625" style="403"/>
    <col min="14083" max="14083" width="6.42578125" style="403" customWidth="1"/>
    <col min="14084" max="14084" width="40.7109375" style="403" customWidth="1"/>
    <col min="14085" max="14085" width="68.85546875" style="403" customWidth="1"/>
    <col min="14086" max="14086" width="16.140625" style="403" customWidth="1"/>
    <col min="14087" max="14087" width="11.140625" style="403" customWidth="1"/>
    <col min="14088" max="14088" width="13.28515625" style="403" customWidth="1"/>
    <col min="14089" max="14089" width="11.7109375" style="403" customWidth="1"/>
    <col min="14090" max="14090" width="11.42578125" style="403" customWidth="1"/>
    <col min="14091" max="14338" width="9.140625" style="403"/>
    <col min="14339" max="14339" width="6.42578125" style="403" customWidth="1"/>
    <col min="14340" max="14340" width="40.7109375" style="403" customWidth="1"/>
    <col min="14341" max="14341" width="68.85546875" style="403" customWidth="1"/>
    <col min="14342" max="14342" width="16.140625" style="403" customWidth="1"/>
    <col min="14343" max="14343" width="11.140625" style="403" customWidth="1"/>
    <col min="14344" max="14344" width="13.28515625" style="403" customWidth="1"/>
    <col min="14345" max="14345" width="11.7109375" style="403" customWidth="1"/>
    <col min="14346" max="14346" width="11.42578125" style="403" customWidth="1"/>
    <col min="14347" max="14594" width="9.140625" style="403"/>
    <col min="14595" max="14595" width="6.42578125" style="403" customWidth="1"/>
    <col min="14596" max="14596" width="40.7109375" style="403" customWidth="1"/>
    <col min="14597" max="14597" width="68.85546875" style="403" customWidth="1"/>
    <col min="14598" max="14598" width="16.140625" style="403" customWidth="1"/>
    <col min="14599" max="14599" width="11.140625" style="403" customWidth="1"/>
    <col min="14600" max="14600" width="13.28515625" style="403" customWidth="1"/>
    <col min="14601" max="14601" width="11.7109375" style="403" customWidth="1"/>
    <col min="14602" max="14602" width="11.42578125" style="403" customWidth="1"/>
    <col min="14603" max="14850" width="9.140625" style="403"/>
    <col min="14851" max="14851" width="6.42578125" style="403" customWidth="1"/>
    <col min="14852" max="14852" width="40.7109375" style="403" customWidth="1"/>
    <col min="14853" max="14853" width="68.85546875" style="403" customWidth="1"/>
    <col min="14854" max="14854" width="16.140625" style="403" customWidth="1"/>
    <col min="14855" max="14855" width="11.140625" style="403" customWidth="1"/>
    <col min="14856" max="14856" width="13.28515625" style="403" customWidth="1"/>
    <col min="14857" max="14857" width="11.7109375" style="403" customWidth="1"/>
    <col min="14858" max="14858" width="11.42578125" style="403" customWidth="1"/>
    <col min="14859" max="15106" width="9.140625" style="403"/>
    <col min="15107" max="15107" width="6.42578125" style="403" customWidth="1"/>
    <col min="15108" max="15108" width="40.7109375" style="403" customWidth="1"/>
    <col min="15109" max="15109" width="68.85546875" style="403" customWidth="1"/>
    <col min="15110" max="15110" width="16.140625" style="403" customWidth="1"/>
    <col min="15111" max="15111" width="11.140625" style="403" customWidth="1"/>
    <col min="15112" max="15112" width="13.28515625" style="403" customWidth="1"/>
    <col min="15113" max="15113" width="11.7109375" style="403" customWidth="1"/>
    <col min="15114" max="15114" width="11.42578125" style="403" customWidth="1"/>
    <col min="15115" max="15362" width="9.140625" style="403"/>
    <col min="15363" max="15363" width="6.42578125" style="403" customWidth="1"/>
    <col min="15364" max="15364" width="40.7109375" style="403" customWidth="1"/>
    <col min="15365" max="15365" width="68.85546875" style="403" customWidth="1"/>
    <col min="15366" max="15366" width="16.140625" style="403" customWidth="1"/>
    <col min="15367" max="15367" width="11.140625" style="403" customWidth="1"/>
    <col min="15368" max="15368" width="13.28515625" style="403" customWidth="1"/>
    <col min="15369" max="15369" width="11.7109375" style="403" customWidth="1"/>
    <col min="15370" max="15370" width="11.42578125" style="403" customWidth="1"/>
    <col min="15371" max="15618" width="9.140625" style="403"/>
    <col min="15619" max="15619" width="6.42578125" style="403" customWidth="1"/>
    <col min="15620" max="15620" width="40.7109375" style="403" customWidth="1"/>
    <col min="15621" max="15621" width="68.85546875" style="403" customWidth="1"/>
    <col min="15622" max="15622" width="16.140625" style="403" customWidth="1"/>
    <col min="15623" max="15623" width="11.140625" style="403" customWidth="1"/>
    <col min="15624" max="15624" width="13.28515625" style="403" customWidth="1"/>
    <col min="15625" max="15625" width="11.7109375" style="403" customWidth="1"/>
    <col min="15626" max="15626" width="11.42578125" style="403" customWidth="1"/>
    <col min="15627" max="15874" width="9.140625" style="403"/>
    <col min="15875" max="15875" width="6.42578125" style="403" customWidth="1"/>
    <col min="15876" max="15876" width="40.7109375" style="403" customWidth="1"/>
    <col min="15877" max="15877" width="68.85546875" style="403" customWidth="1"/>
    <col min="15878" max="15878" width="16.140625" style="403" customWidth="1"/>
    <col min="15879" max="15879" width="11.140625" style="403" customWidth="1"/>
    <col min="15880" max="15880" width="13.28515625" style="403" customWidth="1"/>
    <col min="15881" max="15881" width="11.7109375" style="403" customWidth="1"/>
    <col min="15882" max="15882" width="11.42578125" style="403" customWidth="1"/>
    <col min="15883" max="16130" width="9.140625" style="403"/>
    <col min="16131" max="16131" width="6.42578125" style="403" customWidth="1"/>
    <col min="16132" max="16132" width="40.7109375" style="403" customWidth="1"/>
    <col min="16133" max="16133" width="68.85546875" style="403" customWidth="1"/>
    <col min="16134" max="16134" width="16.140625" style="403" customWidth="1"/>
    <col min="16135" max="16135" width="11.140625" style="403" customWidth="1"/>
    <col min="16136" max="16136" width="13.28515625" style="403" customWidth="1"/>
    <col min="16137" max="16137" width="11.7109375" style="403" customWidth="1"/>
    <col min="16138" max="16138" width="11.42578125" style="403" customWidth="1"/>
    <col min="16139" max="16384" width="9.140625" style="403"/>
  </cols>
  <sheetData>
    <row r="1" spans="1:10" x14ac:dyDescent="0.25">
      <c r="F1" s="404"/>
      <c r="G1" s="404"/>
      <c r="H1" s="404"/>
    </row>
    <row r="2" spans="1:10" ht="16.5" customHeight="1" x14ac:dyDescent="0.25">
      <c r="F2" s="629" t="s">
        <v>1091</v>
      </c>
      <c r="G2" s="629"/>
      <c r="H2" s="629"/>
    </row>
    <row r="3" spans="1:10" ht="16.5" customHeight="1" x14ac:dyDescent="0.25">
      <c r="F3" s="405"/>
      <c r="G3" s="405"/>
      <c r="H3" s="405"/>
    </row>
    <row r="4" spans="1:10" ht="79.5" customHeight="1" x14ac:dyDescent="0.25">
      <c r="A4" s="630" t="s">
        <v>1164</v>
      </c>
      <c r="B4" s="630"/>
      <c r="C4" s="630"/>
      <c r="D4" s="630"/>
      <c r="E4" s="630"/>
      <c r="F4" s="630"/>
      <c r="G4" s="630"/>
      <c r="H4" s="630"/>
    </row>
    <row r="5" spans="1:10" ht="13.5" customHeight="1" x14ac:dyDescent="0.25">
      <c r="A5" s="406"/>
      <c r="B5" s="406"/>
      <c r="C5" s="406"/>
      <c r="D5" s="406"/>
      <c r="E5" s="406"/>
      <c r="F5" s="406"/>
      <c r="G5" s="406"/>
      <c r="H5" s="406"/>
    </row>
    <row r="6" spans="1:10" ht="82.5" x14ac:dyDescent="0.25">
      <c r="A6" s="407" t="s">
        <v>0</v>
      </c>
      <c r="B6" s="407" t="s">
        <v>1092</v>
      </c>
      <c r="C6" s="407" t="s">
        <v>1093</v>
      </c>
      <c r="D6" s="407" t="s">
        <v>1094</v>
      </c>
      <c r="E6" s="407" t="s">
        <v>1095</v>
      </c>
      <c r="F6" s="408" t="s">
        <v>1096</v>
      </c>
      <c r="G6" s="407" t="s">
        <v>1097</v>
      </c>
      <c r="H6" s="407" t="s">
        <v>1098</v>
      </c>
    </row>
    <row r="7" spans="1:10" x14ac:dyDescent="0.25">
      <c r="A7" s="407">
        <v>1</v>
      </c>
      <c r="B7" s="407">
        <v>2</v>
      </c>
      <c r="C7" s="407">
        <v>3</v>
      </c>
      <c r="D7" s="407">
        <v>4</v>
      </c>
      <c r="E7" s="407">
        <v>5</v>
      </c>
      <c r="F7" s="408">
        <v>6</v>
      </c>
      <c r="G7" s="407">
        <v>7</v>
      </c>
      <c r="H7" s="407">
        <v>8</v>
      </c>
    </row>
    <row r="8" spans="1:10" ht="25.5" customHeight="1" x14ac:dyDescent="0.25">
      <c r="A8" s="409"/>
      <c r="B8" s="409" t="s">
        <v>1099</v>
      </c>
      <c r="C8" s="409"/>
      <c r="D8" s="409"/>
      <c r="E8" s="409"/>
      <c r="F8" s="409"/>
      <c r="G8" s="409"/>
      <c r="H8" s="410"/>
    </row>
    <row r="9" spans="1:10" ht="51.75" x14ac:dyDescent="0.25">
      <c r="A9" s="411"/>
      <c r="B9" s="412" t="s">
        <v>1100</v>
      </c>
      <c r="C9" s="412" t="s">
        <v>1101</v>
      </c>
      <c r="D9" s="412"/>
      <c r="E9" s="412"/>
      <c r="F9" s="413" t="s">
        <v>1102</v>
      </c>
      <c r="G9" s="414">
        <f>G10+G11+G12+G13</f>
        <v>3</v>
      </c>
      <c r="H9" s="415">
        <f>H10+H11+H12+H13</f>
        <v>0.15000000000000002</v>
      </c>
    </row>
    <row r="10" spans="1:10" ht="150.75" customHeight="1" x14ac:dyDescent="0.25">
      <c r="A10" s="416" t="s">
        <v>1103</v>
      </c>
      <c r="B10" s="417" t="s">
        <v>1104</v>
      </c>
      <c r="C10" s="417" t="s">
        <v>1105</v>
      </c>
      <c r="D10" s="417" t="s">
        <v>1106</v>
      </c>
      <c r="E10" s="418">
        <v>0.25</v>
      </c>
      <c r="F10" s="419" t="s">
        <v>619</v>
      </c>
      <c r="G10" s="420" t="str">
        <f>IF(F10="да","1",IF(F10="нет","0"))</f>
        <v>0</v>
      </c>
      <c r="H10" s="421">
        <f>IF(F10="да",0.05,IF(F10="нет",0,""))</f>
        <v>0</v>
      </c>
    </row>
    <row r="11" spans="1:10" ht="189" customHeight="1" x14ac:dyDescent="0.25">
      <c r="A11" s="422" t="s">
        <v>1107</v>
      </c>
      <c r="B11" s="423" t="s">
        <v>1108</v>
      </c>
      <c r="C11" s="424" t="s">
        <v>1109</v>
      </c>
      <c r="D11" s="417" t="s">
        <v>1106</v>
      </c>
      <c r="E11" s="425">
        <v>0.25</v>
      </c>
      <c r="F11" s="426" t="s">
        <v>1110</v>
      </c>
      <c r="G11" s="420" t="str">
        <f>IF(F11="да","1",IF(F11="нет","0"))</f>
        <v>1</v>
      </c>
      <c r="H11" s="421">
        <f>IF(F11="да",0.05,IF(F11="нет",0,""))</f>
        <v>0.05</v>
      </c>
    </row>
    <row r="12" spans="1:10" ht="154.5" customHeight="1" x14ac:dyDescent="0.25">
      <c r="A12" s="422" t="s">
        <v>1111</v>
      </c>
      <c r="B12" s="417" t="s">
        <v>1112</v>
      </c>
      <c r="C12" s="423" t="s">
        <v>1113</v>
      </c>
      <c r="D12" s="417" t="s">
        <v>1106</v>
      </c>
      <c r="E12" s="425">
        <v>0.25</v>
      </c>
      <c r="F12" s="426" t="s">
        <v>1110</v>
      </c>
      <c r="G12" s="420" t="str">
        <f>IF(F12="да","1",IF(F12="нет","0"))</f>
        <v>1</v>
      </c>
      <c r="H12" s="421">
        <f>IF(F12="да",0.05,IF(F12="нет",0,""))</f>
        <v>0.05</v>
      </c>
    </row>
    <row r="13" spans="1:10" ht="159.75" customHeight="1" x14ac:dyDescent="0.25">
      <c r="A13" s="427" t="s">
        <v>1114</v>
      </c>
      <c r="B13" s="428" t="s">
        <v>1115</v>
      </c>
      <c r="C13" s="429" t="s">
        <v>1116</v>
      </c>
      <c r="D13" s="417" t="s">
        <v>1106</v>
      </c>
      <c r="E13" s="425">
        <v>0.25</v>
      </c>
      <c r="F13" s="430" t="s">
        <v>1110</v>
      </c>
      <c r="G13" s="420" t="str">
        <f>IF(F13="да","1",IF(F13="нет","0"))</f>
        <v>1</v>
      </c>
      <c r="H13" s="421">
        <f>IF(F13="да",0.05,IF(F13="нет",0,""))</f>
        <v>0.05</v>
      </c>
    </row>
    <row r="14" spans="1:10" ht="31.5" customHeight="1" x14ac:dyDescent="0.25">
      <c r="A14" s="411"/>
      <c r="B14" s="412" t="s">
        <v>1117</v>
      </c>
      <c r="C14" s="412" t="s">
        <v>1118</v>
      </c>
      <c r="D14" s="431"/>
      <c r="E14" s="431"/>
      <c r="F14" s="432" t="s">
        <v>1102</v>
      </c>
      <c r="G14" s="414">
        <f>G15+G16+G17+G18</f>
        <v>1.25</v>
      </c>
      <c r="H14" s="415">
        <f>H15+H16+H17+H18</f>
        <v>2.5000000000000001E-2</v>
      </c>
    </row>
    <row r="15" spans="1:10" ht="197.25" customHeight="1" x14ac:dyDescent="0.25">
      <c r="A15" s="416" t="s">
        <v>1119</v>
      </c>
      <c r="B15" s="423" t="s">
        <v>1120</v>
      </c>
      <c r="C15" s="423" t="s">
        <v>1121</v>
      </c>
      <c r="D15" s="417" t="s">
        <v>1106</v>
      </c>
      <c r="E15" s="433">
        <v>0.4</v>
      </c>
      <c r="F15" s="426" t="s">
        <v>619</v>
      </c>
      <c r="G15" s="420" t="str">
        <f>IF(F15="да","1,25",IF(F15="нет","0"))</f>
        <v>0</v>
      </c>
      <c r="H15" s="421">
        <f>IF(F15="да",0.025,IF(F15="нет",0,""))</f>
        <v>0</v>
      </c>
    </row>
    <row r="16" spans="1:10" ht="152.25" customHeight="1" x14ac:dyDescent="0.25">
      <c r="A16" s="416" t="s">
        <v>1122</v>
      </c>
      <c r="B16" s="423" t="s">
        <v>1123</v>
      </c>
      <c r="C16" s="423" t="s">
        <v>1124</v>
      </c>
      <c r="D16" s="417" t="s">
        <v>1106</v>
      </c>
      <c r="E16" s="433">
        <v>0.4</v>
      </c>
      <c r="F16" s="426" t="s">
        <v>619</v>
      </c>
      <c r="G16" s="420" t="str">
        <f>IF(F16="да","1,25",IF(F16="нет","0"))</f>
        <v>0</v>
      </c>
      <c r="H16" s="421">
        <f>IF(F16="да",0.025,IF(F16="нет",0,""))</f>
        <v>0</v>
      </c>
      <c r="I16" s="434"/>
      <c r="J16" s="434"/>
    </row>
    <row r="17" spans="1:9" ht="151.5" customHeight="1" x14ac:dyDescent="0.25">
      <c r="A17" s="422" t="s">
        <v>1125</v>
      </c>
      <c r="B17" s="417" t="s">
        <v>1126</v>
      </c>
      <c r="C17" s="423" t="s">
        <v>1127</v>
      </c>
      <c r="D17" s="417" t="s">
        <v>1106</v>
      </c>
      <c r="E17" s="433">
        <v>0.1</v>
      </c>
      <c r="F17" s="426" t="s">
        <v>1110</v>
      </c>
      <c r="G17" s="420" t="str">
        <f>IF(F17="да","1,25",IF(F17="нет","0"))</f>
        <v>1,25</v>
      </c>
      <c r="H17" s="421">
        <f>IF(F17="да",0.025,IF(F17="нет",0,""))</f>
        <v>2.5000000000000001E-2</v>
      </c>
    </row>
    <row r="18" spans="1:9" ht="151.5" customHeight="1" x14ac:dyDescent="0.25">
      <c r="A18" s="422" t="s">
        <v>1128</v>
      </c>
      <c r="B18" s="417" t="s">
        <v>1129</v>
      </c>
      <c r="C18" s="417" t="s">
        <v>1130</v>
      </c>
      <c r="D18" s="417" t="s">
        <v>1106</v>
      </c>
      <c r="E18" s="418">
        <v>0.1</v>
      </c>
      <c r="F18" s="426" t="s">
        <v>619</v>
      </c>
      <c r="G18" s="420" t="str">
        <f>IF(F18="да","1,25",IF(F18="нет","0"))</f>
        <v>0</v>
      </c>
      <c r="H18" s="421">
        <f>IF(F18="да",0.025,IF(F18="нет",0,""))</f>
        <v>0</v>
      </c>
    </row>
    <row r="19" spans="1:9" ht="33" x14ac:dyDescent="0.25">
      <c r="A19" s="409"/>
      <c r="B19" s="409" t="s">
        <v>1131</v>
      </c>
      <c r="C19" s="409"/>
      <c r="D19" s="409"/>
      <c r="E19" s="409"/>
      <c r="F19" s="435"/>
      <c r="G19" s="436"/>
      <c r="H19" s="437"/>
    </row>
    <row r="20" spans="1:9" ht="34.5" x14ac:dyDescent="0.25">
      <c r="A20" s="438"/>
      <c r="B20" s="431" t="s">
        <v>1132</v>
      </c>
      <c r="C20" s="438" t="s">
        <v>1133</v>
      </c>
      <c r="D20" s="438"/>
      <c r="E20" s="438"/>
      <c r="F20" s="439" t="s">
        <v>1102</v>
      </c>
      <c r="G20" s="440">
        <f>G21+G22+G23</f>
        <v>2</v>
      </c>
      <c r="H20" s="441">
        <f>H21+H22+H23</f>
        <v>0.12</v>
      </c>
    </row>
    <row r="21" spans="1:9" ht="153.75" customHeight="1" x14ac:dyDescent="0.25">
      <c r="A21" s="422" t="s">
        <v>1134</v>
      </c>
      <c r="B21" s="423" t="s">
        <v>1135</v>
      </c>
      <c r="C21" s="423" t="s">
        <v>1136</v>
      </c>
      <c r="D21" s="417" t="s">
        <v>1106</v>
      </c>
      <c r="E21" s="433">
        <v>0.4</v>
      </c>
      <c r="F21" s="426" t="s">
        <v>619</v>
      </c>
      <c r="G21" s="420" t="str">
        <f>IF(F21="да","1",IF(F21="нет","0"))</f>
        <v>0</v>
      </c>
      <c r="H21" s="442">
        <f>IF(F21="да",0.08,IF(F21="нет",0,""))</f>
        <v>0</v>
      </c>
    </row>
    <row r="22" spans="1:9" ht="164.25" customHeight="1" x14ac:dyDescent="0.25">
      <c r="A22" s="443" t="s">
        <v>1137</v>
      </c>
      <c r="B22" s="424" t="s">
        <v>1138</v>
      </c>
      <c r="C22" s="424" t="s">
        <v>1139</v>
      </c>
      <c r="D22" s="424" t="s">
        <v>1140</v>
      </c>
      <c r="E22" s="433">
        <v>0.4</v>
      </c>
      <c r="F22" s="444" t="s">
        <v>1110</v>
      </c>
      <c r="G22" s="420" t="str">
        <f>IF(F22="да","1",IF(F22="нет","0"))</f>
        <v>1</v>
      </c>
      <c r="H22" s="421">
        <f>IF(F22="да",0.08,IF(F22="нет",0,""))</f>
        <v>0.08</v>
      </c>
    </row>
    <row r="23" spans="1:9" ht="271.5" customHeight="1" x14ac:dyDescent="0.25">
      <c r="A23" s="422" t="s">
        <v>1141</v>
      </c>
      <c r="B23" s="423" t="s">
        <v>1142</v>
      </c>
      <c r="C23" s="423" t="s">
        <v>1143</v>
      </c>
      <c r="D23" s="417" t="s">
        <v>1106</v>
      </c>
      <c r="E23" s="433">
        <v>0.2</v>
      </c>
      <c r="F23" s="426" t="s">
        <v>1110</v>
      </c>
      <c r="G23" s="420" t="str">
        <f>IF(F23="да","1",IF(F23="нет","0"))</f>
        <v>1</v>
      </c>
      <c r="H23" s="421">
        <f>IF(F23="да",0.04,IF(F23="нет",0,""))</f>
        <v>0.04</v>
      </c>
    </row>
    <row r="24" spans="1:9" ht="34.5" x14ac:dyDescent="0.25">
      <c r="A24" s="445"/>
      <c r="B24" s="446" t="s">
        <v>1144</v>
      </c>
      <c r="C24" s="447" t="s">
        <v>1145</v>
      </c>
      <c r="D24" s="447"/>
      <c r="E24" s="447"/>
      <c r="F24" s="439" t="s">
        <v>1102</v>
      </c>
      <c r="G24" s="448">
        <f>G25+G26+G27</f>
        <v>2.7848000000000002</v>
      </c>
      <c r="H24" s="415">
        <f>H25+H26+H27</f>
        <v>0.46413333333333334</v>
      </c>
    </row>
    <row r="25" spans="1:9" ht="156" customHeight="1" x14ac:dyDescent="0.25">
      <c r="A25" s="422" t="s">
        <v>1146</v>
      </c>
      <c r="B25" s="423" t="s">
        <v>1147</v>
      </c>
      <c r="C25" s="423" t="s">
        <v>1148</v>
      </c>
      <c r="D25" s="417" t="s">
        <v>1106</v>
      </c>
      <c r="E25" s="433">
        <v>0.3</v>
      </c>
      <c r="F25" s="449">
        <v>92.31</v>
      </c>
      <c r="G25" s="450">
        <f>F25/100</f>
        <v>0.92310000000000003</v>
      </c>
      <c r="H25" s="451">
        <f>50%/3*G25</f>
        <v>0.15384999999999999</v>
      </c>
      <c r="I25" s="434"/>
    </row>
    <row r="26" spans="1:9" ht="152.25" customHeight="1" x14ac:dyDescent="0.25">
      <c r="A26" s="422" t="s">
        <v>1149</v>
      </c>
      <c r="B26" s="423" t="s">
        <v>1150</v>
      </c>
      <c r="C26" s="452" t="s">
        <v>1151</v>
      </c>
      <c r="D26" s="417" t="s">
        <v>1106</v>
      </c>
      <c r="E26" s="453">
        <v>0.4</v>
      </c>
      <c r="F26" s="449">
        <v>100</v>
      </c>
      <c r="G26" s="450">
        <f>F26/100</f>
        <v>1</v>
      </c>
      <c r="H26" s="451">
        <f>50%/3*G26</f>
        <v>0.16666666666666666</v>
      </c>
      <c r="I26" s="434"/>
    </row>
    <row r="27" spans="1:9" ht="232.5" customHeight="1" x14ac:dyDescent="0.25">
      <c r="A27" s="631" t="s">
        <v>1152</v>
      </c>
      <c r="B27" s="634" t="s">
        <v>1153</v>
      </c>
      <c r="C27" s="423" t="s">
        <v>1154</v>
      </c>
      <c r="D27" s="423"/>
      <c r="E27" s="433">
        <v>0.3</v>
      </c>
      <c r="F27" s="449">
        <f>(F28+F29+F30)/3</f>
        <v>86.17</v>
      </c>
      <c r="G27" s="450">
        <f>F27/100</f>
        <v>0.86170000000000002</v>
      </c>
      <c r="H27" s="451">
        <f>50%/3*G27</f>
        <v>0.14361666666666667</v>
      </c>
    </row>
    <row r="28" spans="1:9" ht="153" customHeight="1" x14ac:dyDescent="0.25">
      <c r="A28" s="632"/>
      <c r="B28" s="635"/>
      <c r="C28" s="423" t="s">
        <v>1155</v>
      </c>
      <c r="D28" s="417" t="s">
        <v>1106</v>
      </c>
      <c r="E28" s="423"/>
      <c r="F28" s="449">
        <v>61.9</v>
      </c>
      <c r="G28" s="450" t="s">
        <v>1156</v>
      </c>
      <c r="H28" s="451" t="s">
        <v>1156</v>
      </c>
    </row>
    <row r="29" spans="1:9" ht="90" customHeight="1" x14ac:dyDescent="0.25">
      <c r="A29" s="632"/>
      <c r="B29" s="635"/>
      <c r="C29" s="423" t="s">
        <v>1157</v>
      </c>
      <c r="D29" s="424" t="s">
        <v>1140</v>
      </c>
      <c r="E29" s="423"/>
      <c r="F29" s="449">
        <v>96.61</v>
      </c>
      <c r="G29" s="450" t="s">
        <v>1156</v>
      </c>
      <c r="H29" s="451" t="s">
        <v>1156</v>
      </c>
    </row>
    <row r="30" spans="1:9" ht="91.5" customHeight="1" x14ac:dyDescent="0.25">
      <c r="A30" s="633"/>
      <c r="B30" s="636"/>
      <c r="C30" s="423" t="s">
        <v>1158</v>
      </c>
      <c r="D30" s="424" t="s">
        <v>1140</v>
      </c>
      <c r="E30" s="423"/>
      <c r="F30" s="449">
        <v>100</v>
      </c>
      <c r="G30" s="450" t="s">
        <v>1102</v>
      </c>
      <c r="H30" s="451" t="s">
        <v>1102</v>
      </c>
    </row>
    <row r="31" spans="1:9" ht="17.25" x14ac:dyDescent="0.25">
      <c r="A31" s="454"/>
      <c r="B31" s="454"/>
      <c r="C31" s="455" t="s">
        <v>1159</v>
      </c>
      <c r="D31" s="455"/>
      <c r="E31" s="455"/>
      <c r="F31" s="456" t="s">
        <v>1102</v>
      </c>
      <c r="G31" s="457">
        <f>G24+G20+G14+G9</f>
        <v>9.0348000000000006</v>
      </c>
      <c r="H31" s="458">
        <f>H24+H20+H14+H9</f>
        <v>0.75913333333333344</v>
      </c>
    </row>
    <row r="32" spans="1:9" x14ac:dyDescent="0.25">
      <c r="A32" s="459"/>
      <c r="B32" s="459"/>
      <c r="C32" s="460"/>
      <c r="D32" s="460"/>
      <c r="E32" s="460"/>
      <c r="F32" s="461"/>
      <c r="G32" s="462"/>
      <c r="H32" s="463"/>
    </row>
    <row r="33" spans="1:8" x14ac:dyDescent="0.25">
      <c r="A33" s="459"/>
      <c r="B33" s="459" t="s">
        <v>1160</v>
      </c>
      <c r="C33" s="460"/>
      <c r="D33" s="460"/>
      <c r="E33" s="460"/>
      <c r="F33" s="461"/>
      <c r="G33" s="462"/>
      <c r="H33" s="463"/>
    </row>
    <row r="34" spans="1:8" ht="32.25" customHeight="1" x14ac:dyDescent="0.25">
      <c r="A34" s="459"/>
      <c r="B34" s="637" t="s">
        <v>1161</v>
      </c>
      <c r="C34" s="637"/>
      <c r="D34" s="637"/>
      <c r="E34" s="637"/>
      <c r="F34" s="637"/>
      <c r="G34" s="637"/>
      <c r="H34" s="637"/>
    </row>
    <row r="35" spans="1:8" ht="44.25" customHeight="1" x14ac:dyDescent="0.25">
      <c r="A35" s="459"/>
      <c r="B35" s="638" t="s">
        <v>1162</v>
      </c>
      <c r="C35" s="638"/>
      <c r="D35" s="638"/>
      <c r="E35" s="638"/>
      <c r="F35" s="638"/>
      <c r="G35" s="638"/>
      <c r="H35" s="638"/>
    </row>
    <row r="36" spans="1:8" ht="54.75" customHeight="1" x14ac:dyDescent="0.25">
      <c r="A36" s="624" t="s">
        <v>1163</v>
      </c>
      <c r="B36" s="625"/>
      <c r="C36" s="626"/>
      <c r="D36" s="464"/>
      <c r="E36" s="464"/>
      <c r="F36" s="627" t="str">
        <f>IF(0.85&lt;=H31,'[1]Соответствие баллов'!B7,IF(0.7&lt;=H31,'[1]Соответствие баллов'!B8,IF(0.5&lt;=H31,'[1]Соответствие баллов'!B9,IF(H31&lt;0.5,'[1]Соответствие баллов'!B10))))</f>
        <v>Умеренно эффективна</v>
      </c>
      <c r="G36" s="627"/>
      <c r="H36" s="628"/>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V17"/>
  <sheetViews>
    <sheetView topLeftCell="A7" zoomScaleNormal="100" workbookViewId="0">
      <selection activeCell="E16" sqref="E16"/>
    </sheetView>
  </sheetViews>
  <sheetFormatPr defaultColWidth="8.85546875" defaultRowHeight="15.75" x14ac:dyDescent="0.25"/>
  <cols>
    <col min="1" max="1" width="4.85546875" style="80" customWidth="1"/>
    <col min="2" max="2" width="31.7109375" style="80" customWidth="1"/>
    <col min="3" max="3" width="15.7109375" style="81" customWidth="1"/>
    <col min="4" max="4" width="12.5703125" style="81" customWidth="1"/>
    <col min="5" max="5" width="21.85546875" style="81" customWidth="1"/>
    <col min="6" max="6" width="23.85546875" style="81" customWidth="1"/>
    <col min="7" max="7" width="35.5703125" style="81" customWidth="1"/>
    <col min="8" max="10" width="8.85546875" style="12"/>
    <col min="11" max="16384" width="8.85546875" style="1"/>
  </cols>
  <sheetData>
    <row r="2" spans="1:256" ht="3" customHeight="1" x14ac:dyDescent="0.25"/>
    <row r="3" spans="1:256" ht="14.25" customHeight="1" x14ac:dyDescent="0.25">
      <c r="A3" s="639"/>
      <c r="B3" s="639"/>
      <c r="C3" s="639"/>
      <c r="D3" s="639"/>
      <c r="E3" s="170"/>
      <c r="F3" s="491" t="s">
        <v>448</v>
      </c>
      <c r="G3" s="491"/>
      <c r="H3" s="170"/>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39"/>
      <c r="HN3" s="639"/>
      <c r="HO3" s="639"/>
      <c r="HP3" s="639"/>
      <c r="HQ3" s="639"/>
      <c r="HR3" s="639"/>
      <c r="HS3" s="639"/>
      <c r="HT3" s="639"/>
      <c r="HU3" s="639"/>
      <c r="HV3" s="639"/>
      <c r="HW3" s="639"/>
      <c r="HX3" s="639"/>
      <c r="HY3" s="639"/>
      <c r="HZ3" s="639"/>
      <c r="IA3" s="639"/>
      <c r="IB3" s="639"/>
      <c r="IC3" s="639"/>
      <c r="ID3" s="639"/>
      <c r="IE3" s="639"/>
      <c r="IF3" s="639"/>
      <c r="IG3" s="639"/>
      <c r="IH3" s="639"/>
      <c r="II3" s="639"/>
      <c r="IJ3" s="639"/>
      <c r="IK3" s="639"/>
      <c r="IL3" s="639"/>
      <c r="IM3" s="639"/>
      <c r="IN3" s="639"/>
      <c r="IO3" s="639"/>
      <c r="IP3" s="639"/>
      <c r="IQ3" s="639"/>
      <c r="IR3" s="639"/>
      <c r="IS3" s="639"/>
      <c r="IT3" s="639"/>
      <c r="IU3" s="639"/>
      <c r="IV3" s="639"/>
    </row>
    <row r="4" spans="1:256" x14ac:dyDescent="0.25">
      <c r="A4" s="639"/>
      <c r="B4" s="639"/>
      <c r="C4" s="639"/>
      <c r="D4" s="639"/>
      <c r="E4" s="170"/>
      <c r="F4" s="491"/>
      <c r="G4" s="491"/>
      <c r="H4" s="170"/>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39"/>
      <c r="GG4" s="639"/>
      <c r="GH4" s="639"/>
      <c r="GI4" s="639"/>
      <c r="GJ4" s="639"/>
      <c r="GK4" s="639"/>
      <c r="GL4" s="639"/>
      <c r="GM4" s="639"/>
      <c r="GN4" s="639"/>
      <c r="GO4" s="639"/>
      <c r="GP4" s="639"/>
      <c r="GQ4" s="639"/>
      <c r="GR4" s="639"/>
      <c r="GS4" s="639"/>
      <c r="GT4" s="639"/>
      <c r="GU4" s="639"/>
      <c r="GV4" s="639"/>
      <c r="GW4" s="639"/>
      <c r="GX4" s="639"/>
      <c r="GY4" s="639"/>
      <c r="GZ4" s="639"/>
      <c r="HA4" s="639"/>
      <c r="HB4" s="639"/>
      <c r="HC4" s="639"/>
      <c r="HD4" s="639"/>
      <c r="HE4" s="639"/>
      <c r="HF4" s="639"/>
      <c r="HG4" s="639"/>
      <c r="HH4" s="639"/>
      <c r="HI4" s="639"/>
      <c r="HJ4" s="639"/>
      <c r="HK4" s="639"/>
      <c r="HL4" s="639"/>
      <c r="HM4" s="639"/>
      <c r="HN4" s="639"/>
      <c r="HO4" s="639"/>
      <c r="HP4" s="639"/>
      <c r="HQ4" s="639"/>
      <c r="HR4" s="639"/>
      <c r="HS4" s="639"/>
      <c r="HT4" s="639"/>
      <c r="HU4" s="639"/>
      <c r="HV4" s="639"/>
      <c r="HW4" s="639"/>
      <c r="HX4" s="639"/>
      <c r="HY4" s="639"/>
      <c r="HZ4" s="639"/>
      <c r="IA4" s="639"/>
      <c r="IB4" s="639"/>
      <c r="IC4" s="639"/>
      <c r="ID4" s="639"/>
      <c r="IE4" s="639"/>
      <c r="IF4" s="639"/>
      <c r="IG4" s="639"/>
      <c r="IH4" s="639"/>
      <c r="II4" s="639"/>
      <c r="IJ4" s="639"/>
      <c r="IK4" s="639"/>
      <c r="IL4" s="639"/>
      <c r="IM4" s="639"/>
      <c r="IN4" s="639"/>
      <c r="IO4" s="639"/>
      <c r="IP4" s="639"/>
      <c r="IQ4" s="639"/>
      <c r="IR4" s="639"/>
      <c r="IS4" s="639"/>
      <c r="IT4" s="639"/>
      <c r="IU4" s="639"/>
      <c r="IV4" s="639"/>
    </row>
    <row r="5" spans="1:256" ht="50.25" customHeight="1" x14ac:dyDescent="0.25">
      <c r="F5" s="491"/>
      <c r="G5" s="491"/>
      <c r="H5" s="170"/>
      <c r="N5" s="223"/>
      <c r="O5" s="223"/>
    </row>
    <row r="6" spans="1:256" ht="9.75" customHeight="1" x14ac:dyDescent="0.25">
      <c r="N6" s="223"/>
      <c r="O6" s="223"/>
    </row>
    <row r="7" spans="1:256" ht="45.75" customHeight="1" x14ac:dyDescent="0.25">
      <c r="A7" s="642" t="s">
        <v>447</v>
      </c>
      <c r="B7" s="642"/>
      <c r="C7" s="642"/>
      <c r="D7" s="642"/>
      <c r="E7" s="642"/>
      <c r="F7" s="642"/>
      <c r="G7" s="642"/>
      <c r="N7" s="223"/>
      <c r="O7" s="223"/>
    </row>
    <row r="8" spans="1:256" ht="28.5" customHeight="1" x14ac:dyDescent="0.25">
      <c r="N8" s="223"/>
      <c r="O8" s="223"/>
    </row>
    <row r="9" spans="1:256" s="2" customFormat="1" ht="63.6" customHeight="1" x14ac:dyDescent="0.25">
      <c r="A9" s="206" t="s">
        <v>0</v>
      </c>
      <c r="B9" s="206" t="s">
        <v>1</v>
      </c>
      <c r="C9" s="206" t="s">
        <v>6</v>
      </c>
      <c r="D9" s="206" t="s">
        <v>7</v>
      </c>
      <c r="E9" s="206" t="s">
        <v>498</v>
      </c>
      <c r="F9" s="206" t="s">
        <v>493</v>
      </c>
      <c r="G9" s="206" t="s">
        <v>8</v>
      </c>
      <c r="H9" s="11"/>
      <c r="I9" s="11"/>
      <c r="J9" s="11"/>
      <c r="N9" s="223"/>
      <c r="O9" s="223"/>
    </row>
    <row r="10" spans="1:256" s="44" customFormat="1" ht="15.75" customHeight="1" x14ac:dyDescent="0.25">
      <c r="A10" s="83"/>
      <c r="B10" s="82"/>
      <c r="C10" s="156"/>
      <c r="D10" s="156"/>
      <c r="E10" s="156"/>
      <c r="F10" s="156"/>
      <c r="G10" s="157"/>
      <c r="H10" s="11"/>
      <c r="I10" s="11"/>
      <c r="J10" s="11"/>
      <c r="N10" s="223"/>
      <c r="O10" s="223"/>
    </row>
    <row r="11" spans="1:256" s="9" customFormat="1" ht="22.5" customHeight="1" x14ac:dyDescent="0.25">
      <c r="A11" s="643" t="e">
        <f>'Таблица 6'!#REF!</f>
        <v>#REF!</v>
      </c>
      <c r="B11" s="644"/>
      <c r="C11" s="644"/>
      <c r="D11" s="644"/>
      <c r="E11" s="644"/>
      <c r="F11" s="644"/>
      <c r="G11" s="645"/>
      <c r="H11" s="174"/>
      <c r="I11" s="174"/>
      <c r="J11" s="79"/>
      <c r="K11" s="10"/>
      <c r="N11" s="223"/>
      <c r="O11" s="223"/>
    </row>
    <row r="12" spans="1:256" s="44" customFormat="1" ht="99" customHeight="1" x14ac:dyDescent="0.25">
      <c r="A12" s="215">
        <v>1</v>
      </c>
      <c r="B12" s="214" t="s">
        <v>436</v>
      </c>
      <c r="C12" s="214" t="s">
        <v>43</v>
      </c>
      <c r="D12" s="214" t="s">
        <v>409</v>
      </c>
      <c r="E12" s="214" t="s">
        <v>410</v>
      </c>
      <c r="F12" s="235" t="s">
        <v>499</v>
      </c>
      <c r="G12" s="216" t="s">
        <v>411</v>
      </c>
      <c r="H12" s="79"/>
      <c r="I12" s="79"/>
      <c r="J12" s="79"/>
      <c r="K12" s="10"/>
      <c r="N12" s="223"/>
      <c r="O12" s="223"/>
    </row>
    <row r="13" spans="1:256" s="44" customFormat="1" x14ac:dyDescent="0.25">
      <c r="A13" s="640" t="str">
        <f>'Таблица 6'!A20:J20</f>
        <v>Задача 1. Благоустройство территории муниципального округа «Усинск» Республики Коми</v>
      </c>
      <c r="B13" s="641"/>
      <c r="C13" s="641"/>
      <c r="D13" s="641"/>
      <c r="E13" s="641"/>
      <c r="F13" s="641"/>
      <c r="G13" s="641"/>
      <c r="H13" s="79"/>
      <c r="I13" s="79"/>
      <c r="J13" s="79"/>
      <c r="K13" s="10"/>
      <c r="N13" s="223"/>
      <c r="O13" s="223"/>
    </row>
    <row r="14" spans="1:256" ht="99" customHeight="1" x14ac:dyDescent="0.25">
      <c r="A14" s="102">
        <v>2</v>
      </c>
      <c r="B14" s="214" t="s">
        <v>429</v>
      </c>
      <c r="C14" s="214" t="s">
        <v>43</v>
      </c>
      <c r="D14" s="214" t="s">
        <v>409</v>
      </c>
      <c r="E14" s="214" t="s">
        <v>427</v>
      </c>
      <c r="F14" s="214" t="s">
        <v>499</v>
      </c>
      <c r="G14" s="214" t="s">
        <v>479</v>
      </c>
      <c r="N14" s="223"/>
      <c r="O14" s="223"/>
    </row>
    <row r="15" spans="1:256" ht="39" customHeight="1" x14ac:dyDescent="0.25">
      <c r="A15" s="640" t="e">
        <f>'Таблица 6'!#REF!</f>
        <v>#REF!</v>
      </c>
      <c r="B15" s="641"/>
      <c r="C15" s="641"/>
      <c r="D15" s="641"/>
      <c r="E15" s="641"/>
      <c r="F15" s="641"/>
      <c r="G15" s="641"/>
    </row>
    <row r="16" spans="1:256" ht="141" x14ac:dyDescent="0.25">
      <c r="A16" s="102">
        <v>3</v>
      </c>
      <c r="B16" s="219" t="s">
        <v>440</v>
      </c>
      <c r="C16" s="217" t="s">
        <v>43</v>
      </c>
      <c r="D16" s="217" t="s">
        <v>409</v>
      </c>
      <c r="E16" s="217" t="s">
        <v>427</v>
      </c>
      <c r="F16" s="217" t="s">
        <v>500</v>
      </c>
      <c r="G16" s="217" t="s">
        <v>441</v>
      </c>
    </row>
    <row r="17" spans="2:6" x14ac:dyDescent="0.25">
      <c r="B17" s="212"/>
      <c r="C17" s="213"/>
      <c r="D17" s="213"/>
      <c r="E17" s="213"/>
      <c r="F17" s="213"/>
    </row>
  </sheetData>
  <mergeCells count="131">
    <mergeCell ref="A15:G15"/>
    <mergeCell ref="A13:G13"/>
    <mergeCell ref="A7:G7"/>
    <mergeCell ref="A11:G11"/>
    <mergeCell ref="Y3:AB3"/>
    <mergeCell ref="AC3:AF3"/>
    <mergeCell ref="AG3:AJ3"/>
    <mergeCell ref="AK3:AN3"/>
    <mergeCell ref="AO3:AR3"/>
    <mergeCell ref="AS3:AV3"/>
    <mergeCell ref="A3:D3"/>
    <mergeCell ref="I3:L3"/>
    <mergeCell ref="M3:P3"/>
    <mergeCell ref="Q3:T3"/>
    <mergeCell ref="U3:X3"/>
    <mergeCell ref="F3:G5"/>
    <mergeCell ref="AW4:AZ4"/>
    <mergeCell ref="BA4:BD4"/>
    <mergeCell ref="BE4:BH4"/>
    <mergeCell ref="BI4:BL4"/>
    <mergeCell ref="BM4:BP4"/>
    <mergeCell ref="BQ4:BT4"/>
    <mergeCell ref="Y4:AB4"/>
    <mergeCell ref="AC4:AF4"/>
    <mergeCell ref="AG4:AJ4"/>
    <mergeCell ref="AK4:AN4"/>
    <mergeCell ref="AO4:AR4"/>
    <mergeCell ref="AS4:AV4"/>
    <mergeCell ref="CK3:CN3"/>
    <mergeCell ref="CO3:CR3"/>
    <mergeCell ref="AW3:AZ3"/>
    <mergeCell ref="BA3:BD3"/>
    <mergeCell ref="BE3:BH3"/>
    <mergeCell ref="BI3:BL3"/>
    <mergeCell ref="BM3:BP3"/>
    <mergeCell ref="BQ3:BT3"/>
    <mergeCell ref="DQ3:DT3"/>
    <mergeCell ref="BU3:BX3"/>
    <mergeCell ref="BY3:CB3"/>
    <mergeCell ref="CC3:CF3"/>
    <mergeCell ref="CG3:CJ3"/>
    <mergeCell ref="DU3:DX3"/>
    <mergeCell ref="DY3:EB3"/>
    <mergeCell ref="EC3:EF3"/>
    <mergeCell ref="EG3:EJ3"/>
    <mergeCell ref="EK3:EN3"/>
    <mergeCell ref="CS3:CV3"/>
    <mergeCell ref="CW3:CZ3"/>
    <mergeCell ref="DA3:DD3"/>
    <mergeCell ref="DE3:DH3"/>
    <mergeCell ref="DI3:DL3"/>
    <mergeCell ref="DM3:DP3"/>
    <mergeCell ref="FY3:GB3"/>
    <mergeCell ref="GC3:GF3"/>
    <mergeCell ref="GG3:GJ3"/>
    <mergeCell ref="EO3:ER3"/>
    <mergeCell ref="ES3:EV3"/>
    <mergeCell ref="EW3:EZ3"/>
    <mergeCell ref="FA3:FD3"/>
    <mergeCell ref="FE3:FH3"/>
    <mergeCell ref="FI3:FL3"/>
    <mergeCell ref="IG3:IJ3"/>
    <mergeCell ref="IK3:IN3"/>
    <mergeCell ref="IO3:IR3"/>
    <mergeCell ref="IS3:IV3"/>
    <mergeCell ref="A4:D4"/>
    <mergeCell ref="I4:L4"/>
    <mergeCell ref="M4:P4"/>
    <mergeCell ref="Q4:T4"/>
    <mergeCell ref="U4:X4"/>
    <mergeCell ref="HI3:HL3"/>
    <mergeCell ref="HM3:HP3"/>
    <mergeCell ref="HQ3:HT3"/>
    <mergeCell ref="HU3:HX3"/>
    <mergeCell ref="HY3:IB3"/>
    <mergeCell ref="IC3:IF3"/>
    <mergeCell ref="GK3:GN3"/>
    <mergeCell ref="GO3:GR3"/>
    <mergeCell ref="GS3:GV3"/>
    <mergeCell ref="GW3:GZ3"/>
    <mergeCell ref="HA3:HD3"/>
    <mergeCell ref="HE3:HH3"/>
    <mergeCell ref="FM3:FP3"/>
    <mergeCell ref="FQ3:FT3"/>
    <mergeCell ref="FU3:FX3"/>
    <mergeCell ref="CS4:CV4"/>
    <mergeCell ref="CW4:CZ4"/>
    <mergeCell ref="DA4:DD4"/>
    <mergeCell ref="DE4:DH4"/>
    <mergeCell ref="DI4:DL4"/>
    <mergeCell ref="DM4:DP4"/>
    <mergeCell ref="BU4:BX4"/>
    <mergeCell ref="BY4:CB4"/>
    <mergeCell ref="CC4:CF4"/>
    <mergeCell ref="CG4:CJ4"/>
    <mergeCell ref="CK4:CN4"/>
    <mergeCell ref="CO4:CR4"/>
    <mergeCell ref="IG4:IJ4"/>
    <mergeCell ref="IK4:IN4"/>
    <mergeCell ref="IO4:IR4"/>
    <mergeCell ref="IS4:IV4"/>
    <mergeCell ref="HI4:HL4"/>
    <mergeCell ref="HM4:HP4"/>
    <mergeCell ref="HQ4:HT4"/>
    <mergeCell ref="HU4:HX4"/>
    <mergeCell ref="HY4:IB4"/>
    <mergeCell ref="IC4:IF4"/>
    <mergeCell ref="EO4:ER4"/>
    <mergeCell ref="ES4:EV4"/>
    <mergeCell ref="EW4:EZ4"/>
    <mergeCell ref="FA4:FD4"/>
    <mergeCell ref="FE4:FH4"/>
    <mergeCell ref="FI4:FL4"/>
    <mergeCell ref="DQ4:DT4"/>
    <mergeCell ref="DU4:DX4"/>
    <mergeCell ref="DY4:EB4"/>
    <mergeCell ref="EC4:EF4"/>
    <mergeCell ref="EG4:EJ4"/>
    <mergeCell ref="EK4:EN4"/>
    <mergeCell ref="GK4:GN4"/>
    <mergeCell ref="GO4:GR4"/>
    <mergeCell ref="GS4:GV4"/>
    <mergeCell ref="GW4:GZ4"/>
    <mergeCell ref="HA4:HD4"/>
    <mergeCell ref="HE4:HH4"/>
    <mergeCell ref="FM4:FP4"/>
    <mergeCell ref="FQ4:FT4"/>
    <mergeCell ref="FU4:FX4"/>
    <mergeCell ref="FY4:GB4"/>
    <mergeCell ref="GC4:GF4"/>
    <mergeCell ref="GG4:GJ4"/>
  </mergeCells>
  <pageMargins left="0.51181102362204722" right="0.19685039370078741" top="0.74803149606299213" bottom="0.74803149606299213" header="0.31496062992125984" footer="0.31496062992125984"/>
  <pageSetup paperSize="9" scale="65"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9"/>
  <sheetViews>
    <sheetView zoomScale="90" zoomScaleNormal="90" workbookViewId="0">
      <selection activeCell="A6" sqref="A6:E6"/>
    </sheetView>
  </sheetViews>
  <sheetFormatPr defaultColWidth="8.85546875" defaultRowHeight="15.75" x14ac:dyDescent="0.25"/>
  <cols>
    <col min="1" max="1" width="5.7109375" style="89" customWidth="1"/>
    <col min="2" max="2" width="26.7109375" style="89" customWidth="1"/>
    <col min="3" max="3" width="31.28515625" style="89" customWidth="1"/>
    <col min="4" max="4" width="26.7109375" style="89" customWidth="1"/>
    <col min="5" max="5" width="25.42578125" style="90" customWidth="1"/>
    <col min="6" max="6" width="15.7109375" style="1" customWidth="1"/>
    <col min="7" max="16384" width="8.85546875" style="1"/>
  </cols>
  <sheetData>
    <row r="2" spans="1:9" x14ac:dyDescent="0.25">
      <c r="D2" s="491" t="s">
        <v>532</v>
      </c>
      <c r="E2" s="639"/>
      <c r="F2" s="70"/>
      <c r="G2" s="70"/>
      <c r="H2" s="70"/>
    </row>
    <row r="3" spans="1:9" x14ac:dyDescent="0.25">
      <c r="D3" s="639"/>
      <c r="E3" s="639"/>
      <c r="F3" s="70"/>
      <c r="G3" s="70"/>
      <c r="H3" s="70"/>
    </row>
    <row r="4" spans="1:9" ht="44.25" customHeight="1" x14ac:dyDescent="0.25">
      <c r="D4" s="639"/>
      <c r="E4" s="639"/>
    </row>
    <row r="6" spans="1:9" ht="69.75" customHeight="1" x14ac:dyDescent="0.25">
      <c r="A6" s="646" t="s">
        <v>495</v>
      </c>
      <c r="B6" s="646"/>
      <c r="C6" s="646"/>
      <c r="D6" s="646"/>
      <c r="E6" s="646"/>
    </row>
    <row r="8" spans="1:9" s="2" customFormat="1" ht="47.45" customHeight="1" x14ac:dyDescent="0.25">
      <c r="A8" s="87" t="s">
        <v>0</v>
      </c>
      <c r="B8" s="87" t="s">
        <v>2</v>
      </c>
      <c r="C8" s="87" t="s">
        <v>4</v>
      </c>
      <c r="D8" s="87" t="s">
        <v>5</v>
      </c>
      <c r="E8" s="88" t="s">
        <v>3</v>
      </c>
    </row>
    <row r="9" spans="1:9" ht="158.25" customHeight="1" x14ac:dyDescent="0.25">
      <c r="A9" s="87">
        <v>1</v>
      </c>
      <c r="B9" s="187" t="s">
        <v>494</v>
      </c>
      <c r="C9" s="179" t="s">
        <v>496</v>
      </c>
      <c r="D9" s="187" t="s">
        <v>465</v>
      </c>
      <c r="E9" s="187" t="s">
        <v>45</v>
      </c>
      <c r="F9" s="10"/>
      <c r="G9" s="10"/>
      <c r="H9" s="10"/>
      <c r="I9" s="10"/>
    </row>
  </sheetData>
  <mergeCells count="2">
    <mergeCell ref="D2:E4"/>
    <mergeCell ref="A6:E6"/>
  </mergeCell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2"/>
  <sheetViews>
    <sheetView topLeftCell="A4" zoomScale="80" zoomScaleNormal="80" zoomScaleSheetLayoutView="100" workbookViewId="0">
      <selection activeCell="O1" sqref="O1:AG2"/>
    </sheetView>
  </sheetViews>
  <sheetFormatPr defaultRowHeight="15" x14ac:dyDescent="0.25"/>
  <cols>
    <col min="1" max="1" width="27.7109375" style="131" customWidth="1"/>
    <col min="2" max="2" width="39.85546875" style="132" customWidth="1"/>
    <col min="3" max="3" width="17.7109375" style="131" customWidth="1"/>
    <col min="4" max="4" width="26.7109375" style="131" customWidth="1"/>
    <col min="5" max="5" width="11" style="131" customWidth="1"/>
    <col min="6" max="6" width="11.5703125" style="131" customWidth="1"/>
    <col min="7" max="7" width="9.140625" style="133" customWidth="1"/>
    <col min="8" max="8" width="14.85546875" style="134" customWidth="1"/>
    <col min="9" max="9" width="14.5703125" style="133" customWidth="1"/>
    <col min="10" max="11" width="12.42578125" style="133" customWidth="1"/>
    <col min="12" max="13" width="12.42578125" style="133" hidden="1" customWidth="1"/>
    <col min="14" max="14" width="3.7109375" style="133" customWidth="1"/>
    <col min="15" max="15" width="3.42578125" style="133" customWidth="1"/>
    <col min="16" max="17" width="3.7109375" style="133" customWidth="1"/>
    <col min="18" max="19" width="3.7109375" style="146" customWidth="1"/>
    <col min="20" max="20" width="3.85546875" style="146" customWidth="1"/>
    <col min="21" max="24" width="3.7109375" style="146" customWidth="1"/>
    <col min="25" max="25" width="3.85546875" style="146" customWidth="1"/>
    <col min="26" max="28" width="3.7109375" style="146" hidden="1" customWidth="1"/>
    <col min="29" max="29" width="3.85546875" style="146" hidden="1" customWidth="1"/>
    <col min="30" max="32" width="3.7109375" style="146" hidden="1" customWidth="1"/>
    <col min="33" max="33" width="3.85546875" style="146" hidden="1" customWidth="1"/>
  </cols>
  <sheetData>
    <row r="1" spans="1:33" ht="15" customHeight="1" x14ac:dyDescent="0.25">
      <c r="N1" s="135"/>
      <c r="O1" s="654" t="s">
        <v>537</v>
      </c>
      <c r="P1" s="654"/>
      <c r="Q1" s="654"/>
      <c r="R1" s="654"/>
      <c r="S1" s="654"/>
      <c r="T1" s="654"/>
      <c r="U1" s="654"/>
      <c r="V1" s="654"/>
      <c r="W1" s="654"/>
      <c r="X1" s="654"/>
      <c r="Y1" s="654"/>
      <c r="Z1" s="654"/>
      <c r="AA1" s="654"/>
      <c r="AB1" s="654"/>
      <c r="AC1" s="654"/>
      <c r="AD1" s="654"/>
      <c r="AE1" s="654"/>
      <c r="AF1" s="654"/>
      <c r="AG1" s="654"/>
    </row>
    <row r="2" spans="1:33" ht="68.25" customHeight="1" x14ac:dyDescent="0.25">
      <c r="N2" s="135"/>
      <c r="O2" s="654"/>
      <c r="P2" s="654"/>
      <c r="Q2" s="654"/>
      <c r="R2" s="654"/>
      <c r="S2" s="654"/>
      <c r="T2" s="654"/>
      <c r="U2" s="654"/>
      <c r="V2" s="654"/>
      <c r="W2" s="654"/>
      <c r="X2" s="654"/>
      <c r="Y2" s="654"/>
      <c r="Z2" s="654"/>
      <c r="AA2" s="654"/>
      <c r="AB2" s="654"/>
      <c r="AC2" s="654"/>
      <c r="AD2" s="654"/>
      <c r="AE2" s="654"/>
      <c r="AF2" s="654"/>
      <c r="AG2" s="654"/>
    </row>
    <row r="3" spans="1:33" ht="116.25" customHeight="1" x14ac:dyDescent="0.25">
      <c r="A3" s="258" t="s">
        <v>535</v>
      </c>
      <c r="B3" s="258" t="s">
        <v>538</v>
      </c>
      <c r="C3" s="660" t="s">
        <v>539</v>
      </c>
      <c r="D3" s="660"/>
      <c r="N3" s="135"/>
      <c r="O3" s="653" t="s">
        <v>536</v>
      </c>
      <c r="P3" s="653"/>
      <c r="Q3" s="653"/>
      <c r="R3" s="653"/>
      <c r="S3" s="653"/>
      <c r="T3" s="653"/>
      <c r="U3" s="653"/>
      <c r="V3" s="653"/>
      <c r="W3" s="653"/>
      <c r="X3" s="653"/>
      <c r="Y3" s="27"/>
      <c r="Z3" s="27"/>
      <c r="AA3" s="136"/>
      <c r="AB3" s="27"/>
      <c r="AC3" s="27"/>
      <c r="AD3" s="136"/>
      <c r="AE3" s="136"/>
      <c r="AF3" s="27"/>
      <c r="AG3" s="27"/>
    </row>
    <row r="4" spans="1:33" x14ac:dyDescent="0.25">
      <c r="N4" s="135"/>
      <c r="O4" s="135"/>
      <c r="P4" s="135"/>
      <c r="Q4" s="135"/>
      <c r="R4" s="27"/>
      <c r="S4" s="27"/>
      <c r="T4" s="255"/>
      <c r="U4" s="255"/>
      <c r="V4" s="255"/>
      <c r="W4" s="255"/>
      <c r="X4" s="27"/>
      <c r="Y4" s="27"/>
      <c r="Z4" s="27"/>
      <c r="AA4" s="136"/>
      <c r="AB4" s="27"/>
      <c r="AC4" s="27"/>
      <c r="AD4" s="136"/>
      <c r="AE4" s="136"/>
      <c r="AF4" s="27"/>
      <c r="AG4" s="27"/>
    </row>
    <row r="5" spans="1:33" x14ac:dyDescent="0.25">
      <c r="N5" s="135"/>
      <c r="O5" s="135"/>
      <c r="P5" s="135"/>
      <c r="Q5" s="135"/>
      <c r="R5" s="27"/>
      <c r="S5" s="27"/>
      <c r="T5" s="255"/>
      <c r="U5" s="255"/>
      <c r="V5" s="255"/>
      <c r="W5" s="255"/>
      <c r="X5" s="27"/>
      <c r="Y5" s="27"/>
      <c r="Z5" s="27"/>
      <c r="AA5" s="136"/>
      <c r="AB5" s="27"/>
      <c r="AC5" s="27"/>
      <c r="AD5" s="136"/>
      <c r="AE5" s="136"/>
      <c r="AF5" s="27"/>
      <c r="AG5" s="27"/>
    </row>
    <row r="6" spans="1:33" x14ac:dyDescent="0.25">
      <c r="N6" s="135"/>
      <c r="O6" s="135"/>
      <c r="P6" s="135"/>
      <c r="Q6" s="135"/>
      <c r="R6" s="27"/>
      <c r="S6" s="27"/>
      <c r="T6" s="255"/>
      <c r="U6" s="255"/>
      <c r="V6" s="255"/>
      <c r="W6" s="255"/>
      <c r="X6" s="27"/>
      <c r="Y6" s="27"/>
      <c r="Z6" s="27"/>
      <c r="AA6" s="136"/>
      <c r="AB6" s="27"/>
      <c r="AC6" s="27"/>
      <c r="AD6" s="136"/>
      <c r="AE6" s="136"/>
      <c r="AF6" s="27"/>
      <c r="AG6" s="27"/>
    </row>
    <row r="7" spans="1:33" x14ac:dyDescent="0.25">
      <c r="N7" s="135"/>
      <c r="O7" s="135"/>
      <c r="P7" s="135"/>
      <c r="Q7" s="135"/>
      <c r="R7" s="27"/>
      <c r="S7" s="27"/>
      <c r="T7" s="255"/>
      <c r="U7" s="255"/>
      <c r="V7" s="255"/>
      <c r="W7" s="255"/>
      <c r="X7" s="27"/>
      <c r="Y7" s="27"/>
      <c r="Z7" s="27"/>
      <c r="AA7" s="136"/>
      <c r="AB7" s="27"/>
      <c r="AC7" s="27"/>
      <c r="AD7" s="136"/>
      <c r="AE7" s="136"/>
      <c r="AF7" s="27"/>
      <c r="AG7" s="27"/>
    </row>
    <row r="8" spans="1:33" x14ac:dyDescent="0.25">
      <c r="A8" s="656" t="s">
        <v>36</v>
      </c>
      <c r="B8" s="656"/>
      <c r="C8" s="656"/>
      <c r="D8" s="656"/>
      <c r="E8" s="656"/>
      <c r="F8" s="656"/>
      <c r="G8" s="656"/>
      <c r="H8" s="656"/>
      <c r="I8" s="656"/>
      <c r="J8" s="656"/>
      <c r="K8" s="656"/>
      <c r="L8" s="656"/>
      <c r="M8" s="656"/>
      <c r="N8" s="656"/>
      <c r="O8" s="656"/>
      <c r="P8" s="656"/>
      <c r="Q8" s="656"/>
      <c r="R8" s="656"/>
      <c r="S8" s="656"/>
      <c r="T8" s="656"/>
      <c r="U8" s="656"/>
      <c r="V8" s="656"/>
      <c r="W8" s="656"/>
      <c r="X8" s="656"/>
      <c r="Y8" s="656"/>
      <c r="Z8" s="27"/>
      <c r="AA8" s="136"/>
      <c r="AB8" s="136"/>
      <c r="AC8" s="136"/>
      <c r="AD8" s="136"/>
      <c r="AE8" s="136"/>
      <c r="AF8" s="136"/>
      <c r="AG8"/>
    </row>
    <row r="9" spans="1:33" x14ac:dyDescent="0.25">
      <c r="A9" s="656" t="s">
        <v>449</v>
      </c>
      <c r="B9" s="656"/>
      <c r="C9" s="656"/>
      <c r="D9" s="656"/>
      <c r="E9" s="656"/>
      <c r="F9" s="656"/>
      <c r="G9" s="656"/>
      <c r="H9" s="656"/>
      <c r="I9" s="656"/>
      <c r="J9" s="656"/>
      <c r="K9" s="656"/>
      <c r="L9" s="656"/>
      <c r="M9" s="656"/>
      <c r="N9" s="656"/>
      <c r="O9" s="656"/>
      <c r="P9" s="656"/>
      <c r="Q9" s="656"/>
      <c r="R9" s="656"/>
      <c r="S9" s="656"/>
      <c r="T9" s="656"/>
      <c r="U9" s="656"/>
      <c r="V9" s="656"/>
      <c r="W9" s="656"/>
      <c r="X9" s="656"/>
      <c r="Y9" s="656"/>
      <c r="Z9" s="27"/>
      <c r="AA9" s="136"/>
      <c r="AB9" s="136"/>
      <c r="AC9" s="136"/>
      <c r="AD9" s="136"/>
      <c r="AE9" s="136"/>
      <c r="AF9" s="136"/>
      <c r="AG9"/>
    </row>
    <row r="10" spans="1:33" x14ac:dyDescent="0.25">
      <c r="G10" s="137"/>
      <c r="H10" s="138"/>
      <c r="I10" s="137"/>
      <c r="J10" s="137"/>
      <c r="K10" s="137"/>
      <c r="L10" s="137"/>
      <c r="M10" s="137"/>
      <c r="N10" s="139"/>
      <c r="O10" s="139"/>
      <c r="P10" s="139"/>
      <c r="Q10" s="139"/>
      <c r="R10" s="140"/>
      <c r="S10" s="140"/>
      <c r="T10" s="140"/>
      <c r="U10" s="140"/>
      <c r="V10" s="140"/>
      <c r="W10" s="140"/>
      <c r="X10" s="140"/>
      <c r="Y10" s="27"/>
      <c r="Z10" s="180"/>
      <c r="AA10" s="180"/>
      <c r="AB10" s="180"/>
      <c r="AC10" s="27"/>
      <c r="AD10" s="180"/>
      <c r="AE10" s="180"/>
      <c r="AF10" s="180"/>
      <c r="AG10" s="27"/>
    </row>
    <row r="11" spans="1:33" x14ac:dyDescent="0.25">
      <c r="G11" s="137"/>
      <c r="H11" s="138"/>
      <c r="I11" s="137"/>
      <c r="J11" s="137"/>
      <c r="K11" s="137"/>
      <c r="L11" s="137"/>
      <c r="M11" s="137"/>
      <c r="N11" s="139"/>
      <c r="O11" s="139"/>
      <c r="P11" s="139"/>
      <c r="Q11" s="139"/>
      <c r="R11" s="140"/>
      <c r="S11" s="140"/>
      <c r="T11" s="140"/>
      <c r="U11" s="140"/>
      <c r="V11" s="140"/>
      <c r="W11" s="140"/>
      <c r="X11" s="140"/>
      <c r="Y11" s="27"/>
      <c r="Z11" s="180"/>
      <c r="AA11" s="180"/>
      <c r="AB11" s="180"/>
      <c r="AC11" s="27"/>
      <c r="AD11" s="180"/>
      <c r="AE11" s="180"/>
      <c r="AF11" s="180"/>
      <c r="AG11" s="27"/>
    </row>
    <row r="12" spans="1:33" x14ac:dyDescent="0.25">
      <c r="N12" s="135"/>
      <c r="O12" s="135"/>
      <c r="P12" s="135"/>
      <c r="Q12" s="135"/>
      <c r="R12" s="27"/>
      <c r="S12" s="27"/>
      <c r="T12" s="27"/>
      <c r="U12" s="27"/>
      <c r="V12" s="27"/>
      <c r="W12" s="27"/>
      <c r="X12" s="27"/>
      <c r="Y12" s="27"/>
      <c r="Z12" s="27"/>
      <c r="AA12" s="27"/>
      <c r="AB12" s="27"/>
      <c r="AC12" s="27"/>
      <c r="AD12" s="27"/>
      <c r="AE12" s="27"/>
      <c r="AF12" s="27"/>
      <c r="AG12" s="27"/>
    </row>
    <row r="13" spans="1:33" s="3" customFormat="1" ht="14.45" customHeight="1" x14ac:dyDescent="0.2">
      <c r="A13" s="648" t="s">
        <v>35</v>
      </c>
      <c r="B13" s="648" t="s">
        <v>467</v>
      </c>
      <c r="C13" s="648" t="s">
        <v>37</v>
      </c>
      <c r="D13" s="648" t="s">
        <v>24</v>
      </c>
      <c r="E13" s="648" t="s">
        <v>23</v>
      </c>
      <c r="F13" s="648" t="s">
        <v>34</v>
      </c>
      <c r="G13" s="648" t="s">
        <v>468</v>
      </c>
      <c r="H13" s="649" t="s">
        <v>33</v>
      </c>
      <c r="I13" s="649"/>
      <c r="J13" s="649"/>
      <c r="K13" s="167"/>
      <c r="L13" s="184"/>
      <c r="M13" s="184"/>
      <c r="N13" s="655" t="s">
        <v>28</v>
      </c>
      <c r="O13" s="655"/>
      <c r="P13" s="655"/>
      <c r="Q13" s="655"/>
      <c r="R13" s="655"/>
      <c r="S13" s="655"/>
      <c r="T13" s="655"/>
      <c r="U13" s="655"/>
      <c r="V13" s="655"/>
      <c r="W13" s="655"/>
      <c r="X13" s="655"/>
      <c r="Y13" s="655"/>
      <c r="Z13" s="655"/>
      <c r="AA13" s="655"/>
      <c r="AB13" s="655"/>
      <c r="AC13" s="655"/>
      <c r="AD13" s="655"/>
      <c r="AE13" s="655"/>
      <c r="AF13" s="655"/>
      <c r="AG13" s="655"/>
    </row>
    <row r="14" spans="1:33" s="4" customFormat="1" ht="92.25" customHeight="1" x14ac:dyDescent="0.25">
      <c r="A14" s="648"/>
      <c r="B14" s="648"/>
      <c r="C14" s="648"/>
      <c r="D14" s="648"/>
      <c r="E14" s="648"/>
      <c r="F14" s="648"/>
      <c r="G14" s="648"/>
      <c r="H14" s="651" t="s">
        <v>19</v>
      </c>
      <c r="I14" s="648" t="s">
        <v>207</v>
      </c>
      <c r="J14" s="648" t="s">
        <v>406</v>
      </c>
      <c r="K14" s="658" t="s">
        <v>418</v>
      </c>
      <c r="L14" s="658" t="s">
        <v>419</v>
      </c>
      <c r="M14" s="658" t="s">
        <v>420</v>
      </c>
      <c r="N14" s="657" t="s">
        <v>207</v>
      </c>
      <c r="O14" s="657"/>
      <c r="P14" s="657"/>
      <c r="Q14" s="657"/>
      <c r="R14" s="652" t="s">
        <v>406</v>
      </c>
      <c r="S14" s="652"/>
      <c r="T14" s="652"/>
      <c r="U14" s="652"/>
      <c r="V14" s="652" t="s">
        <v>421</v>
      </c>
      <c r="W14" s="652"/>
      <c r="X14" s="652"/>
      <c r="Y14" s="652"/>
      <c r="Z14" s="652" t="s">
        <v>422</v>
      </c>
      <c r="AA14" s="652"/>
      <c r="AB14" s="652"/>
      <c r="AC14" s="652"/>
      <c r="AD14" s="652" t="s">
        <v>412</v>
      </c>
      <c r="AE14" s="652"/>
      <c r="AF14" s="652"/>
      <c r="AG14" s="652"/>
    </row>
    <row r="15" spans="1:33" ht="1.5" customHeight="1" x14ac:dyDescent="0.25">
      <c r="A15" s="648"/>
      <c r="B15" s="648"/>
      <c r="C15" s="648"/>
      <c r="D15" s="648"/>
      <c r="E15" s="648"/>
      <c r="F15" s="648"/>
      <c r="G15" s="648"/>
      <c r="H15" s="651"/>
      <c r="I15" s="648"/>
      <c r="J15" s="648"/>
      <c r="K15" s="659"/>
      <c r="L15" s="659"/>
      <c r="M15" s="659"/>
      <c r="N15" s="141" t="s">
        <v>29</v>
      </c>
      <c r="O15" s="141" t="s">
        <v>30</v>
      </c>
      <c r="P15" s="141" t="s">
        <v>31</v>
      </c>
      <c r="Q15" s="141" t="s">
        <v>32</v>
      </c>
      <c r="R15" s="158" t="s">
        <v>29</v>
      </c>
      <c r="S15" s="158" t="s">
        <v>30</v>
      </c>
      <c r="T15" s="158" t="s">
        <v>31</v>
      </c>
      <c r="U15" s="158" t="s">
        <v>32</v>
      </c>
      <c r="V15" s="158" t="s">
        <v>29</v>
      </c>
      <c r="W15" s="158" t="s">
        <v>30</v>
      </c>
      <c r="X15" s="158" t="s">
        <v>31</v>
      </c>
      <c r="Y15" s="158" t="s">
        <v>32</v>
      </c>
      <c r="Z15" s="181" t="s">
        <v>29</v>
      </c>
      <c r="AA15" s="181" t="s">
        <v>30</v>
      </c>
      <c r="AB15" s="181" t="s">
        <v>31</v>
      </c>
      <c r="AC15" s="181" t="s">
        <v>32</v>
      </c>
      <c r="AD15" s="181" t="s">
        <v>29</v>
      </c>
      <c r="AE15" s="181" t="s">
        <v>30</v>
      </c>
      <c r="AF15" s="181" t="s">
        <v>31</v>
      </c>
      <c r="AG15" s="181" t="s">
        <v>32</v>
      </c>
    </row>
    <row r="16" spans="1:33" ht="37.5" customHeight="1" x14ac:dyDescent="0.25">
      <c r="A16" s="650" t="s">
        <v>449</v>
      </c>
      <c r="B16" s="650"/>
      <c r="C16" s="650"/>
      <c r="D16" s="650"/>
      <c r="E16" s="650"/>
      <c r="F16" s="195"/>
      <c r="G16" s="195"/>
      <c r="H16" s="251" t="e">
        <f>I16+J16+K16+L16+M16</f>
        <v>#REF!</v>
      </c>
      <c r="I16" s="251" t="e">
        <f>I17+I46+I75</f>
        <v>#REF!</v>
      </c>
      <c r="J16" s="251" t="e">
        <f>J17+J46</f>
        <v>#REF!</v>
      </c>
      <c r="K16" s="251" t="e">
        <f>K17+K46</f>
        <v>#REF!</v>
      </c>
      <c r="L16" s="196" t="e">
        <f t="shared" ref="L16:M16" si="0">L17</f>
        <v>#REF!</v>
      </c>
      <c r="M16" s="196" t="e">
        <f t="shared" si="0"/>
        <v>#REF!</v>
      </c>
      <c r="N16" s="197"/>
      <c r="O16" s="197"/>
      <c r="P16" s="197"/>
      <c r="Q16" s="197"/>
      <c r="R16" s="198"/>
      <c r="S16" s="198"/>
      <c r="T16" s="198"/>
      <c r="U16" s="198"/>
      <c r="V16" s="198"/>
      <c r="W16" s="198"/>
      <c r="X16" s="198"/>
      <c r="Y16" s="198"/>
      <c r="Z16" s="198"/>
      <c r="AA16" s="198"/>
      <c r="AB16" s="198"/>
      <c r="AC16" s="198"/>
      <c r="AD16" s="198"/>
      <c r="AE16" s="198"/>
      <c r="AF16" s="198"/>
      <c r="AG16" s="198"/>
    </row>
    <row r="17" spans="1:34" s="8" customFormat="1" ht="81" customHeight="1" x14ac:dyDescent="0.25">
      <c r="A17" s="188" t="s">
        <v>462</v>
      </c>
      <c r="B17" s="188"/>
      <c r="C17" s="188" t="s">
        <v>38</v>
      </c>
      <c r="D17" s="188" t="s">
        <v>435</v>
      </c>
      <c r="E17" s="191">
        <v>43101</v>
      </c>
      <c r="F17" s="191">
        <v>44196</v>
      </c>
      <c r="G17" s="192"/>
      <c r="H17" s="250" t="e">
        <f>I17+J17+K17+L17+M17</f>
        <v>#REF!</v>
      </c>
      <c r="I17" s="250" t="e">
        <f>I18+I20+I22+I24+I26</f>
        <v>#REF!</v>
      </c>
      <c r="J17" s="250" t="e">
        <f>J18+J20+J22</f>
        <v>#REF!</v>
      </c>
      <c r="K17" s="250" t="e">
        <f t="shared" ref="K17" si="1">K18+K20+K22+K24+K26</f>
        <v>#REF!</v>
      </c>
      <c r="L17" s="185" t="e">
        <f t="shared" ref="L17:M17" si="2">L18+L20+L22+L24+L26</f>
        <v>#REF!</v>
      </c>
      <c r="M17" s="185" t="e">
        <f t="shared" si="2"/>
        <v>#REF!</v>
      </c>
      <c r="N17" s="193"/>
      <c r="O17" s="193"/>
      <c r="P17" s="193"/>
      <c r="Q17" s="193"/>
      <c r="R17" s="194"/>
      <c r="S17" s="194"/>
      <c r="T17" s="194"/>
      <c r="U17" s="194"/>
      <c r="V17" s="194"/>
      <c r="W17" s="194"/>
      <c r="X17" s="194"/>
      <c r="Y17" s="194"/>
      <c r="Z17" s="194"/>
      <c r="AA17" s="194"/>
      <c r="AB17" s="194"/>
      <c r="AC17" s="194"/>
      <c r="AD17" s="194"/>
      <c r="AE17" s="194"/>
      <c r="AF17" s="194"/>
      <c r="AG17" s="194"/>
    </row>
    <row r="18" spans="1:34" ht="81.75" customHeight="1" x14ac:dyDescent="0.25">
      <c r="A18" s="177" t="s">
        <v>413</v>
      </c>
      <c r="B18" s="177">
        <v>0</v>
      </c>
      <c r="C18" s="178" t="s">
        <v>38</v>
      </c>
      <c r="D18" s="177" t="s">
        <v>531</v>
      </c>
      <c r="E18" s="98"/>
      <c r="F18" s="98"/>
      <c r="G18" s="142"/>
      <c r="H18" s="252" t="e">
        <f>I18+J18+K18+L18+M18</f>
        <v>#REF!</v>
      </c>
      <c r="I18" s="252" t="e">
        <f>#REF!</f>
        <v>#REF!</v>
      </c>
      <c r="J18" s="252">
        <v>0</v>
      </c>
      <c r="K18" s="252">
        <v>0</v>
      </c>
      <c r="L18" s="190">
        <v>0</v>
      </c>
      <c r="M18" s="190">
        <v>0</v>
      </c>
      <c r="N18" s="256" t="s">
        <v>46</v>
      </c>
      <c r="O18" s="256" t="s">
        <v>46</v>
      </c>
      <c r="P18" s="256" t="s">
        <v>46</v>
      </c>
      <c r="Q18" s="256" t="s">
        <v>46</v>
      </c>
      <c r="R18" s="256" t="s">
        <v>46</v>
      </c>
      <c r="S18" s="256" t="s">
        <v>46</v>
      </c>
      <c r="T18" s="256" t="s">
        <v>46</v>
      </c>
      <c r="U18" s="256" t="s">
        <v>46</v>
      </c>
      <c r="V18" s="256" t="s">
        <v>46</v>
      </c>
      <c r="W18" s="256" t="s">
        <v>46</v>
      </c>
      <c r="X18" s="256" t="s">
        <v>46</v>
      </c>
      <c r="Y18" s="256" t="s">
        <v>46</v>
      </c>
      <c r="Z18" s="85" t="s">
        <v>39</v>
      </c>
      <c r="AA18" s="85" t="s">
        <v>39</v>
      </c>
      <c r="AB18" s="85" t="s">
        <v>39</v>
      </c>
      <c r="AC18" s="85" t="s">
        <v>39</v>
      </c>
      <c r="AD18" s="85" t="s">
        <v>39</v>
      </c>
      <c r="AE18" s="85" t="s">
        <v>39</v>
      </c>
      <c r="AF18" s="85" t="s">
        <v>39</v>
      </c>
      <c r="AG18" s="85" t="s">
        <v>39</v>
      </c>
      <c r="AH18" s="205"/>
    </row>
    <row r="19" spans="1:34" s="154" customFormat="1" ht="84" customHeight="1" x14ac:dyDescent="0.25">
      <c r="A19" s="169" t="s">
        <v>463</v>
      </c>
      <c r="B19" s="169"/>
      <c r="C19" s="175" t="s">
        <v>38</v>
      </c>
      <c r="D19" s="189" t="s">
        <v>46</v>
      </c>
      <c r="E19" s="200">
        <v>43101</v>
      </c>
      <c r="F19" s="200">
        <v>43465</v>
      </c>
      <c r="G19" s="201"/>
      <c r="H19" s="253" t="s">
        <v>46</v>
      </c>
      <c r="I19" s="253" t="s">
        <v>46</v>
      </c>
      <c r="J19" s="253" t="s">
        <v>46</v>
      </c>
      <c r="K19" s="253" t="s">
        <v>46</v>
      </c>
      <c r="L19" s="189" t="s">
        <v>46</v>
      </c>
      <c r="M19" s="189" t="s">
        <v>46</v>
      </c>
      <c r="N19" s="189"/>
      <c r="O19" s="189" t="s">
        <v>534</v>
      </c>
      <c r="P19" s="189" t="s">
        <v>534</v>
      </c>
      <c r="Q19" s="189"/>
      <c r="R19" s="189"/>
      <c r="S19" s="189"/>
      <c r="T19" s="189"/>
      <c r="U19" s="189"/>
      <c r="V19" s="189"/>
      <c r="W19" s="189"/>
      <c r="X19" s="189"/>
      <c r="Y19" s="189"/>
      <c r="Z19" s="189" t="s">
        <v>46</v>
      </c>
      <c r="AA19" s="189" t="s">
        <v>46</v>
      </c>
      <c r="AB19" s="189" t="s">
        <v>46</v>
      </c>
      <c r="AC19" s="189" t="s">
        <v>46</v>
      </c>
      <c r="AD19" s="189" t="s">
        <v>46</v>
      </c>
      <c r="AE19" s="189" t="s">
        <v>46</v>
      </c>
      <c r="AF19" s="189" t="s">
        <v>46</v>
      </c>
      <c r="AG19" s="189" t="s">
        <v>46</v>
      </c>
    </row>
    <row r="20" spans="1:34" s="153" customFormat="1" ht="82.5" customHeight="1" x14ac:dyDescent="0.25">
      <c r="A20" s="177" t="s">
        <v>414</v>
      </c>
      <c r="B20" s="177"/>
      <c r="C20" s="178" t="s">
        <v>38</v>
      </c>
      <c r="D20" s="177" t="s">
        <v>435</v>
      </c>
      <c r="E20" s="94"/>
      <c r="F20" s="98"/>
      <c r="G20" s="142"/>
      <c r="H20" s="252" t="e">
        <f>I20+J20+K20+L20+M20</f>
        <v>#REF!</v>
      </c>
      <c r="I20" s="252">
        <v>0</v>
      </c>
      <c r="J20" s="252" t="e">
        <f>#REF!</f>
        <v>#REF!</v>
      </c>
      <c r="K20" s="252">
        <v>0</v>
      </c>
      <c r="L20" s="190">
        <v>0</v>
      </c>
      <c r="M20" s="190">
        <v>0</v>
      </c>
      <c r="N20" s="256" t="s">
        <v>46</v>
      </c>
      <c r="O20" s="256" t="s">
        <v>46</v>
      </c>
      <c r="P20" s="256" t="s">
        <v>46</v>
      </c>
      <c r="Q20" s="256" t="s">
        <v>46</v>
      </c>
      <c r="R20" s="256" t="s">
        <v>46</v>
      </c>
      <c r="S20" s="256" t="s">
        <v>46</v>
      </c>
      <c r="T20" s="256" t="s">
        <v>46</v>
      </c>
      <c r="U20" s="256" t="s">
        <v>46</v>
      </c>
      <c r="V20" s="256" t="s">
        <v>46</v>
      </c>
      <c r="W20" s="256" t="s">
        <v>46</v>
      </c>
      <c r="X20" s="256" t="s">
        <v>46</v>
      </c>
      <c r="Y20" s="256" t="s">
        <v>46</v>
      </c>
      <c r="Z20" s="85" t="s">
        <v>39</v>
      </c>
      <c r="AA20" s="85" t="s">
        <v>39</v>
      </c>
      <c r="AB20" s="85" t="s">
        <v>39</v>
      </c>
      <c r="AC20" s="85" t="s">
        <v>39</v>
      </c>
      <c r="AD20" s="85" t="s">
        <v>39</v>
      </c>
      <c r="AE20" s="85" t="s">
        <v>39</v>
      </c>
      <c r="AF20" s="85" t="s">
        <v>39</v>
      </c>
      <c r="AG20" s="85" t="s">
        <v>39</v>
      </c>
    </row>
    <row r="21" spans="1:34" s="153" customFormat="1" ht="83.25" customHeight="1" x14ac:dyDescent="0.25">
      <c r="A21" s="169" t="s">
        <v>463</v>
      </c>
      <c r="B21" s="176"/>
      <c r="C21" s="175" t="s">
        <v>38</v>
      </c>
      <c r="D21" s="176" t="s">
        <v>46</v>
      </c>
      <c r="E21" s="200">
        <v>43466</v>
      </c>
      <c r="F21" s="200">
        <v>43830</v>
      </c>
      <c r="G21" s="202"/>
      <c r="H21" s="253" t="s">
        <v>46</v>
      </c>
      <c r="I21" s="253" t="s">
        <v>46</v>
      </c>
      <c r="J21" s="253" t="s">
        <v>46</v>
      </c>
      <c r="K21" s="253" t="s">
        <v>46</v>
      </c>
      <c r="L21" s="189" t="s">
        <v>46</v>
      </c>
      <c r="M21" s="189" t="s">
        <v>46</v>
      </c>
      <c r="N21" s="189"/>
      <c r="O21" s="189"/>
      <c r="P21" s="189"/>
      <c r="Q21" s="189"/>
      <c r="R21" s="189"/>
      <c r="S21" s="189"/>
      <c r="T21" s="189"/>
      <c r="U21" s="189"/>
      <c r="V21" s="189"/>
      <c r="W21" s="189"/>
      <c r="X21" s="189"/>
      <c r="Y21" s="189"/>
      <c r="Z21" s="189" t="s">
        <v>46</v>
      </c>
      <c r="AA21" s="189" t="s">
        <v>46</v>
      </c>
      <c r="AB21" s="189" t="s">
        <v>46</v>
      </c>
      <c r="AC21" s="189" t="s">
        <v>46</v>
      </c>
      <c r="AD21" s="189" t="s">
        <v>46</v>
      </c>
      <c r="AE21" s="189" t="s">
        <v>46</v>
      </c>
      <c r="AF21" s="189" t="s">
        <v>46</v>
      </c>
      <c r="AG21" s="189" t="s">
        <v>46</v>
      </c>
    </row>
    <row r="22" spans="1:34" s="153" customFormat="1" ht="87" customHeight="1" x14ac:dyDescent="0.25">
      <c r="A22" s="178" t="s">
        <v>415</v>
      </c>
      <c r="B22" s="177"/>
      <c r="C22" s="178" t="s">
        <v>38</v>
      </c>
      <c r="D22" s="177" t="s">
        <v>435</v>
      </c>
      <c r="E22" s="94"/>
      <c r="F22" s="98"/>
      <c r="G22" s="142"/>
      <c r="H22" s="252" t="e">
        <f>I22+J22+K22+L22+M22</f>
        <v>#REF!</v>
      </c>
      <c r="I22" s="252">
        <v>0</v>
      </c>
      <c r="J22" s="252">
        <v>0</v>
      </c>
      <c r="K22" s="252" t="e">
        <f>#REF!</f>
        <v>#REF!</v>
      </c>
      <c r="L22" s="190">
        <v>0</v>
      </c>
      <c r="M22" s="190">
        <v>0</v>
      </c>
      <c r="N22" s="256" t="s">
        <v>46</v>
      </c>
      <c r="O22" s="256" t="s">
        <v>46</v>
      </c>
      <c r="P22" s="256" t="s">
        <v>46</v>
      </c>
      <c r="Q22" s="256" t="s">
        <v>46</v>
      </c>
      <c r="R22" s="256" t="s">
        <v>46</v>
      </c>
      <c r="S22" s="256" t="s">
        <v>46</v>
      </c>
      <c r="T22" s="256" t="s">
        <v>46</v>
      </c>
      <c r="U22" s="256" t="s">
        <v>46</v>
      </c>
      <c r="V22" s="256" t="s">
        <v>46</v>
      </c>
      <c r="W22" s="256" t="s">
        <v>46</v>
      </c>
      <c r="X22" s="256" t="s">
        <v>46</v>
      </c>
      <c r="Y22" s="256" t="s">
        <v>46</v>
      </c>
      <c r="Z22" s="85" t="s">
        <v>39</v>
      </c>
      <c r="AA22" s="85" t="s">
        <v>39</v>
      </c>
      <c r="AB22" s="85" t="s">
        <v>39</v>
      </c>
      <c r="AC22" s="85" t="s">
        <v>39</v>
      </c>
      <c r="AD22" s="85" t="s">
        <v>39</v>
      </c>
      <c r="AE22" s="85" t="s">
        <v>39</v>
      </c>
      <c r="AF22" s="85" t="s">
        <v>39</v>
      </c>
      <c r="AG22" s="85" t="s">
        <v>39</v>
      </c>
    </row>
    <row r="23" spans="1:34" s="154" customFormat="1" ht="97.5" customHeight="1" x14ac:dyDescent="0.25">
      <c r="A23" s="169" t="s">
        <v>463</v>
      </c>
      <c r="B23" s="169"/>
      <c r="C23" s="175" t="s">
        <v>38</v>
      </c>
      <c r="D23" s="189" t="s">
        <v>46</v>
      </c>
      <c r="E23" s="203">
        <v>43831</v>
      </c>
      <c r="F23" s="200">
        <v>44196</v>
      </c>
      <c r="G23" s="204"/>
      <c r="H23" s="253" t="s">
        <v>46</v>
      </c>
      <c r="I23" s="253" t="s">
        <v>46</v>
      </c>
      <c r="J23" s="253" t="s">
        <v>46</v>
      </c>
      <c r="K23" s="253" t="s">
        <v>46</v>
      </c>
      <c r="L23" s="189" t="s">
        <v>46</v>
      </c>
      <c r="M23" s="189" t="s">
        <v>46</v>
      </c>
      <c r="N23" s="189"/>
      <c r="O23" s="189"/>
      <c r="P23" s="189"/>
      <c r="Q23" s="189"/>
      <c r="R23" s="189"/>
      <c r="S23" s="189"/>
      <c r="T23" s="189"/>
      <c r="U23" s="189"/>
      <c r="V23" s="189"/>
      <c r="W23" s="189"/>
      <c r="X23" s="189"/>
      <c r="Y23" s="189"/>
      <c r="Z23" s="189" t="s">
        <v>46</v>
      </c>
      <c r="AA23" s="189" t="s">
        <v>46</v>
      </c>
      <c r="AB23" s="189" t="s">
        <v>46</v>
      </c>
      <c r="AC23" s="189" t="s">
        <v>46</v>
      </c>
      <c r="AD23" s="189" t="s">
        <v>46</v>
      </c>
      <c r="AE23" s="189" t="s">
        <v>46</v>
      </c>
      <c r="AF23" s="189" t="s">
        <v>46</v>
      </c>
      <c r="AG23" s="189" t="s">
        <v>46</v>
      </c>
    </row>
    <row r="24" spans="1:34" s="8" customFormat="1" ht="110.25" hidden="1" customHeight="1" x14ac:dyDescent="0.25">
      <c r="A24" s="178" t="s">
        <v>416</v>
      </c>
      <c r="B24" s="86"/>
      <c r="C24" s="178" t="s">
        <v>38</v>
      </c>
      <c r="D24" s="177" t="s">
        <v>435</v>
      </c>
      <c r="E24" s="100"/>
      <c r="F24" s="96"/>
      <c r="G24" s="155"/>
      <c r="H24" s="144" t="e">
        <f>I24+J24+K24+L24+M24</f>
        <v>#REF!</v>
      </c>
      <c r="I24" s="190">
        <v>0</v>
      </c>
      <c r="J24" s="190">
        <v>0</v>
      </c>
      <c r="K24" s="190">
        <v>0</v>
      </c>
      <c r="L24" s="190" t="e">
        <f>#REF!</f>
        <v>#REF!</v>
      </c>
      <c r="M24" s="190">
        <v>0</v>
      </c>
      <c r="N24" s="85" t="s">
        <v>39</v>
      </c>
      <c r="O24" s="85" t="s">
        <v>39</v>
      </c>
      <c r="P24" s="85" t="s">
        <v>39</v>
      </c>
      <c r="Q24" s="85" t="s">
        <v>39</v>
      </c>
      <c r="R24" s="85" t="s">
        <v>39</v>
      </c>
      <c r="S24" s="85" t="s">
        <v>39</v>
      </c>
      <c r="T24" s="85" t="s">
        <v>39</v>
      </c>
      <c r="U24" s="85" t="s">
        <v>39</v>
      </c>
      <c r="V24" s="85" t="s">
        <v>39</v>
      </c>
      <c r="W24" s="85" t="s">
        <v>39</v>
      </c>
      <c r="X24" s="85" t="s">
        <v>39</v>
      </c>
      <c r="Y24" s="85" t="s">
        <v>39</v>
      </c>
      <c r="Z24" s="85" t="s">
        <v>39</v>
      </c>
      <c r="AA24" s="85" t="s">
        <v>39</v>
      </c>
      <c r="AB24" s="85" t="s">
        <v>39</v>
      </c>
      <c r="AC24" s="85" t="s">
        <v>39</v>
      </c>
      <c r="AD24" s="85" t="s">
        <v>39</v>
      </c>
      <c r="AE24" s="85" t="s">
        <v>39</v>
      </c>
      <c r="AF24" s="85" t="s">
        <v>39</v>
      </c>
      <c r="AG24" s="85" t="s">
        <v>39</v>
      </c>
    </row>
    <row r="25" spans="1:34" s="154" customFormat="1" ht="99" hidden="1" customHeight="1" x14ac:dyDescent="0.25">
      <c r="A25" s="169" t="s">
        <v>463</v>
      </c>
      <c r="B25" s="169"/>
      <c r="C25" s="169" t="s">
        <v>38</v>
      </c>
      <c r="D25" s="189" t="s">
        <v>46</v>
      </c>
      <c r="E25" s="203">
        <v>44197</v>
      </c>
      <c r="F25" s="200">
        <v>44561</v>
      </c>
      <c r="G25" s="201"/>
      <c r="H25" s="189" t="s">
        <v>46</v>
      </c>
      <c r="I25" s="189" t="s">
        <v>46</v>
      </c>
      <c r="J25" s="189" t="s">
        <v>46</v>
      </c>
      <c r="K25" s="189" t="s">
        <v>46</v>
      </c>
      <c r="L25" s="189" t="s">
        <v>46</v>
      </c>
      <c r="M25" s="189" t="s">
        <v>46</v>
      </c>
      <c r="N25" s="189" t="s">
        <v>46</v>
      </c>
      <c r="O25" s="189" t="s">
        <v>46</v>
      </c>
      <c r="P25" s="189" t="s">
        <v>46</v>
      </c>
      <c r="Q25" s="189" t="s">
        <v>46</v>
      </c>
      <c r="R25" s="189" t="s">
        <v>46</v>
      </c>
      <c r="S25" s="189" t="s">
        <v>46</v>
      </c>
      <c r="T25" s="189" t="s">
        <v>46</v>
      </c>
      <c r="U25" s="189" t="s">
        <v>46</v>
      </c>
      <c r="V25" s="189" t="s">
        <v>46</v>
      </c>
      <c r="W25" s="189" t="s">
        <v>46</v>
      </c>
      <c r="X25" s="189" t="s">
        <v>46</v>
      </c>
      <c r="Y25" s="189" t="s">
        <v>46</v>
      </c>
      <c r="Z25" s="189" t="s">
        <v>46</v>
      </c>
      <c r="AA25" s="189" t="s">
        <v>46</v>
      </c>
      <c r="AB25" s="189" t="s">
        <v>46</v>
      </c>
      <c r="AC25" s="189" t="s">
        <v>46</v>
      </c>
      <c r="AD25" s="189" t="s">
        <v>46</v>
      </c>
      <c r="AE25" s="189" t="s">
        <v>46</v>
      </c>
      <c r="AF25" s="189" t="s">
        <v>46</v>
      </c>
      <c r="AG25" s="189" t="s">
        <v>46</v>
      </c>
    </row>
    <row r="26" spans="1:34" s="153" customFormat="1" ht="91.5" hidden="1" customHeight="1" x14ac:dyDescent="0.25">
      <c r="A26" s="178" t="s">
        <v>417</v>
      </c>
      <c r="B26" s="178"/>
      <c r="C26" s="178" t="s">
        <v>38</v>
      </c>
      <c r="D26" s="177" t="s">
        <v>435</v>
      </c>
      <c r="E26" s="130"/>
      <c r="F26" s="130"/>
      <c r="G26" s="143"/>
      <c r="H26" s="144" t="e">
        <f>I26+J26+K26+L26+M26</f>
        <v>#REF!</v>
      </c>
      <c r="I26" s="190">
        <v>0</v>
      </c>
      <c r="J26" s="190">
        <v>0</v>
      </c>
      <c r="K26" s="190">
        <v>0</v>
      </c>
      <c r="L26" s="190">
        <v>0</v>
      </c>
      <c r="M26" s="190" t="e">
        <f>#REF!</f>
        <v>#REF!</v>
      </c>
      <c r="N26" s="85" t="s">
        <v>39</v>
      </c>
      <c r="O26" s="85" t="s">
        <v>39</v>
      </c>
      <c r="P26" s="85" t="s">
        <v>39</v>
      </c>
      <c r="Q26" s="85" t="s">
        <v>39</v>
      </c>
      <c r="R26" s="85" t="s">
        <v>39</v>
      </c>
      <c r="S26" s="85" t="s">
        <v>39</v>
      </c>
      <c r="T26" s="85" t="s">
        <v>39</v>
      </c>
      <c r="U26" s="85" t="s">
        <v>39</v>
      </c>
      <c r="V26" s="85" t="s">
        <v>39</v>
      </c>
      <c r="W26" s="85" t="s">
        <v>39</v>
      </c>
      <c r="X26" s="85" t="s">
        <v>39</v>
      </c>
      <c r="Y26" s="85" t="s">
        <v>39</v>
      </c>
      <c r="Z26" s="85" t="s">
        <v>39</v>
      </c>
      <c r="AA26" s="85" t="s">
        <v>39</v>
      </c>
      <c r="AB26" s="85" t="s">
        <v>39</v>
      </c>
      <c r="AC26" s="85" t="s">
        <v>39</v>
      </c>
      <c r="AD26" s="85" t="s">
        <v>39</v>
      </c>
      <c r="AE26" s="85" t="s">
        <v>39</v>
      </c>
      <c r="AF26" s="85" t="s">
        <v>39</v>
      </c>
      <c r="AG26" s="85" t="s">
        <v>39</v>
      </c>
    </row>
    <row r="27" spans="1:34" ht="87.75" hidden="1" customHeight="1" x14ac:dyDescent="0.25">
      <c r="A27" s="93" t="s">
        <v>394</v>
      </c>
      <c r="B27" s="6"/>
      <c r="C27" s="93"/>
      <c r="D27" s="92"/>
      <c r="E27" s="99"/>
      <c r="F27" s="91"/>
      <c r="G27" s="111"/>
      <c r="H27" s="168" t="e">
        <f>#REF!+I27+J27</f>
        <v>#REF!</v>
      </c>
      <c r="I27" s="128" t="e">
        <f>#REF!</f>
        <v>#REF!</v>
      </c>
      <c r="J27" s="128" t="e">
        <f>#REF!</f>
        <v>#REF!</v>
      </c>
      <c r="K27" s="128"/>
      <c r="L27" s="128"/>
      <c r="M27" s="128"/>
      <c r="N27" s="150"/>
      <c r="O27" s="101"/>
      <c r="P27" s="101"/>
      <c r="Q27" s="101"/>
      <c r="R27" s="101"/>
      <c r="S27" s="101"/>
      <c r="T27" s="149"/>
      <c r="U27" s="149"/>
      <c r="V27" s="149"/>
      <c r="W27" s="149"/>
      <c r="X27" s="149"/>
      <c r="Y27" s="149"/>
      <c r="Z27" s="149"/>
      <c r="AA27" s="149"/>
      <c r="AB27" s="149"/>
      <c r="AC27" s="149"/>
      <c r="AD27" s="149"/>
      <c r="AE27" s="149"/>
      <c r="AF27" s="149"/>
      <c r="AG27" s="149"/>
    </row>
    <row r="28" spans="1:34" ht="81" hidden="1" customHeight="1" x14ac:dyDescent="0.25">
      <c r="A28" s="93" t="s">
        <v>482</v>
      </c>
      <c r="B28" s="6"/>
      <c r="C28" s="93"/>
      <c r="D28" s="92"/>
      <c r="E28" s="99"/>
      <c r="F28" s="91"/>
      <c r="G28" s="111"/>
      <c r="H28" s="168" t="e">
        <f>#REF!+I28+J28</f>
        <v>#REF!</v>
      </c>
      <c r="I28" s="128" t="e">
        <f>#REF!</f>
        <v>#REF!</v>
      </c>
      <c r="J28" s="128" t="e">
        <f>#REF!</f>
        <v>#REF!</v>
      </c>
      <c r="K28" s="128"/>
      <c r="L28" s="128"/>
      <c r="M28" s="128"/>
      <c r="N28" s="150"/>
      <c r="O28" s="101"/>
      <c r="P28" s="101"/>
      <c r="Q28" s="101"/>
      <c r="R28" s="101"/>
      <c r="S28" s="101"/>
      <c r="T28" s="149"/>
      <c r="U28" s="149"/>
      <c r="V28" s="149"/>
      <c r="W28" s="149"/>
      <c r="X28" s="149"/>
      <c r="Y28" s="149"/>
      <c r="Z28" s="149"/>
      <c r="AA28" s="149"/>
      <c r="AB28" s="149"/>
      <c r="AC28" s="149"/>
      <c r="AD28" s="149"/>
      <c r="AE28" s="149"/>
      <c r="AF28" s="149"/>
      <c r="AG28" s="149"/>
    </row>
    <row r="29" spans="1:34" ht="77.25" hidden="1" customHeight="1" x14ac:dyDescent="0.25">
      <c r="A29" s="93" t="s">
        <v>483</v>
      </c>
      <c r="B29" s="6"/>
      <c r="C29" s="93"/>
      <c r="D29" s="92"/>
      <c r="E29" s="99"/>
      <c r="F29" s="91"/>
      <c r="G29" s="111"/>
      <c r="H29" s="168" t="e">
        <f>#REF!+I29+J29</f>
        <v>#REF!</v>
      </c>
      <c r="I29" s="128" t="e">
        <f>#REF!</f>
        <v>#REF!</v>
      </c>
      <c r="J29" s="128" t="e">
        <f>#REF!</f>
        <v>#REF!</v>
      </c>
      <c r="K29" s="128"/>
      <c r="L29" s="128"/>
      <c r="M29" s="128"/>
      <c r="N29" s="150"/>
      <c r="O29" s="101"/>
      <c r="P29" s="101"/>
      <c r="Q29" s="101"/>
      <c r="R29" s="101"/>
      <c r="S29" s="101"/>
      <c r="T29" s="149"/>
      <c r="U29" s="149"/>
      <c r="V29" s="149"/>
      <c r="W29" s="149"/>
      <c r="X29" s="149"/>
      <c r="Y29" s="149"/>
      <c r="Z29" s="149"/>
      <c r="AA29" s="149"/>
      <c r="AB29" s="149"/>
      <c r="AC29" s="149"/>
      <c r="AD29" s="149"/>
      <c r="AE29" s="149"/>
      <c r="AF29" s="149"/>
      <c r="AG29" s="149"/>
    </row>
    <row r="30" spans="1:34" ht="77.25" hidden="1" customHeight="1" x14ac:dyDescent="0.25">
      <c r="A30" s="93" t="s">
        <v>484</v>
      </c>
      <c r="B30" s="6"/>
      <c r="C30" s="93"/>
      <c r="D30" s="92"/>
      <c r="E30" s="99"/>
      <c r="F30" s="91"/>
      <c r="G30" s="111"/>
      <c r="H30" s="168" t="e">
        <f>#REF!+I30+J30</f>
        <v>#REF!</v>
      </c>
      <c r="I30" s="128" t="e">
        <f>#REF!</f>
        <v>#REF!</v>
      </c>
      <c r="J30" s="128" t="e">
        <f>#REF!</f>
        <v>#REF!</v>
      </c>
      <c r="K30" s="128"/>
      <c r="L30" s="128"/>
      <c r="M30" s="128"/>
      <c r="N30" s="150"/>
      <c r="O30" s="101"/>
      <c r="P30" s="101"/>
      <c r="Q30" s="101"/>
      <c r="R30" s="101"/>
      <c r="S30" s="101"/>
      <c r="T30" s="149"/>
      <c r="U30" s="149"/>
      <c r="V30" s="149"/>
      <c r="W30" s="149"/>
      <c r="X30" s="149"/>
      <c r="Y30" s="149"/>
      <c r="Z30" s="149"/>
      <c r="AA30" s="149"/>
      <c r="AB30" s="149"/>
      <c r="AC30" s="149"/>
      <c r="AD30" s="149"/>
      <c r="AE30" s="149"/>
      <c r="AF30" s="149"/>
      <c r="AG30" s="149"/>
    </row>
    <row r="31" spans="1:34" ht="77.25" hidden="1" customHeight="1" x14ac:dyDescent="0.25">
      <c r="A31" s="93" t="s">
        <v>485</v>
      </c>
      <c r="B31" s="6"/>
      <c r="C31" s="93"/>
      <c r="D31" s="92"/>
      <c r="E31" s="99"/>
      <c r="F31" s="91"/>
      <c r="G31" s="111"/>
      <c r="H31" s="168" t="e">
        <f>#REF!+I31+J31</f>
        <v>#REF!</v>
      </c>
      <c r="I31" s="128" t="e">
        <f>#REF!</f>
        <v>#REF!</v>
      </c>
      <c r="J31" s="128" t="e">
        <f>#REF!</f>
        <v>#REF!</v>
      </c>
      <c r="K31" s="128"/>
      <c r="L31" s="128"/>
      <c r="M31" s="128"/>
      <c r="N31" s="150"/>
      <c r="O31" s="101"/>
      <c r="P31" s="101"/>
      <c r="Q31" s="101"/>
      <c r="R31" s="101"/>
      <c r="S31" s="101"/>
      <c r="T31" s="149"/>
      <c r="U31" s="149"/>
      <c r="V31" s="149"/>
      <c r="W31" s="149"/>
      <c r="X31" s="149"/>
      <c r="Y31" s="149"/>
      <c r="Z31" s="149"/>
      <c r="AA31" s="149"/>
      <c r="AB31" s="149"/>
      <c r="AC31" s="149"/>
      <c r="AD31" s="149"/>
      <c r="AE31" s="149"/>
      <c r="AF31" s="149"/>
      <c r="AG31" s="149"/>
    </row>
    <row r="32" spans="1:34" ht="77.25" hidden="1" customHeight="1" x14ac:dyDescent="0.25">
      <c r="A32" s="93" t="s">
        <v>395</v>
      </c>
      <c r="B32" s="6"/>
      <c r="C32" s="93"/>
      <c r="D32" s="92"/>
      <c r="E32" s="99"/>
      <c r="F32" s="91"/>
      <c r="G32" s="111"/>
      <c r="H32" s="168" t="e">
        <f>#REF!+I32+J32</f>
        <v>#REF!</v>
      </c>
      <c r="I32" s="128" t="e">
        <f>#REF!</f>
        <v>#REF!</v>
      </c>
      <c r="J32" s="128" t="e">
        <f>#REF!</f>
        <v>#REF!</v>
      </c>
      <c r="K32" s="128"/>
      <c r="L32" s="128"/>
      <c r="M32" s="128"/>
      <c r="N32" s="150"/>
      <c r="O32" s="101"/>
      <c r="P32" s="101"/>
      <c r="Q32" s="101"/>
      <c r="R32" s="101"/>
      <c r="S32" s="101"/>
      <c r="T32" s="149"/>
      <c r="U32" s="149"/>
      <c r="V32" s="149"/>
      <c r="W32" s="149"/>
      <c r="X32" s="149"/>
      <c r="Y32" s="149"/>
      <c r="Z32" s="149"/>
      <c r="AA32" s="149"/>
      <c r="AB32" s="149"/>
      <c r="AC32" s="149"/>
      <c r="AD32" s="149"/>
      <c r="AE32" s="149"/>
      <c r="AF32" s="149"/>
      <c r="AG32" s="149"/>
    </row>
    <row r="33" spans="1:34" ht="51.75" hidden="1" customHeight="1" x14ac:dyDescent="0.25">
      <c r="A33" s="95" t="s">
        <v>486</v>
      </c>
      <c r="B33" s="6"/>
      <c r="C33" s="93"/>
      <c r="D33" s="92"/>
      <c r="E33" s="99"/>
      <c r="F33" s="91"/>
      <c r="G33" s="111"/>
      <c r="H33" s="148" t="s">
        <v>46</v>
      </c>
      <c r="I33" s="182" t="s">
        <v>46</v>
      </c>
      <c r="J33" s="182" t="s">
        <v>46</v>
      </c>
      <c r="K33" s="182"/>
      <c r="L33" s="182"/>
      <c r="M33" s="182"/>
      <c r="N33" s="150"/>
      <c r="O33" s="101"/>
      <c r="P33" s="101"/>
      <c r="Q33" s="101"/>
      <c r="R33" s="101"/>
      <c r="S33" s="101"/>
      <c r="T33" s="149"/>
      <c r="U33" s="149"/>
      <c r="V33" s="149"/>
      <c r="W33" s="149"/>
      <c r="X33" s="149"/>
      <c r="Y33" s="149"/>
      <c r="Z33" s="149"/>
      <c r="AA33" s="149"/>
      <c r="AB33" s="149"/>
      <c r="AC33" s="149"/>
      <c r="AD33" s="149"/>
      <c r="AE33" s="149"/>
      <c r="AF33" s="149"/>
      <c r="AG33" s="149"/>
    </row>
    <row r="34" spans="1:34" ht="15.75" hidden="1" customHeight="1" x14ac:dyDescent="0.25">
      <c r="A34" s="647" t="s">
        <v>396</v>
      </c>
      <c r="B34" s="647"/>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147"/>
      <c r="AB34" s="145"/>
      <c r="AC34" s="145"/>
      <c r="AD34" s="145"/>
      <c r="AE34" s="145"/>
      <c r="AF34" s="145"/>
      <c r="AG34" s="199"/>
    </row>
    <row r="35" spans="1:34" hidden="1" x14ac:dyDescent="0.25">
      <c r="A35" s="183"/>
      <c r="B35" s="183"/>
      <c r="C35" s="183"/>
      <c r="D35" s="183"/>
      <c r="E35" s="183"/>
      <c r="F35" s="183"/>
      <c r="G35" s="183"/>
      <c r="H35" s="151" t="e">
        <f>#REF!+I35+J35</f>
        <v>#REF!</v>
      </c>
      <c r="I35" s="151" t="e">
        <f>I36+I38+I40+I42+I44</f>
        <v>#REF!</v>
      </c>
      <c r="J35" s="151" t="e">
        <f>J36+J38+J40+J42+J44</f>
        <v>#REF!</v>
      </c>
      <c r="K35" s="151"/>
      <c r="L35" s="151"/>
      <c r="M35" s="151"/>
      <c r="N35" s="76"/>
      <c r="O35" s="183"/>
      <c r="P35" s="183"/>
      <c r="Q35" s="183"/>
      <c r="R35" s="183"/>
      <c r="S35" s="183"/>
      <c r="T35" s="183"/>
      <c r="U35" s="183"/>
      <c r="V35" s="183"/>
      <c r="W35" s="183"/>
      <c r="X35" s="183"/>
      <c r="Y35" s="183"/>
      <c r="Z35" s="183"/>
      <c r="AA35" s="183"/>
      <c r="AB35" s="183"/>
      <c r="AC35" s="183"/>
      <c r="AD35" s="183"/>
      <c r="AE35" s="183"/>
      <c r="AF35" s="183"/>
      <c r="AG35" s="183"/>
    </row>
    <row r="36" spans="1:34" s="129" customFormat="1" ht="170.25" hidden="1" customHeight="1" x14ac:dyDescent="0.25">
      <c r="A36" s="86" t="s">
        <v>397</v>
      </c>
      <c r="B36" s="86"/>
      <c r="C36" s="86"/>
      <c r="D36" s="86"/>
      <c r="E36" s="86"/>
      <c r="F36" s="86"/>
      <c r="G36" s="86"/>
      <c r="H36" s="152" t="e">
        <f>#REF!+I36+J36</f>
        <v>#REF!</v>
      </c>
      <c r="I36" s="152" t="e">
        <f>I37</f>
        <v>#REF!</v>
      </c>
      <c r="J36" s="152" t="e">
        <f>J37</f>
        <v>#REF!</v>
      </c>
      <c r="K36" s="152"/>
      <c r="L36" s="152"/>
      <c r="M36" s="152"/>
      <c r="N36" s="168"/>
      <c r="O36" s="86"/>
      <c r="P36" s="86"/>
      <c r="Q36" s="86"/>
      <c r="R36" s="86"/>
      <c r="S36" s="86"/>
      <c r="T36" s="86"/>
      <c r="U36" s="86"/>
      <c r="V36" s="86"/>
      <c r="W36" s="86"/>
      <c r="X36" s="86"/>
      <c r="Y36" s="86"/>
      <c r="Z36" s="86"/>
      <c r="AA36" s="86"/>
      <c r="AB36" s="86"/>
      <c r="AC36" s="86"/>
      <c r="AD36" s="86"/>
      <c r="AE36" s="86"/>
      <c r="AF36" s="86"/>
      <c r="AG36" s="86"/>
    </row>
    <row r="37" spans="1:34" s="129" customFormat="1" ht="162" hidden="1" customHeight="1" x14ac:dyDescent="0.25">
      <c r="A37" s="97" t="s">
        <v>398</v>
      </c>
      <c r="B37" s="86"/>
      <c r="C37" s="86"/>
      <c r="D37" s="86"/>
      <c r="E37" s="86"/>
      <c r="F37" s="86"/>
      <c r="G37" s="86"/>
      <c r="H37" s="152" t="e">
        <f>#REF!+I37+J37</f>
        <v>#REF!</v>
      </c>
      <c r="I37" s="128" t="e">
        <f>#REF!</f>
        <v>#REF!</v>
      </c>
      <c r="J37" s="128" t="e">
        <f>#REF!</f>
        <v>#REF!</v>
      </c>
      <c r="K37" s="128"/>
      <c r="L37" s="128"/>
      <c r="M37" s="128"/>
      <c r="N37" s="168"/>
      <c r="O37" s="86"/>
      <c r="P37" s="86"/>
      <c r="Q37" s="86"/>
      <c r="R37" s="86"/>
      <c r="S37" s="86"/>
      <c r="T37" s="86"/>
      <c r="U37" s="86"/>
      <c r="V37" s="86"/>
      <c r="W37" s="86"/>
      <c r="X37" s="86"/>
      <c r="Y37" s="86"/>
      <c r="Z37" s="86"/>
      <c r="AA37" s="86"/>
      <c r="AB37" s="86"/>
      <c r="AC37" s="86"/>
      <c r="AD37" s="86"/>
      <c r="AE37" s="86"/>
      <c r="AF37" s="86"/>
      <c r="AG37" s="86"/>
    </row>
    <row r="38" spans="1:34" s="129" customFormat="1" ht="117.75" hidden="1" customHeight="1" x14ac:dyDescent="0.25">
      <c r="A38" s="86" t="s">
        <v>399</v>
      </c>
      <c r="B38" s="86"/>
      <c r="C38" s="86"/>
      <c r="D38" s="86"/>
      <c r="E38" s="86"/>
      <c r="F38" s="86"/>
      <c r="G38" s="86"/>
      <c r="H38" s="152" t="e">
        <f>#REF!+I38+J38</f>
        <v>#REF!</v>
      </c>
      <c r="I38" s="152" t="e">
        <f>I39</f>
        <v>#REF!</v>
      </c>
      <c r="J38" s="152" t="e">
        <f>J39</f>
        <v>#REF!</v>
      </c>
      <c r="K38" s="152"/>
      <c r="L38" s="152"/>
      <c r="M38" s="152"/>
      <c r="N38" s="168"/>
      <c r="O38" s="86"/>
      <c r="P38" s="86"/>
      <c r="Q38" s="86"/>
      <c r="R38" s="86"/>
      <c r="S38" s="86"/>
      <c r="T38" s="86"/>
      <c r="U38" s="86"/>
      <c r="V38" s="86"/>
      <c r="W38" s="86"/>
      <c r="X38" s="86"/>
      <c r="Y38" s="86"/>
      <c r="Z38" s="86"/>
      <c r="AA38" s="86"/>
      <c r="AB38" s="86"/>
      <c r="AC38" s="86"/>
      <c r="AD38" s="86"/>
      <c r="AE38" s="86"/>
      <c r="AF38" s="86"/>
      <c r="AG38" s="86"/>
    </row>
    <row r="39" spans="1:34" s="129" customFormat="1" ht="63.75" hidden="1" customHeight="1" x14ac:dyDescent="0.25">
      <c r="A39" s="97" t="s">
        <v>400</v>
      </c>
      <c r="B39" s="86"/>
      <c r="C39" s="86"/>
      <c r="D39" s="86"/>
      <c r="E39" s="86"/>
      <c r="F39" s="86"/>
      <c r="G39" s="86"/>
      <c r="H39" s="152" t="e">
        <f>#REF!+I39+J39</f>
        <v>#REF!</v>
      </c>
      <c r="I39" s="128" t="e">
        <f>#REF!</f>
        <v>#REF!</v>
      </c>
      <c r="J39" s="128" t="e">
        <f>#REF!</f>
        <v>#REF!</v>
      </c>
      <c r="K39" s="128"/>
      <c r="L39" s="128"/>
      <c r="M39" s="128"/>
      <c r="N39" s="168"/>
      <c r="O39" s="86"/>
      <c r="P39" s="86"/>
      <c r="Q39" s="86"/>
      <c r="R39" s="86"/>
      <c r="S39" s="86"/>
      <c r="T39" s="86"/>
      <c r="U39" s="86"/>
      <c r="V39" s="86"/>
      <c r="W39" s="86"/>
      <c r="X39" s="86"/>
      <c r="Y39" s="86"/>
      <c r="Z39" s="86"/>
      <c r="AA39" s="86"/>
      <c r="AB39" s="86"/>
      <c r="AC39" s="86"/>
      <c r="AD39" s="86"/>
      <c r="AE39" s="86"/>
      <c r="AF39" s="86"/>
      <c r="AG39" s="86"/>
    </row>
    <row r="40" spans="1:34" s="129" customFormat="1" ht="246.75" hidden="1" customHeight="1" x14ac:dyDescent="0.25">
      <c r="A40" s="86" t="s">
        <v>401</v>
      </c>
      <c r="B40" s="86"/>
      <c r="C40" s="86"/>
      <c r="D40" s="86"/>
      <c r="E40" s="86"/>
      <c r="F40" s="86"/>
      <c r="G40" s="86"/>
      <c r="H40" s="152" t="e">
        <f>#REF!+I40+J40</f>
        <v>#REF!</v>
      </c>
      <c r="I40" s="152" t="e">
        <f>I41</f>
        <v>#REF!</v>
      </c>
      <c r="J40" s="152" t="e">
        <f>J41</f>
        <v>#REF!</v>
      </c>
      <c r="K40" s="152"/>
      <c r="L40" s="152"/>
      <c r="M40" s="152"/>
      <c r="N40" s="168"/>
      <c r="O40" s="86"/>
      <c r="P40" s="86"/>
      <c r="Q40" s="86"/>
      <c r="R40" s="86"/>
      <c r="S40" s="86"/>
      <c r="T40" s="86"/>
      <c r="U40" s="86"/>
      <c r="V40" s="86"/>
      <c r="W40" s="86"/>
      <c r="X40" s="86"/>
      <c r="Y40" s="86"/>
      <c r="Z40" s="86"/>
      <c r="AA40" s="86"/>
      <c r="AB40" s="86"/>
      <c r="AC40" s="86"/>
      <c r="AD40" s="86"/>
      <c r="AE40" s="86"/>
      <c r="AF40" s="86"/>
      <c r="AG40" s="86"/>
    </row>
    <row r="41" spans="1:34" s="129" customFormat="1" ht="231" hidden="1" customHeight="1" x14ac:dyDescent="0.25">
      <c r="A41" s="97" t="s">
        <v>402</v>
      </c>
      <c r="B41" s="86"/>
      <c r="C41" s="86"/>
      <c r="D41" s="86"/>
      <c r="E41" s="86"/>
      <c r="F41" s="86"/>
      <c r="G41" s="86"/>
      <c r="H41" s="152" t="e">
        <f>#REF!+I41+J41</f>
        <v>#REF!</v>
      </c>
      <c r="I41" s="128" t="e">
        <f>#REF!</f>
        <v>#REF!</v>
      </c>
      <c r="J41" s="128" t="e">
        <f>#REF!</f>
        <v>#REF!</v>
      </c>
      <c r="K41" s="128"/>
      <c r="L41" s="128"/>
      <c r="M41" s="128"/>
      <c r="N41" s="168"/>
      <c r="O41" s="86"/>
      <c r="P41" s="86"/>
      <c r="Q41" s="86"/>
      <c r="R41" s="86"/>
      <c r="S41" s="86"/>
      <c r="T41" s="86"/>
      <c r="U41" s="86"/>
      <c r="V41" s="86"/>
      <c r="W41" s="86"/>
      <c r="X41" s="86"/>
      <c r="Y41" s="86"/>
      <c r="Z41" s="86"/>
      <c r="AA41" s="86"/>
      <c r="AB41" s="86"/>
      <c r="AC41" s="86"/>
      <c r="AD41" s="86"/>
      <c r="AE41" s="86"/>
      <c r="AF41" s="86"/>
      <c r="AG41" s="86"/>
    </row>
    <row r="42" spans="1:34" s="129" customFormat="1" ht="232.5" hidden="1" customHeight="1" x14ac:dyDescent="0.25">
      <c r="A42" s="86" t="s">
        <v>403</v>
      </c>
      <c r="B42" s="86"/>
      <c r="C42" s="86"/>
      <c r="D42" s="86"/>
      <c r="E42" s="86"/>
      <c r="F42" s="86"/>
      <c r="G42" s="86"/>
      <c r="H42" s="152" t="e">
        <f>#REF!+I42+J42</f>
        <v>#REF!</v>
      </c>
      <c r="I42" s="152" t="e">
        <f>I43</f>
        <v>#REF!</v>
      </c>
      <c r="J42" s="152" t="e">
        <f>J43</f>
        <v>#REF!</v>
      </c>
      <c r="K42" s="152"/>
      <c r="L42" s="152"/>
      <c r="M42" s="152"/>
      <c r="N42" s="168"/>
      <c r="O42" s="86"/>
      <c r="P42" s="86"/>
      <c r="Q42" s="86"/>
      <c r="R42" s="86"/>
      <c r="S42" s="86"/>
      <c r="T42" s="86"/>
      <c r="U42" s="86"/>
      <c r="V42" s="86"/>
      <c r="W42" s="86"/>
      <c r="X42" s="86"/>
      <c r="Y42" s="86"/>
      <c r="Z42" s="86"/>
      <c r="AA42" s="86"/>
      <c r="AB42" s="86"/>
      <c r="AC42" s="86"/>
      <c r="AD42" s="86"/>
      <c r="AE42" s="86"/>
      <c r="AF42" s="86"/>
      <c r="AG42" s="86"/>
    </row>
    <row r="43" spans="1:34" s="129" customFormat="1" ht="108.75" hidden="1" customHeight="1" x14ac:dyDescent="0.25">
      <c r="A43" s="97" t="s">
        <v>404</v>
      </c>
      <c r="B43" s="86"/>
      <c r="C43" s="86"/>
      <c r="D43" s="86"/>
      <c r="E43" s="86"/>
      <c r="F43" s="86"/>
      <c r="G43" s="86"/>
      <c r="H43" s="152" t="e">
        <f>#REF!+I43+J43</f>
        <v>#REF!</v>
      </c>
      <c r="I43" s="128" t="e">
        <f>#REF!</f>
        <v>#REF!</v>
      </c>
      <c r="J43" s="128" t="e">
        <f>#REF!</f>
        <v>#REF!</v>
      </c>
      <c r="K43" s="128"/>
      <c r="L43" s="128"/>
      <c r="M43" s="128"/>
      <c r="N43" s="168"/>
      <c r="O43" s="86"/>
      <c r="P43" s="86"/>
      <c r="Q43" s="86"/>
      <c r="R43" s="86"/>
      <c r="S43" s="86"/>
      <c r="T43" s="86"/>
      <c r="U43" s="86"/>
      <c r="V43" s="86"/>
      <c r="W43" s="86"/>
      <c r="X43" s="86"/>
      <c r="Y43" s="86"/>
      <c r="Z43" s="86"/>
      <c r="AA43" s="86"/>
      <c r="AB43" s="86"/>
      <c r="AC43" s="86"/>
      <c r="AD43" s="86"/>
      <c r="AE43" s="86"/>
      <c r="AF43" s="86"/>
      <c r="AG43" s="86"/>
    </row>
    <row r="44" spans="1:34" s="129" customFormat="1" ht="126.75" hidden="1" customHeight="1" x14ac:dyDescent="0.25">
      <c r="A44" s="86" t="s">
        <v>405</v>
      </c>
      <c r="B44" s="86"/>
      <c r="C44" s="86"/>
      <c r="D44" s="86"/>
      <c r="E44" s="86"/>
      <c r="F44" s="86"/>
      <c r="G44" s="86"/>
      <c r="H44" s="152" t="e">
        <f>#REF!+I44+J44</f>
        <v>#REF!</v>
      </c>
      <c r="I44" s="148" t="str">
        <f>I45</f>
        <v>х</v>
      </c>
      <c r="J44" s="148" t="str">
        <f>J45</f>
        <v>х</v>
      </c>
      <c r="K44" s="148"/>
      <c r="L44" s="148"/>
      <c r="M44" s="148"/>
      <c r="N44" s="168"/>
      <c r="O44" s="86"/>
      <c r="P44" s="86"/>
      <c r="Q44" s="86"/>
      <c r="R44" s="86"/>
      <c r="S44" s="86"/>
      <c r="T44" s="86"/>
      <c r="U44" s="86"/>
      <c r="V44" s="86"/>
      <c r="W44" s="86"/>
      <c r="X44" s="86"/>
      <c r="Y44" s="86"/>
      <c r="Z44" s="86"/>
      <c r="AA44" s="86"/>
      <c r="AB44" s="86"/>
      <c r="AC44" s="86"/>
      <c r="AD44" s="86"/>
      <c r="AE44" s="86"/>
      <c r="AF44" s="86"/>
      <c r="AG44" s="86"/>
    </row>
    <row r="45" spans="1:34" s="154" customFormat="1" ht="99" hidden="1" customHeight="1" x14ac:dyDescent="0.25">
      <c r="A45" s="169" t="s">
        <v>463</v>
      </c>
      <c r="B45" s="169"/>
      <c r="C45" s="169" t="s">
        <v>38</v>
      </c>
      <c r="D45" s="189" t="s">
        <v>46</v>
      </c>
      <c r="E45" s="203">
        <v>44562</v>
      </c>
      <c r="F45" s="200">
        <v>44926</v>
      </c>
      <c r="G45" s="201"/>
      <c r="H45" s="189" t="s">
        <v>46</v>
      </c>
      <c r="I45" s="189" t="s">
        <v>46</v>
      </c>
      <c r="J45" s="189" t="s">
        <v>46</v>
      </c>
      <c r="K45" s="189" t="s">
        <v>46</v>
      </c>
      <c r="L45" s="189" t="s">
        <v>46</v>
      </c>
      <c r="M45" s="189" t="s">
        <v>46</v>
      </c>
      <c r="N45" s="189" t="s">
        <v>46</v>
      </c>
      <c r="O45" s="189" t="s">
        <v>46</v>
      </c>
      <c r="P45" s="189" t="s">
        <v>46</v>
      </c>
      <c r="Q45" s="189" t="s">
        <v>46</v>
      </c>
      <c r="R45" s="189" t="s">
        <v>46</v>
      </c>
      <c r="S45" s="189" t="s">
        <v>46</v>
      </c>
      <c r="T45" s="189" t="s">
        <v>46</v>
      </c>
      <c r="U45" s="189" t="s">
        <v>46</v>
      </c>
      <c r="V45" s="189" t="s">
        <v>46</v>
      </c>
      <c r="W45" s="189" t="s">
        <v>46</v>
      </c>
      <c r="X45" s="189" t="s">
        <v>46</v>
      </c>
      <c r="Y45" s="189" t="s">
        <v>46</v>
      </c>
      <c r="Z45" s="189" t="s">
        <v>46</v>
      </c>
      <c r="AA45" s="189" t="s">
        <v>46</v>
      </c>
      <c r="AB45" s="189" t="s">
        <v>46</v>
      </c>
      <c r="AC45" s="189" t="s">
        <v>46</v>
      </c>
      <c r="AD45" s="189" t="s">
        <v>46</v>
      </c>
      <c r="AE45" s="189" t="s">
        <v>46</v>
      </c>
      <c r="AF45" s="189" t="s">
        <v>46</v>
      </c>
      <c r="AG45" s="189" t="s">
        <v>46</v>
      </c>
    </row>
    <row r="46" spans="1:34" s="8" customFormat="1" ht="81" customHeight="1" x14ac:dyDescent="0.25">
      <c r="A46" s="188" t="s">
        <v>430</v>
      </c>
      <c r="B46" s="188"/>
      <c r="C46" s="188" t="s">
        <v>38</v>
      </c>
      <c r="D46" s="188" t="s">
        <v>428</v>
      </c>
      <c r="E46" s="191">
        <v>43101</v>
      </c>
      <c r="F46" s="191">
        <v>44196</v>
      </c>
      <c r="G46" s="192"/>
      <c r="H46" s="250" t="e">
        <f>I46+J46+K46+L46+M46</f>
        <v>#REF!</v>
      </c>
      <c r="I46" s="250" t="e">
        <f>I47+I49+I51+I53+I55</f>
        <v>#REF!</v>
      </c>
      <c r="J46" s="250" t="e">
        <f t="shared" ref="J46:M46" si="3">J47+J49+J51+J53+J55</f>
        <v>#REF!</v>
      </c>
      <c r="K46" s="250" t="e">
        <f t="shared" si="3"/>
        <v>#REF!</v>
      </c>
      <c r="L46" s="185">
        <f t="shared" si="3"/>
        <v>0</v>
      </c>
      <c r="M46" s="185">
        <f t="shared" si="3"/>
        <v>0</v>
      </c>
      <c r="N46" s="193"/>
      <c r="O46" s="193"/>
      <c r="P46" s="193"/>
      <c r="Q46" s="193"/>
      <c r="R46" s="194"/>
      <c r="S46" s="194"/>
      <c r="T46" s="194"/>
      <c r="U46" s="194"/>
      <c r="V46" s="194"/>
      <c r="W46" s="194"/>
      <c r="X46" s="194"/>
      <c r="Y46" s="194"/>
      <c r="Z46" s="194"/>
      <c r="AA46" s="194"/>
      <c r="AB46" s="194"/>
      <c r="AC46" s="194"/>
      <c r="AD46" s="194"/>
      <c r="AE46" s="194"/>
      <c r="AF46" s="194"/>
      <c r="AG46" s="194"/>
    </row>
    <row r="47" spans="1:34" ht="81.75" customHeight="1" x14ac:dyDescent="0.25">
      <c r="A47" s="177" t="s">
        <v>423</v>
      </c>
      <c r="B47" s="177">
        <v>0</v>
      </c>
      <c r="C47" s="178" t="s">
        <v>38</v>
      </c>
      <c r="D47" s="127" t="e">
        <f>#REF!</f>
        <v>#REF!</v>
      </c>
      <c r="E47" s="98"/>
      <c r="F47" s="98"/>
      <c r="G47" s="142"/>
      <c r="H47" s="252" t="e">
        <f>I47+J47+K47+L47+M47</f>
        <v>#REF!</v>
      </c>
      <c r="I47" s="252" t="e">
        <f>#REF!</f>
        <v>#REF!</v>
      </c>
      <c r="J47" s="252">
        <v>0</v>
      </c>
      <c r="K47" s="252">
        <v>0</v>
      </c>
      <c r="L47" s="190">
        <v>0</v>
      </c>
      <c r="M47" s="190">
        <v>0</v>
      </c>
      <c r="N47" s="256" t="s">
        <v>46</v>
      </c>
      <c r="O47" s="256" t="s">
        <v>46</v>
      </c>
      <c r="P47" s="256" t="s">
        <v>46</v>
      </c>
      <c r="Q47" s="256" t="s">
        <v>46</v>
      </c>
      <c r="R47" s="256" t="s">
        <v>46</v>
      </c>
      <c r="S47" s="256" t="s">
        <v>46</v>
      </c>
      <c r="T47" s="256" t="s">
        <v>46</v>
      </c>
      <c r="U47" s="256" t="s">
        <v>46</v>
      </c>
      <c r="V47" s="256" t="s">
        <v>46</v>
      </c>
      <c r="W47" s="256" t="s">
        <v>46</v>
      </c>
      <c r="X47" s="256" t="s">
        <v>46</v>
      </c>
      <c r="Y47" s="256" t="s">
        <v>46</v>
      </c>
      <c r="Z47" s="85" t="s">
        <v>39</v>
      </c>
      <c r="AA47" s="85" t="s">
        <v>39</v>
      </c>
      <c r="AB47" s="85" t="s">
        <v>39</v>
      </c>
      <c r="AC47" s="85" t="s">
        <v>39</v>
      </c>
      <c r="AD47" s="85" t="s">
        <v>39</v>
      </c>
      <c r="AE47" s="85" t="s">
        <v>39</v>
      </c>
      <c r="AF47" s="85" t="s">
        <v>39</v>
      </c>
      <c r="AG47" s="85" t="s">
        <v>39</v>
      </c>
      <c r="AH47" s="205"/>
    </row>
    <row r="48" spans="1:34" s="154" customFormat="1" ht="98.25" customHeight="1" x14ac:dyDescent="0.25">
      <c r="A48" s="169" t="s">
        <v>464</v>
      </c>
      <c r="B48" s="169"/>
      <c r="C48" s="175" t="s">
        <v>38</v>
      </c>
      <c r="D48" s="189" t="s">
        <v>46</v>
      </c>
      <c r="E48" s="200">
        <v>43101</v>
      </c>
      <c r="F48" s="200">
        <v>43465</v>
      </c>
      <c r="G48" s="201"/>
      <c r="H48" s="253" t="s">
        <v>46</v>
      </c>
      <c r="I48" s="253" t="s">
        <v>46</v>
      </c>
      <c r="J48" s="253" t="s">
        <v>46</v>
      </c>
      <c r="K48" s="253" t="s">
        <v>46</v>
      </c>
      <c r="L48" s="189" t="s">
        <v>46</v>
      </c>
      <c r="M48" s="189" t="s">
        <v>46</v>
      </c>
      <c r="N48" s="189"/>
      <c r="O48" s="189" t="s">
        <v>534</v>
      </c>
      <c r="P48" s="189" t="s">
        <v>534</v>
      </c>
      <c r="Q48" s="189"/>
      <c r="R48" s="189"/>
      <c r="S48" s="189"/>
      <c r="T48" s="189"/>
      <c r="U48" s="189"/>
      <c r="V48" s="189"/>
      <c r="W48" s="189"/>
      <c r="X48" s="189"/>
      <c r="Y48" s="189"/>
      <c r="Z48" s="189" t="s">
        <v>46</v>
      </c>
      <c r="AA48" s="189" t="s">
        <v>46</v>
      </c>
      <c r="AB48" s="189" t="s">
        <v>46</v>
      </c>
      <c r="AC48" s="189" t="s">
        <v>46</v>
      </c>
      <c r="AD48" s="189" t="s">
        <v>46</v>
      </c>
      <c r="AE48" s="189" t="s">
        <v>46</v>
      </c>
      <c r="AF48" s="189" t="s">
        <v>46</v>
      </c>
      <c r="AG48" s="189" t="s">
        <v>46</v>
      </c>
    </row>
    <row r="49" spans="1:33" s="153" customFormat="1" ht="82.5" customHeight="1" x14ac:dyDescent="0.25">
      <c r="A49" s="177" t="s">
        <v>424</v>
      </c>
      <c r="B49" s="177"/>
      <c r="C49" s="178" t="s">
        <v>38</v>
      </c>
      <c r="D49" s="127" t="e">
        <f>#REF!</f>
        <v>#REF!</v>
      </c>
      <c r="E49" s="94"/>
      <c r="F49" s="98"/>
      <c r="G49" s="142"/>
      <c r="H49" s="252" t="e">
        <f>I49+J49+K49+L49+M49</f>
        <v>#REF!</v>
      </c>
      <c r="I49" s="252">
        <v>0</v>
      </c>
      <c r="J49" s="252" t="e">
        <f>#REF!</f>
        <v>#REF!</v>
      </c>
      <c r="K49" s="252">
        <v>0</v>
      </c>
      <c r="L49" s="190">
        <v>0</v>
      </c>
      <c r="M49" s="190">
        <v>0</v>
      </c>
      <c r="N49" s="256" t="s">
        <v>46</v>
      </c>
      <c r="O49" s="256" t="s">
        <v>46</v>
      </c>
      <c r="P49" s="256" t="s">
        <v>46</v>
      </c>
      <c r="Q49" s="256" t="s">
        <v>46</v>
      </c>
      <c r="R49" s="256" t="s">
        <v>46</v>
      </c>
      <c r="S49" s="256" t="s">
        <v>46</v>
      </c>
      <c r="T49" s="256" t="s">
        <v>46</v>
      </c>
      <c r="U49" s="256" t="s">
        <v>46</v>
      </c>
      <c r="V49" s="256" t="s">
        <v>46</v>
      </c>
      <c r="W49" s="256" t="s">
        <v>46</v>
      </c>
      <c r="X49" s="256" t="s">
        <v>46</v>
      </c>
      <c r="Y49" s="256" t="s">
        <v>46</v>
      </c>
      <c r="Z49" s="85" t="s">
        <v>39</v>
      </c>
      <c r="AA49" s="85" t="s">
        <v>39</v>
      </c>
      <c r="AB49" s="85" t="s">
        <v>39</v>
      </c>
      <c r="AC49" s="85" t="s">
        <v>39</v>
      </c>
      <c r="AD49" s="85" t="s">
        <v>39</v>
      </c>
      <c r="AE49" s="85" t="s">
        <v>39</v>
      </c>
      <c r="AF49" s="85" t="s">
        <v>39</v>
      </c>
      <c r="AG49" s="85" t="s">
        <v>39</v>
      </c>
    </row>
    <row r="50" spans="1:33" s="153" customFormat="1" ht="67.5" x14ac:dyDescent="0.25">
      <c r="A50" s="169" t="s">
        <v>464</v>
      </c>
      <c r="B50" s="176"/>
      <c r="C50" s="175" t="s">
        <v>38</v>
      </c>
      <c r="D50" s="176" t="s">
        <v>46</v>
      </c>
      <c r="E50" s="200">
        <v>43466</v>
      </c>
      <c r="F50" s="200">
        <v>43830</v>
      </c>
      <c r="G50" s="202"/>
      <c r="H50" s="253" t="s">
        <v>46</v>
      </c>
      <c r="I50" s="253" t="s">
        <v>46</v>
      </c>
      <c r="J50" s="253" t="s">
        <v>46</v>
      </c>
      <c r="K50" s="253" t="s">
        <v>46</v>
      </c>
      <c r="L50" s="189" t="s">
        <v>46</v>
      </c>
      <c r="M50" s="189" t="s">
        <v>46</v>
      </c>
      <c r="N50" s="189"/>
      <c r="O50" s="189"/>
      <c r="P50" s="189"/>
      <c r="Q50" s="189"/>
      <c r="R50" s="189"/>
      <c r="S50" s="189"/>
      <c r="T50" s="189"/>
      <c r="U50" s="189"/>
      <c r="V50" s="189"/>
      <c r="W50" s="189"/>
      <c r="X50" s="189"/>
      <c r="Y50" s="189"/>
      <c r="Z50" s="189" t="s">
        <v>46</v>
      </c>
      <c r="AA50" s="189" t="s">
        <v>46</v>
      </c>
      <c r="AB50" s="189" t="s">
        <v>46</v>
      </c>
      <c r="AC50" s="189" t="s">
        <v>46</v>
      </c>
      <c r="AD50" s="189" t="s">
        <v>46</v>
      </c>
      <c r="AE50" s="189" t="s">
        <v>46</v>
      </c>
      <c r="AF50" s="189" t="s">
        <v>46</v>
      </c>
      <c r="AG50" s="189" t="s">
        <v>46</v>
      </c>
    </row>
    <row r="51" spans="1:33" s="153" customFormat="1" ht="87" customHeight="1" x14ac:dyDescent="0.25">
      <c r="A51" s="178" t="s">
        <v>425</v>
      </c>
      <c r="B51" s="177"/>
      <c r="C51" s="178" t="s">
        <v>38</v>
      </c>
      <c r="D51" s="127" t="e">
        <f>#REF!</f>
        <v>#REF!</v>
      </c>
      <c r="E51" s="94"/>
      <c r="F51" s="98"/>
      <c r="G51" s="142"/>
      <c r="H51" s="252" t="e">
        <f>I51+J51+K51+L51+M51</f>
        <v>#REF!</v>
      </c>
      <c r="I51" s="252">
        <v>0</v>
      </c>
      <c r="J51" s="252">
        <v>0</v>
      </c>
      <c r="K51" s="252" t="e">
        <f>#REF!</f>
        <v>#REF!</v>
      </c>
      <c r="L51" s="190">
        <v>0</v>
      </c>
      <c r="M51" s="190">
        <v>0</v>
      </c>
      <c r="N51" s="256" t="s">
        <v>46</v>
      </c>
      <c r="O51" s="256" t="s">
        <v>46</v>
      </c>
      <c r="P51" s="256" t="s">
        <v>46</v>
      </c>
      <c r="Q51" s="256" t="s">
        <v>46</v>
      </c>
      <c r="R51" s="256" t="s">
        <v>46</v>
      </c>
      <c r="S51" s="256" t="s">
        <v>46</v>
      </c>
      <c r="T51" s="256" t="s">
        <v>46</v>
      </c>
      <c r="U51" s="256" t="s">
        <v>46</v>
      </c>
      <c r="V51" s="256" t="s">
        <v>46</v>
      </c>
      <c r="W51" s="256" t="s">
        <v>46</v>
      </c>
      <c r="X51" s="256" t="s">
        <v>46</v>
      </c>
      <c r="Y51" s="256" t="s">
        <v>46</v>
      </c>
      <c r="Z51" s="85" t="s">
        <v>39</v>
      </c>
      <c r="AA51" s="85" t="s">
        <v>39</v>
      </c>
      <c r="AB51" s="85" t="s">
        <v>39</v>
      </c>
      <c r="AC51" s="85" t="s">
        <v>39</v>
      </c>
      <c r="AD51" s="85" t="s">
        <v>39</v>
      </c>
      <c r="AE51" s="85" t="s">
        <v>39</v>
      </c>
      <c r="AF51" s="85" t="s">
        <v>39</v>
      </c>
      <c r="AG51" s="85" t="s">
        <v>39</v>
      </c>
    </row>
    <row r="52" spans="1:33" s="154" customFormat="1" ht="97.5" customHeight="1" x14ac:dyDescent="0.25">
      <c r="A52" s="169" t="s">
        <v>464</v>
      </c>
      <c r="B52" s="169"/>
      <c r="C52" s="175" t="s">
        <v>38</v>
      </c>
      <c r="D52" s="189" t="s">
        <v>46</v>
      </c>
      <c r="E52" s="203">
        <v>43831</v>
      </c>
      <c r="F52" s="200">
        <v>44196</v>
      </c>
      <c r="G52" s="204"/>
      <c r="H52" s="253" t="s">
        <v>46</v>
      </c>
      <c r="I52" s="253" t="s">
        <v>46</v>
      </c>
      <c r="J52" s="253" t="s">
        <v>46</v>
      </c>
      <c r="K52" s="253" t="s">
        <v>46</v>
      </c>
      <c r="L52" s="189" t="s">
        <v>46</v>
      </c>
      <c r="M52" s="189" t="s">
        <v>46</v>
      </c>
      <c r="N52" s="189"/>
      <c r="O52" s="189"/>
      <c r="P52" s="189"/>
      <c r="Q52" s="189"/>
      <c r="R52" s="189"/>
      <c r="S52" s="189"/>
      <c r="T52" s="189"/>
      <c r="U52" s="189"/>
      <c r="V52" s="189"/>
      <c r="W52" s="189"/>
      <c r="X52" s="189"/>
      <c r="Y52" s="189"/>
      <c r="Z52" s="189" t="s">
        <v>46</v>
      </c>
      <c r="AA52" s="189" t="s">
        <v>46</v>
      </c>
      <c r="AB52" s="189" t="s">
        <v>46</v>
      </c>
      <c r="AC52" s="189" t="s">
        <v>46</v>
      </c>
      <c r="AD52" s="189" t="s">
        <v>46</v>
      </c>
      <c r="AE52" s="189" t="s">
        <v>46</v>
      </c>
      <c r="AF52" s="189" t="s">
        <v>46</v>
      </c>
      <c r="AG52" s="189" t="s">
        <v>46</v>
      </c>
    </row>
    <row r="53" spans="1:33" s="8" customFormat="1" ht="110.25" hidden="1" customHeight="1" x14ac:dyDescent="0.25">
      <c r="A53" s="178" t="s">
        <v>497</v>
      </c>
      <c r="B53" s="86"/>
      <c r="C53" s="178" t="s">
        <v>38</v>
      </c>
      <c r="D53" s="177" t="s">
        <v>428</v>
      </c>
      <c r="E53" s="100"/>
      <c r="F53" s="96"/>
      <c r="G53" s="155"/>
      <c r="H53" s="144">
        <f>I53+J53+K53+L53+M53</f>
        <v>0</v>
      </c>
      <c r="I53" s="190">
        <v>0</v>
      </c>
      <c r="J53" s="190">
        <v>0</v>
      </c>
      <c r="K53" s="190">
        <v>0</v>
      </c>
      <c r="L53" s="190">
        <v>0</v>
      </c>
      <c r="M53" s="190">
        <v>0</v>
      </c>
      <c r="N53" s="85" t="s">
        <v>39</v>
      </c>
      <c r="O53" s="85" t="s">
        <v>39</v>
      </c>
      <c r="P53" s="85" t="s">
        <v>39</v>
      </c>
      <c r="Q53" s="85" t="s">
        <v>39</v>
      </c>
      <c r="R53" s="85" t="s">
        <v>39</v>
      </c>
      <c r="S53" s="85" t="s">
        <v>39</v>
      </c>
      <c r="T53" s="85" t="s">
        <v>39</v>
      </c>
      <c r="U53" s="85" t="s">
        <v>39</v>
      </c>
      <c r="V53" s="85" t="s">
        <v>39</v>
      </c>
      <c r="W53" s="85" t="s">
        <v>39</v>
      </c>
      <c r="X53" s="85" t="s">
        <v>39</v>
      </c>
      <c r="Y53" s="85" t="s">
        <v>39</v>
      </c>
      <c r="Z53" s="85" t="s">
        <v>39</v>
      </c>
      <c r="AA53" s="85" t="s">
        <v>39</v>
      </c>
      <c r="AB53" s="85" t="s">
        <v>39</v>
      </c>
      <c r="AC53" s="85" t="s">
        <v>39</v>
      </c>
      <c r="AD53" s="85" t="s">
        <v>39</v>
      </c>
      <c r="AE53" s="85" t="s">
        <v>39</v>
      </c>
      <c r="AF53" s="85" t="s">
        <v>39</v>
      </c>
      <c r="AG53" s="85" t="s">
        <v>39</v>
      </c>
    </row>
    <row r="54" spans="1:33" s="154" customFormat="1" ht="99" hidden="1" customHeight="1" x14ac:dyDescent="0.25">
      <c r="A54" s="169" t="s">
        <v>464</v>
      </c>
      <c r="B54" s="169"/>
      <c r="C54" s="169" t="s">
        <v>38</v>
      </c>
      <c r="D54" s="189" t="s">
        <v>46</v>
      </c>
      <c r="E54" s="203">
        <v>44197</v>
      </c>
      <c r="F54" s="200">
        <v>44561</v>
      </c>
      <c r="G54" s="201"/>
      <c r="H54" s="189" t="s">
        <v>46</v>
      </c>
      <c r="I54" s="189" t="s">
        <v>46</v>
      </c>
      <c r="J54" s="189" t="s">
        <v>46</v>
      </c>
      <c r="K54" s="189" t="s">
        <v>46</v>
      </c>
      <c r="L54" s="189" t="s">
        <v>46</v>
      </c>
      <c r="M54" s="189" t="s">
        <v>46</v>
      </c>
      <c r="N54" s="189" t="s">
        <v>46</v>
      </c>
      <c r="O54" s="189" t="s">
        <v>46</v>
      </c>
      <c r="P54" s="189" t="s">
        <v>46</v>
      </c>
      <c r="Q54" s="189" t="s">
        <v>46</v>
      </c>
      <c r="R54" s="189" t="s">
        <v>46</v>
      </c>
      <c r="S54" s="189" t="s">
        <v>46</v>
      </c>
      <c r="T54" s="189" t="s">
        <v>46</v>
      </c>
      <c r="U54" s="189" t="s">
        <v>46</v>
      </c>
      <c r="V54" s="189" t="s">
        <v>46</v>
      </c>
      <c r="W54" s="189" t="s">
        <v>46</v>
      </c>
      <c r="X54" s="189" t="s">
        <v>46</v>
      </c>
      <c r="Y54" s="189" t="s">
        <v>46</v>
      </c>
      <c r="Z54" s="189" t="s">
        <v>46</v>
      </c>
      <c r="AA54" s="189" t="s">
        <v>46</v>
      </c>
      <c r="AB54" s="189" t="s">
        <v>46</v>
      </c>
      <c r="AC54" s="189" t="s">
        <v>46</v>
      </c>
      <c r="AD54" s="189" t="s">
        <v>46</v>
      </c>
      <c r="AE54" s="189" t="s">
        <v>46</v>
      </c>
      <c r="AF54" s="189" t="s">
        <v>46</v>
      </c>
      <c r="AG54" s="189" t="s">
        <v>46</v>
      </c>
    </row>
    <row r="55" spans="1:33" s="153" customFormat="1" ht="91.5" hidden="1" customHeight="1" x14ac:dyDescent="0.25">
      <c r="A55" s="178" t="s">
        <v>426</v>
      </c>
      <c r="B55" s="178"/>
      <c r="C55" s="178" t="s">
        <v>38</v>
      </c>
      <c r="D55" s="177" t="s">
        <v>428</v>
      </c>
      <c r="E55" s="130"/>
      <c r="F55" s="130"/>
      <c r="G55" s="143"/>
      <c r="H55" s="144">
        <f>I55+J55+K55+L55+M55</f>
        <v>0</v>
      </c>
      <c r="I55" s="190">
        <v>0</v>
      </c>
      <c r="J55" s="190">
        <v>0</v>
      </c>
      <c r="K55" s="190">
        <v>0</v>
      </c>
      <c r="L55" s="190">
        <v>0</v>
      </c>
      <c r="M55" s="190">
        <v>0</v>
      </c>
      <c r="N55" s="85" t="s">
        <v>39</v>
      </c>
      <c r="O55" s="85" t="s">
        <v>39</v>
      </c>
      <c r="P55" s="85" t="s">
        <v>39</v>
      </c>
      <c r="Q55" s="85" t="s">
        <v>39</v>
      </c>
      <c r="R55" s="85" t="s">
        <v>39</v>
      </c>
      <c r="S55" s="85" t="s">
        <v>39</v>
      </c>
      <c r="T55" s="85" t="s">
        <v>39</v>
      </c>
      <c r="U55" s="85" t="s">
        <v>39</v>
      </c>
      <c r="V55" s="85" t="s">
        <v>39</v>
      </c>
      <c r="W55" s="85" t="s">
        <v>39</v>
      </c>
      <c r="X55" s="85" t="s">
        <v>39</v>
      </c>
      <c r="Y55" s="85" t="s">
        <v>39</v>
      </c>
      <c r="Z55" s="85" t="s">
        <v>39</v>
      </c>
      <c r="AA55" s="85" t="s">
        <v>39</v>
      </c>
      <c r="AB55" s="85" t="s">
        <v>39</v>
      </c>
      <c r="AC55" s="85" t="s">
        <v>39</v>
      </c>
      <c r="AD55" s="85" t="s">
        <v>39</v>
      </c>
      <c r="AE55" s="85" t="s">
        <v>39</v>
      </c>
      <c r="AF55" s="85" t="s">
        <v>39</v>
      </c>
      <c r="AG55" s="85" t="s">
        <v>39</v>
      </c>
    </row>
    <row r="56" spans="1:33" ht="87.75" hidden="1" customHeight="1" x14ac:dyDescent="0.25">
      <c r="A56" s="93" t="s">
        <v>394</v>
      </c>
      <c r="B56" s="6"/>
      <c r="C56" s="93"/>
      <c r="D56" s="92"/>
      <c r="E56" s="99"/>
      <c r="F56" s="91"/>
      <c r="G56" s="111"/>
      <c r="H56" s="168" t="e">
        <f>#REF!+I56+J56</f>
        <v>#REF!</v>
      </c>
      <c r="I56" s="128" t="e">
        <f>#REF!</f>
        <v>#REF!</v>
      </c>
      <c r="J56" s="128" t="e">
        <f>#REF!</f>
        <v>#REF!</v>
      </c>
      <c r="K56" s="128"/>
      <c r="L56" s="128"/>
      <c r="M56" s="128"/>
      <c r="N56" s="150"/>
      <c r="O56" s="101"/>
      <c r="P56" s="101"/>
      <c r="Q56" s="101"/>
      <c r="R56" s="101"/>
      <c r="S56" s="101"/>
      <c r="T56" s="149"/>
      <c r="U56" s="149"/>
      <c r="V56" s="149"/>
      <c r="W56" s="149"/>
      <c r="X56" s="149"/>
      <c r="Y56" s="149"/>
      <c r="Z56" s="149"/>
      <c r="AA56" s="149"/>
      <c r="AB56" s="149"/>
      <c r="AC56" s="149"/>
      <c r="AD56" s="149"/>
      <c r="AE56" s="149"/>
      <c r="AF56" s="149"/>
      <c r="AG56" s="149"/>
    </row>
    <row r="57" spans="1:33" ht="81" hidden="1" customHeight="1" x14ac:dyDescent="0.25">
      <c r="A57" s="93" t="s">
        <v>482</v>
      </c>
      <c r="B57" s="6"/>
      <c r="C57" s="93"/>
      <c r="D57" s="92"/>
      <c r="E57" s="99"/>
      <c r="F57" s="91"/>
      <c r="G57" s="111"/>
      <c r="H57" s="168" t="e">
        <f>#REF!+I57+J57</f>
        <v>#REF!</v>
      </c>
      <c r="I57" s="128" t="e">
        <f>#REF!</f>
        <v>#REF!</v>
      </c>
      <c r="J57" s="128" t="e">
        <f>#REF!</f>
        <v>#REF!</v>
      </c>
      <c r="K57" s="128"/>
      <c r="L57" s="128"/>
      <c r="M57" s="128"/>
      <c r="N57" s="150"/>
      <c r="O57" s="101"/>
      <c r="P57" s="101"/>
      <c r="Q57" s="101"/>
      <c r="R57" s="101"/>
      <c r="S57" s="101"/>
      <c r="T57" s="149"/>
      <c r="U57" s="149"/>
      <c r="V57" s="149"/>
      <c r="W57" s="149"/>
      <c r="X57" s="149"/>
      <c r="Y57" s="149"/>
      <c r="Z57" s="149"/>
      <c r="AA57" s="149"/>
      <c r="AB57" s="149"/>
      <c r="AC57" s="149"/>
      <c r="AD57" s="149"/>
      <c r="AE57" s="149"/>
      <c r="AF57" s="149"/>
      <c r="AG57" s="149"/>
    </row>
    <row r="58" spans="1:33" ht="77.25" hidden="1" customHeight="1" x14ac:dyDescent="0.25">
      <c r="A58" s="93" t="s">
        <v>483</v>
      </c>
      <c r="B58" s="6"/>
      <c r="C58" s="93"/>
      <c r="D58" s="92"/>
      <c r="E58" s="99"/>
      <c r="F58" s="91"/>
      <c r="G58" s="111"/>
      <c r="H58" s="168" t="e">
        <f>#REF!+I58+J58</f>
        <v>#REF!</v>
      </c>
      <c r="I58" s="128" t="e">
        <f>#REF!</f>
        <v>#REF!</v>
      </c>
      <c r="J58" s="128" t="e">
        <f>#REF!</f>
        <v>#REF!</v>
      </c>
      <c r="K58" s="128"/>
      <c r="L58" s="128"/>
      <c r="M58" s="128"/>
      <c r="N58" s="150"/>
      <c r="O58" s="101"/>
      <c r="P58" s="101"/>
      <c r="Q58" s="101"/>
      <c r="R58" s="101"/>
      <c r="S58" s="101"/>
      <c r="T58" s="149"/>
      <c r="U58" s="149"/>
      <c r="V58" s="149"/>
      <c r="W58" s="149"/>
      <c r="X58" s="149"/>
      <c r="Y58" s="149"/>
      <c r="Z58" s="149"/>
      <c r="AA58" s="149"/>
      <c r="AB58" s="149"/>
      <c r="AC58" s="149"/>
      <c r="AD58" s="149"/>
      <c r="AE58" s="149"/>
      <c r="AF58" s="149"/>
      <c r="AG58" s="149"/>
    </row>
    <row r="59" spans="1:33" ht="77.25" hidden="1" customHeight="1" x14ac:dyDescent="0.25">
      <c r="A59" s="93" t="s">
        <v>484</v>
      </c>
      <c r="B59" s="6"/>
      <c r="C59" s="93"/>
      <c r="D59" s="92"/>
      <c r="E59" s="99"/>
      <c r="F59" s="91"/>
      <c r="G59" s="111"/>
      <c r="H59" s="168" t="e">
        <f>#REF!+I59+J59</f>
        <v>#REF!</v>
      </c>
      <c r="I59" s="128" t="e">
        <f>#REF!</f>
        <v>#REF!</v>
      </c>
      <c r="J59" s="128" t="e">
        <f>#REF!</f>
        <v>#REF!</v>
      </c>
      <c r="K59" s="128"/>
      <c r="L59" s="128"/>
      <c r="M59" s="128"/>
      <c r="N59" s="150"/>
      <c r="O59" s="101"/>
      <c r="P59" s="101"/>
      <c r="Q59" s="101"/>
      <c r="R59" s="101"/>
      <c r="S59" s="101"/>
      <c r="T59" s="149"/>
      <c r="U59" s="149"/>
      <c r="V59" s="149"/>
      <c r="W59" s="149"/>
      <c r="X59" s="149"/>
      <c r="Y59" s="149"/>
      <c r="Z59" s="149"/>
      <c r="AA59" s="149"/>
      <c r="AB59" s="149"/>
      <c r="AC59" s="149"/>
      <c r="AD59" s="149"/>
      <c r="AE59" s="149"/>
      <c r="AF59" s="149"/>
      <c r="AG59" s="149"/>
    </row>
    <row r="60" spans="1:33" ht="77.25" hidden="1" customHeight="1" x14ac:dyDescent="0.25">
      <c r="A60" s="93" t="s">
        <v>485</v>
      </c>
      <c r="B60" s="6"/>
      <c r="C60" s="93"/>
      <c r="D60" s="92"/>
      <c r="E60" s="99"/>
      <c r="F60" s="91"/>
      <c r="G60" s="111"/>
      <c r="H60" s="168" t="e">
        <f>#REF!+I60+J60</f>
        <v>#REF!</v>
      </c>
      <c r="I60" s="128" t="e">
        <f>#REF!</f>
        <v>#REF!</v>
      </c>
      <c r="J60" s="128" t="e">
        <f>#REF!</f>
        <v>#REF!</v>
      </c>
      <c r="K60" s="128"/>
      <c r="L60" s="128"/>
      <c r="M60" s="128"/>
      <c r="N60" s="150"/>
      <c r="O60" s="101"/>
      <c r="P60" s="101"/>
      <c r="Q60" s="101"/>
      <c r="R60" s="101"/>
      <c r="S60" s="101"/>
      <c r="T60" s="149"/>
      <c r="U60" s="149"/>
      <c r="V60" s="149"/>
      <c r="W60" s="149"/>
      <c r="X60" s="149"/>
      <c r="Y60" s="149"/>
      <c r="Z60" s="149"/>
      <c r="AA60" s="149"/>
      <c r="AB60" s="149"/>
      <c r="AC60" s="149"/>
      <c r="AD60" s="149"/>
      <c r="AE60" s="149"/>
      <c r="AF60" s="149"/>
      <c r="AG60" s="149"/>
    </row>
    <row r="61" spans="1:33" ht="77.25" hidden="1" customHeight="1" x14ac:dyDescent="0.25">
      <c r="A61" s="93" t="s">
        <v>395</v>
      </c>
      <c r="B61" s="6"/>
      <c r="C61" s="93"/>
      <c r="D61" s="92"/>
      <c r="E61" s="99"/>
      <c r="F61" s="91"/>
      <c r="G61" s="111"/>
      <c r="H61" s="168" t="e">
        <f>#REF!+I61+J61</f>
        <v>#REF!</v>
      </c>
      <c r="I61" s="128" t="e">
        <f>#REF!</f>
        <v>#REF!</v>
      </c>
      <c r="J61" s="128" t="e">
        <f>#REF!</f>
        <v>#REF!</v>
      </c>
      <c r="K61" s="128"/>
      <c r="L61" s="128"/>
      <c r="M61" s="128"/>
      <c r="N61" s="150"/>
      <c r="O61" s="101"/>
      <c r="P61" s="101"/>
      <c r="Q61" s="101"/>
      <c r="R61" s="101"/>
      <c r="S61" s="101"/>
      <c r="T61" s="149"/>
      <c r="U61" s="149"/>
      <c r="V61" s="149"/>
      <c r="W61" s="149"/>
      <c r="X61" s="149"/>
      <c r="Y61" s="149"/>
      <c r="Z61" s="149"/>
      <c r="AA61" s="149"/>
      <c r="AB61" s="149"/>
      <c r="AC61" s="149"/>
      <c r="AD61" s="149"/>
      <c r="AE61" s="149"/>
      <c r="AF61" s="149"/>
      <c r="AG61" s="149"/>
    </row>
    <row r="62" spans="1:33" ht="51.75" hidden="1" customHeight="1" x14ac:dyDescent="0.25">
      <c r="A62" s="95" t="s">
        <v>486</v>
      </c>
      <c r="B62" s="6"/>
      <c r="C62" s="93"/>
      <c r="D62" s="92"/>
      <c r="E62" s="99"/>
      <c r="F62" s="91"/>
      <c r="G62" s="111"/>
      <c r="H62" s="148" t="s">
        <v>46</v>
      </c>
      <c r="I62" s="208" t="s">
        <v>46</v>
      </c>
      <c r="J62" s="208" t="s">
        <v>46</v>
      </c>
      <c r="K62" s="208"/>
      <c r="L62" s="208"/>
      <c r="M62" s="208"/>
      <c r="N62" s="150"/>
      <c r="O62" s="101"/>
      <c r="P62" s="101"/>
      <c r="Q62" s="101"/>
      <c r="R62" s="101"/>
      <c r="S62" s="101"/>
      <c r="T62" s="149"/>
      <c r="U62" s="149"/>
      <c r="V62" s="149"/>
      <c r="W62" s="149"/>
      <c r="X62" s="149"/>
      <c r="Y62" s="149"/>
      <c r="Z62" s="149"/>
      <c r="AA62" s="149"/>
      <c r="AB62" s="149"/>
      <c r="AC62" s="149"/>
      <c r="AD62" s="149"/>
      <c r="AE62" s="149"/>
      <c r="AF62" s="149"/>
      <c r="AG62" s="149"/>
    </row>
    <row r="63" spans="1:33" ht="15.75" hidden="1" customHeight="1" x14ac:dyDescent="0.25">
      <c r="A63" s="647" t="s">
        <v>396</v>
      </c>
      <c r="B63" s="647"/>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147"/>
      <c r="AB63" s="145"/>
      <c r="AC63" s="145"/>
      <c r="AD63" s="145"/>
      <c r="AE63" s="145"/>
      <c r="AF63" s="145"/>
      <c r="AG63" s="199"/>
    </row>
    <row r="64" spans="1:33" hidden="1" x14ac:dyDescent="0.25">
      <c r="A64" s="207"/>
      <c r="B64" s="207"/>
      <c r="C64" s="207"/>
      <c r="D64" s="207"/>
      <c r="E64" s="207"/>
      <c r="F64" s="207"/>
      <c r="G64" s="207"/>
      <c r="H64" s="151" t="e">
        <f>#REF!+I64+J64</f>
        <v>#REF!</v>
      </c>
      <c r="I64" s="151" t="e">
        <f>I65+I67+I69+I71+I73</f>
        <v>#REF!</v>
      </c>
      <c r="J64" s="151" t="e">
        <f>J65+J67+J69+J71+J73</f>
        <v>#REF!</v>
      </c>
      <c r="K64" s="151"/>
      <c r="L64" s="151"/>
      <c r="M64" s="151"/>
      <c r="N64" s="76"/>
      <c r="O64" s="207"/>
      <c r="P64" s="207"/>
      <c r="Q64" s="207"/>
      <c r="R64" s="207"/>
      <c r="S64" s="207"/>
      <c r="T64" s="207"/>
      <c r="U64" s="207"/>
      <c r="V64" s="207"/>
      <c r="W64" s="207"/>
      <c r="X64" s="207"/>
      <c r="Y64" s="207"/>
      <c r="Z64" s="207"/>
      <c r="AA64" s="207"/>
      <c r="AB64" s="207"/>
      <c r="AC64" s="207"/>
      <c r="AD64" s="207"/>
      <c r="AE64" s="207"/>
      <c r="AF64" s="207"/>
      <c r="AG64" s="207"/>
    </row>
    <row r="65" spans="1:33" s="129" customFormat="1" ht="170.25" hidden="1" customHeight="1" x14ac:dyDescent="0.25">
      <c r="A65" s="86" t="s">
        <v>397</v>
      </c>
      <c r="B65" s="86"/>
      <c r="C65" s="86"/>
      <c r="D65" s="86"/>
      <c r="E65" s="86"/>
      <c r="F65" s="86"/>
      <c r="G65" s="86"/>
      <c r="H65" s="152" t="e">
        <f>#REF!+I65+J65</f>
        <v>#REF!</v>
      </c>
      <c r="I65" s="152" t="e">
        <f>I66</f>
        <v>#REF!</v>
      </c>
      <c r="J65" s="152" t="e">
        <f>J66</f>
        <v>#REF!</v>
      </c>
      <c r="K65" s="152"/>
      <c r="L65" s="152"/>
      <c r="M65" s="152"/>
      <c r="N65" s="168"/>
      <c r="O65" s="86"/>
      <c r="P65" s="86"/>
      <c r="Q65" s="86"/>
      <c r="R65" s="86"/>
      <c r="S65" s="86"/>
      <c r="T65" s="86"/>
      <c r="U65" s="86"/>
      <c r="V65" s="86"/>
      <c r="W65" s="86"/>
      <c r="X65" s="86"/>
      <c r="Y65" s="86"/>
      <c r="Z65" s="86"/>
      <c r="AA65" s="86"/>
      <c r="AB65" s="86"/>
      <c r="AC65" s="86"/>
      <c r="AD65" s="86"/>
      <c r="AE65" s="86"/>
      <c r="AF65" s="86"/>
      <c r="AG65" s="86"/>
    </row>
    <row r="66" spans="1:33" s="129" customFormat="1" ht="162" hidden="1" customHeight="1" x14ac:dyDescent="0.25">
      <c r="A66" s="97" t="s">
        <v>398</v>
      </c>
      <c r="B66" s="86"/>
      <c r="C66" s="86"/>
      <c r="D66" s="86"/>
      <c r="E66" s="86"/>
      <c r="F66" s="86"/>
      <c r="G66" s="86"/>
      <c r="H66" s="152" t="e">
        <f>#REF!+I66+J66</f>
        <v>#REF!</v>
      </c>
      <c r="I66" s="128" t="e">
        <f>#REF!</f>
        <v>#REF!</v>
      </c>
      <c r="J66" s="128" t="e">
        <f>#REF!</f>
        <v>#REF!</v>
      </c>
      <c r="K66" s="128"/>
      <c r="L66" s="128"/>
      <c r="M66" s="128"/>
      <c r="N66" s="168"/>
      <c r="O66" s="86"/>
      <c r="P66" s="86"/>
      <c r="Q66" s="86"/>
      <c r="R66" s="86"/>
      <c r="S66" s="86"/>
      <c r="T66" s="86"/>
      <c r="U66" s="86"/>
      <c r="V66" s="86"/>
      <c r="W66" s="86"/>
      <c r="X66" s="86"/>
      <c r="Y66" s="86"/>
      <c r="Z66" s="86"/>
      <c r="AA66" s="86"/>
      <c r="AB66" s="86"/>
      <c r="AC66" s="86"/>
      <c r="AD66" s="86"/>
      <c r="AE66" s="86"/>
      <c r="AF66" s="86"/>
      <c r="AG66" s="86"/>
    </row>
    <row r="67" spans="1:33" s="129" customFormat="1" ht="117.75" hidden="1" customHeight="1" x14ac:dyDescent="0.25">
      <c r="A67" s="86" t="s">
        <v>399</v>
      </c>
      <c r="B67" s="86"/>
      <c r="C67" s="86"/>
      <c r="D67" s="86"/>
      <c r="E67" s="86"/>
      <c r="F67" s="86"/>
      <c r="G67" s="86"/>
      <c r="H67" s="152" t="e">
        <f>#REF!+I67+J67</f>
        <v>#REF!</v>
      </c>
      <c r="I67" s="152" t="e">
        <f>I68</f>
        <v>#REF!</v>
      </c>
      <c r="J67" s="152" t="e">
        <f>J68</f>
        <v>#REF!</v>
      </c>
      <c r="K67" s="152"/>
      <c r="L67" s="152"/>
      <c r="M67" s="152"/>
      <c r="N67" s="168"/>
      <c r="O67" s="86"/>
      <c r="P67" s="86"/>
      <c r="Q67" s="86"/>
      <c r="R67" s="86"/>
      <c r="S67" s="86"/>
      <c r="T67" s="86"/>
      <c r="U67" s="86"/>
      <c r="V67" s="86"/>
      <c r="W67" s="86"/>
      <c r="X67" s="86"/>
      <c r="Y67" s="86"/>
      <c r="Z67" s="86"/>
      <c r="AA67" s="86"/>
      <c r="AB67" s="86"/>
      <c r="AC67" s="86"/>
      <c r="AD67" s="86"/>
      <c r="AE67" s="86"/>
      <c r="AF67" s="86"/>
      <c r="AG67" s="86"/>
    </row>
    <row r="68" spans="1:33" s="129" customFormat="1" ht="63.75" hidden="1" customHeight="1" x14ac:dyDescent="0.25">
      <c r="A68" s="97" t="s">
        <v>400</v>
      </c>
      <c r="B68" s="86"/>
      <c r="C68" s="86"/>
      <c r="D68" s="86"/>
      <c r="E68" s="86"/>
      <c r="F68" s="86"/>
      <c r="G68" s="86"/>
      <c r="H68" s="152" t="e">
        <f>#REF!+I68+J68</f>
        <v>#REF!</v>
      </c>
      <c r="I68" s="128" t="e">
        <f>#REF!</f>
        <v>#REF!</v>
      </c>
      <c r="J68" s="128" t="e">
        <f>#REF!</f>
        <v>#REF!</v>
      </c>
      <c r="K68" s="128"/>
      <c r="L68" s="128"/>
      <c r="M68" s="128"/>
      <c r="N68" s="168"/>
      <c r="O68" s="86"/>
      <c r="P68" s="86"/>
      <c r="Q68" s="86"/>
      <c r="R68" s="86"/>
      <c r="S68" s="86"/>
      <c r="T68" s="86"/>
      <c r="U68" s="86"/>
      <c r="V68" s="86"/>
      <c r="W68" s="86"/>
      <c r="X68" s="86"/>
      <c r="Y68" s="86"/>
      <c r="Z68" s="86"/>
      <c r="AA68" s="86"/>
      <c r="AB68" s="86"/>
      <c r="AC68" s="86"/>
      <c r="AD68" s="86"/>
      <c r="AE68" s="86"/>
      <c r="AF68" s="86"/>
      <c r="AG68" s="86"/>
    </row>
    <row r="69" spans="1:33" s="129" customFormat="1" ht="246.75" hidden="1" customHeight="1" x14ac:dyDescent="0.25">
      <c r="A69" s="86" t="s">
        <v>401</v>
      </c>
      <c r="B69" s="86"/>
      <c r="C69" s="86"/>
      <c r="D69" s="86"/>
      <c r="E69" s="86"/>
      <c r="F69" s="86"/>
      <c r="G69" s="86"/>
      <c r="H69" s="152" t="e">
        <f>#REF!+I69+J69</f>
        <v>#REF!</v>
      </c>
      <c r="I69" s="152" t="e">
        <f>I70</f>
        <v>#REF!</v>
      </c>
      <c r="J69" s="152" t="e">
        <f>J70</f>
        <v>#REF!</v>
      </c>
      <c r="K69" s="152"/>
      <c r="L69" s="152"/>
      <c r="M69" s="152"/>
      <c r="N69" s="168"/>
      <c r="O69" s="86"/>
      <c r="P69" s="86"/>
      <c r="Q69" s="86"/>
      <c r="R69" s="86"/>
      <c r="S69" s="86"/>
      <c r="T69" s="86"/>
      <c r="U69" s="86"/>
      <c r="V69" s="86"/>
      <c r="W69" s="86"/>
      <c r="X69" s="86"/>
      <c r="Y69" s="86"/>
      <c r="Z69" s="86"/>
      <c r="AA69" s="86"/>
      <c r="AB69" s="86"/>
      <c r="AC69" s="86"/>
      <c r="AD69" s="86"/>
      <c r="AE69" s="86"/>
      <c r="AF69" s="86"/>
      <c r="AG69" s="86"/>
    </row>
    <row r="70" spans="1:33" s="129" customFormat="1" ht="231" hidden="1" customHeight="1" x14ac:dyDescent="0.25">
      <c r="A70" s="97" t="s">
        <v>402</v>
      </c>
      <c r="B70" s="86"/>
      <c r="C70" s="86"/>
      <c r="D70" s="86"/>
      <c r="E70" s="86"/>
      <c r="F70" s="86"/>
      <c r="G70" s="86"/>
      <c r="H70" s="152" t="e">
        <f>#REF!+I70+J70</f>
        <v>#REF!</v>
      </c>
      <c r="I70" s="128" t="e">
        <f>#REF!</f>
        <v>#REF!</v>
      </c>
      <c r="J70" s="128" t="e">
        <f>#REF!</f>
        <v>#REF!</v>
      </c>
      <c r="K70" s="128"/>
      <c r="L70" s="128"/>
      <c r="M70" s="128"/>
      <c r="N70" s="168"/>
      <c r="O70" s="86"/>
      <c r="P70" s="86"/>
      <c r="Q70" s="86"/>
      <c r="R70" s="86"/>
      <c r="S70" s="86"/>
      <c r="T70" s="86"/>
      <c r="U70" s="86"/>
      <c r="V70" s="86"/>
      <c r="W70" s="86"/>
      <c r="X70" s="86"/>
      <c r="Y70" s="86"/>
      <c r="Z70" s="86"/>
      <c r="AA70" s="86"/>
      <c r="AB70" s="86"/>
      <c r="AC70" s="86"/>
      <c r="AD70" s="86"/>
      <c r="AE70" s="86"/>
      <c r="AF70" s="86"/>
      <c r="AG70" s="86"/>
    </row>
    <row r="71" spans="1:33" s="129" customFormat="1" ht="232.5" hidden="1" customHeight="1" x14ac:dyDescent="0.25">
      <c r="A71" s="86" t="s">
        <v>403</v>
      </c>
      <c r="B71" s="86"/>
      <c r="C71" s="86"/>
      <c r="D71" s="86"/>
      <c r="E71" s="86"/>
      <c r="F71" s="86"/>
      <c r="G71" s="86"/>
      <c r="H71" s="152" t="e">
        <f>#REF!+I71+J71</f>
        <v>#REF!</v>
      </c>
      <c r="I71" s="152" t="e">
        <f>I72</f>
        <v>#REF!</v>
      </c>
      <c r="J71" s="152" t="e">
        <f>J72</f>
        <v>#REF!</v>
      </c>
      <c r="K71" s="152"/>
      <c r="L71" s="152"/>
      <c r="M71" s="152"/>
      <c r="N71" s="168"/>
      <c r="O71" s="86"/>
      <c r="P71" s="86"/>
      <c r="Q71" s="86"/>
      <c r="R71" s="86"/>
      <c r="S71" s="86"/>
      <c r="T71" s="86"/>
      <c r="U71" s="86"/>
      <c r="V71" s="86"/>
      <c r="W71" s="86"/>
      <c r="X71" s="86"/>
      <c r="Y71" s="86"/>
      <c r="Z71" s="86"/>
      <c r="AA71" s="86"/>
      <c r="AB71" s="86"/>
      <c r="AC71" s="86"/>
      <c r="AD71" s="86"/>
      <c r="AE71" s="86"/>
      <c r="AF71" s="86"/>
      <c r="AG71" s="86"/>
    </row>
    <row r="72" spans="1:33" s="129" customFormat="1" ht="108.75" hidden="1" customHeight="1" x14ac:dyDescent="0.25">
      <c r="A72" s="97" t="s">
        <v>404</v>
      </c>
      <c r="B72" s="86"/>
      <c r="C72" s="86"/>
      <c r="D72" s="86"/>
      <c r="E72" s="86"/>
      <c r="F72" s="86"/>
      <c r="G72" s="86"/>
      <c r="H72" s="152" t="e">
        <f>#REF!+I72+J72</f>
        <v>#REF!</v>
      </c>
      <c r="I72" s="128" t="e">
        <f>#REF!</f>
        <v>#REF!</v>
      </c>
      <c r="J72" s="128" t="e">
        <f>#REF!</f>
        <v>#REF!</v>
      </c>
      <c r="K72" s="128"/>
      <c r="L72" s="128"/>
      <c r="M72" s="128"/>
      <c r="N72" s="168"/>
      <c r="O72" s="86"/>
      <c r="P72" s="86"/>
      <c r="Q72" s="86"/>
      <c r="R72" s="86"/>
      <c r="S72" s="86"/>
      <c r="T72" s="86"/>
      <c r="U72" s="86"/>
      <c r="V72" s="86"/>
      <c r="W72" s="86"/>
      <c r="X72" s="86"/>
      <c r="Y72" s="86"/>
      <c r="Z72" s="86"/>
      <c r="AA72" s="86"/>
      <c r="AB72" s="86"/>
      <c r="AC72" s="86"/>
      <c r="AD72" s="86"/>
      <c r="AE72" s="86"/>
      <c r="AF72" s="86"/>
      <c r="AG72" s="86"/>
    </row>
    <row r="73" spans="1:33" s="129" customFormat="1" ht="126.75" hidden="1" customHeight="1" x14ac:dyDescent="0.25">
      <c r="A73" s="86" t="s">
        <v>405</v>
      </c>
      <c r="B73" s="86"/>
      <c r="C73" s="86"/>
      <c r="D73" s="86"/>
      <c r="E73" s="86"/>
      <c r="F73" s="86"/>
      <c r="G73" s="86"/>
      <c r="H73" s="152" t="e">
        <f>#REF!+I73+J73</f>
        <v>#REF!</v>
      </c>
      <c r="I73" s="148" t="str">
        <f>I74</f>
        <v>х</v>
      </c>
      <c r="J73" s="148" t="str">
        <f>J74</f>
        <v>х</v>
      </c>
      <c r="K73" s="148"/>
      <c r="L73" s="148"/>
      <c r="M73" s="148"/>
      <c r="N73" s="168"/>
      <c r="O73" s="86"/>
      <c r="P73" s="86"/>
      <c r="Q73" s="86"/>
      <c r="R73" s="86"/>
      <c r="S73" s="86"/>
      <c r="T73" s="86"/>
      <c r="U73" s="86"/>
      <c r="V73" s="86"/>
      <c r="W73" s="86"/>
      <c r="X73" s="86"/>
      <c r="Y73" s="86"/>
      <c r="Z73" s="86"/>
      <c r="AA73" s="86"/>
      <c r="AB73" s="86"/>
      <c r="AC73" s="86"/>
      <c r="AD73" s="86"/>
      <c r="AE73" s="86"/>
      <c r="AF73" s="86"/>
      <c r="AG73" s="86"/>
    </row>
    <row r="74" spans="1:33" s="154" customFormat="1" ht="99" hidden="1" customHeight="1" x14ac:dyDescent="0.25">
      <c r="A74" s="169" t="s">
        <v>464</v>
      </c>
      <c r="B74" s="169"/>
      <c r="C74" s="169" t="s">
        <v>38</v>
      </c>
      <c r="D74" s="189" t="s">
        <v>46</v>
      </c>
      <c r="E74" s="203">
        <v>44562</v>
      </c>
      <c r="F74" s="200">
        <v>44926</v>
      </c>
      <c r="G74" s="201"/>
      <c r="H74" s="189" t="s">
        <v>46</v>
      </c>
      <c r="I74" s="189" t="s">
        <v>46</v>
      </c>
      <c r="J74" s="189" t="s">
        <v>46</v>
      </c>
      <c r="K74" s="189" t="s">
        <v>46</v>
      </c>
      <c r="L74" s="189" t="s">
        <v>46</v>
      </c>
      <c r="M74" s="189" t="s">
        <v>46</v>
      </c>
      <c r="N74" s="189" t="s">
        <v>46</v>
      </c>
      <c r="O74" s="189" t="s">
        <v>46</v>
      </c>
      <c r="P74" s="189" t="s">
        <v>46</v>
      </c>
      <c r="Q74" s="189" t="s">
        <v>46</v>
      </c>
      <c r="R74" s="189" t="s">
        <v>46</v>
      </c>
      <c r="S74" s="189" t="s">
        <v>46</v>
      </c>
      <c r="T74" s="189" t="s">
        <v>46</v>
      </c>
      <c r="U74" s="189" t="s">
        <v>46</v>
      </c>
      <c r="V74" s="189" t="s">
        <v>46</v>
      </c>
      <c r="W74" s="189" t="s">
        <v>46</v>
      </c>
      <c r="X74" s="189" t="s">
        <v>46</v>
      </c>
      <c r="Y74" s="189" t="s">
        <v>46</v>
      </c>
      <c r="Z74" s="189" t="s">
        <v>46</v>
      </c>
      <c r="AA74" s="189" t="s">
        <v>46</v>
      </c>
      <c r="AB74" s="189" t="s">
        <v>46</v>
      </c>
      <c r="AC74" s="189" t="s">
        <v>46</v>
      </c>
      <c r="AD74" s="189" t="s">
        <v>46</v>
      </c>
      <c r="AE74" s="189" t="s">
        <v>46</v>
      </c>
      <c r="AF74" s="189" t="s">
        <v>46</v>
      </c>
      <c r="AG74" s="189" t="s">
        <v>46</v>
      </c>
    </row>
    <row r="75" spans="1:33" ht="170.25" customHeight="1" x14ac:dyDescent="0.25">
      <c r="A75" s="188" t="s">
        <v>487</v>
      </c>
      <c r="B75" s="188"/>
      <c r="C75" s="188" t="s">
        <v>38</v>
      </c>
      <c r="D75" s="188" t="s">
        <v>488</v>
      </c>
      <c r="E75" s="191">
        <v>43101</v>
      </c>
      <c r="F75" s="191">
        <v>44196</v>
      </c>
      <c r="G75" s="192"/>
      <c r="H75" s="250" t="e">
        <f>I75+J75+K75+L75+M75</f>
        <v>#REF!</v>
      </c>
      <c r="I75" s="250" t="e">
        <f>I76+I78+I80+I82+I84</f>
        <v>#REF!</v>
      </c>
      <c r="J75" s="250" t="e">
        <f t="shared" ref="J75:M75" si="4">J76+J78+J80+J82+J84</f>
        <v>#REF!</v>
      </c>
      <c r="K75" s="250">
        <f t="shared" si="4"/>
        <v>0</v>
      </c>
      <c r="L75" s="185">
        <f t="shared" si="4"/>
        <v>0</v>
      </c>
      <c r="M75" s="185">
        <f t="shared" si="4"/>
        <v>0</v>
      </c>
      <c r="N75" s="193"/>
      <c r="O75" s="193"/>
      <c r="P75" s="193"/>
      <c r="Q75" s="193"/>
      <c r="R75" s="194"/>
      <c r="S75" s="194"/>
      <c r="T75" s="194"/>
      <c r="U75" s="194"/>
      <c r="V75" s="194"/>
      <c r="W75" s="194"/>
      <c r="X75" s="194"/>
      <c r="Y75" s="194"/>
      <c r="Z75" s="194"/>
      <c r="AA75" s="194"/>
      <c r="AB75" s="194"/>
      <c r="AC75" s="194"/>
      <c r="AD75" s="194"/>
      <c r="AE75" s="194"/>
      <c r="AF75" s="194"/>
      <c r="AG75" s="194"/>
    </row>
    <row r="76" spans="1:33" ht="135.75" customHeight="1" x14ac:dyDescent="0.25">
      <c r="A76" s="177" t="s">
        <v>442</v>
      </c>
      <c r="B76" s="177"/>
      <c r="C76" s="224" t="s">
        <v>38</v>
      </c>
      <c r="D76" s="177" t="s">
        <v>488</v>
      </c>
      <c r="E76" s="98"/>
      <c r="F76" s="98"/>
      <c r="G76" s="142"/>
      <c r="H76" s="252" t="e">
        <f>I76+J76+K76+L76+M76</f>
        <v>#REF!</v>
      </c>
      <c r="I76" s="252" t="e">
        <f>#REF!</f>
        <v>#REF!</v>
      </c>
      <c r="J76" s="252">
        <v>0</v>
      </c>
      <c r="K76" s="252">
        <v>0</v>
      </c>
      <c r="L76" s="190">
        <v>0</v>
      </c>
      <c r="M76" s="190">
        <v>0</v>
      </c>
      <c r="N76" s="256" t="s">
        <v>46</v>
      </c>
      <c r="O76" s="256" t="s">
        <v>46</v>
      </c>
      <c r="P76" s="256" t="s">
        <v>46</v>
      </c>
      <c r="Q76" s="256" t="s">
        <v>46</v>
      </c>
      <c r="R76" s="256" t="s">
        <v>46</v>
      </c>
      <c r="S76" s="256" t="s">
        <v>46</v>
      </c>
      <c r="T76" s="256" t="s">
        <v>46</v>
      </c>
      <c r="U76" s="256" t="s">
        <v>46</v>
      </c>
      <c r="V76" s="256" t="s">
        <v>46</v>
      </c>
      <c r="W76" s="256" t="s">
        <v>46</v>
      </c>
      <c r="X76" s="256" t="s">
        <v>46</v>
      </c>
      <c r="Y76" s="256" t="s">
        <v>46</v>
      </c>
      <c r="Z76" s="85" t="s">
        <v>39</v>
      </c>
      <c r="AA76" s="85" t="s">
        <v>39</v>
      </c>
      <c r="AB76" s="85" t="s">
        <v>39</v>
      </c>
      <c r="AC76" s="85" t="s">
        <v>39</v>
      </c>
      <c r="AD76" s="85" t="s">
        <v>39</v>
      </c>
      <c r="AE76" s="85" t="s">
        <v>39</v>
      </c>
      <c r="AF76" s="85" t="s">
        <v>39</v>
      </c>
      <c r="AG76" s="85" t="s">
        <v>39</v>
      </c>
    </row>
    <row r="77" spans="1:33" ht="152.25" customHeight="1" x14ac:dyDescent="0.25">
      <c r="A77" s="169" t="s">
        <v>489</v>
      </c>
      <c r="B77" s="169"/>
      <c r="C77" s="175" t="s">
        <v>38</v>
      </c>
      <c r="D77" s="189" t="s">
        <v>46</v>
      </c>
      <c r="E77" s="200">
        <v>43101</v>
      </c>
      <c r="F77" s="200">
        <v>43465</v>
      </c>
      <c r="G77" s="201"/>
      <c r="H77" s="253" t="s">
        <v>46</v>
      </c>
      <c r="I77" s="253" t="s">
        <v>46</v>
      </c>
      <c r="J77" s="253" t="s">
        <v>46</v>
      </c>
      <c r="K77" s="253" t="s">
        <v>46</v>
      </c>
      <c r="L77" s="189" t="s">
        <v>46</v>
      </c>
      <c r="M77" s="189" t="s">
        <v>46</v>
      </c>
      <c r="N77" s="189"/>
      <c r="O77" s="189"/>
      <c r="P77" s="189"/>
      <c r="Q77" s="189"/>
      <c r="R77" s="189"/>
      <c r="S77" s="189"/>
      <c r="T77" s="189"/>
      <c r="U77" s="189"/>
      <c r="V77" s="189"/>
      <c r="W77" s="189"/>
      <c r="X77" s="189"/>
      <c r="Y77" s="189"/>
      <c r="Z77" s="189" t="s">
        <v>46</v>
      </c>
      <c r="AA77" s="189" t="s">
        <v>46</v>
      </c>
      <c r="AB77" s="189" t="s">
        <v>46</v>
      </c>
      <c r="AC77" s="189" t="s">
        <v>46</v>
      </c>
      <c r="AD77" s="189" t="s">
        <v>46</v>
      </c>
      <c r="AE77" s="189" t="s">
        <v>46</v>
      </c>
      <c r="AF77" s="189" t="s">
        <v>46</v>
      </c>
      <c r="AG77" s="189" t="s">
        <v>46</v>
      </c>
    </row>
    <row r="78" spans="1:33" ht="135.75" customHeight="1" x14ac:dyDescent="0.25">
      <c r="A78" s="177" t="s">
        <v>443</v>
      </c>
      <c r="B78" s="177"/>
      <c r="C78" s="224" t="s">
        <v>38</v>
      </c>
      <c r="D78" s="177" t="s">
        <v>488</v>
      </c>
      <c r="E78" s="94"/>
      <c r="F78" s="98"/>
      <c r="G78" s="142"/>
      <c r="H78" s="252" t="e">
        <f>I78+J78+K78+L78+M78</f>
        <v>#REF!</v>
      </c>
      <c r="I78" s="252">
        <v>0</v>
      </c>
      <c r="J78" s="252" t="e">
        <f>#REF!</f>
        <v>#REF!</v>
      </c>
      <c r="K78" s="252">
        <v>0</v>
      </c>
      <c r="L78" s="190">
        <v>0</v>
      </c>
      <c r="M78" s="190">
        <v>0</v>
      </c>
      <c r="N78" s="256" t="s">
        <v>46</v>
      </c>
      <c r="O78" s="256" t="s">
        <v>46</v>
      </c>
      <c r="P78" s="256" t="s">
        <v>46</v>
      </c>
      <c r="Q78" s="256" t="s">
        <v>46</v>
      </c>
      <c r="R78" s="256" t="s">
        <v>46</v>
      </c>
      <c r="S78" s="256" t="s">
        <v>46</v>
      </c>
      <c r="T78" s="256" t="s">
        <v>46</v>
      </c>
      <c r="U78" s="256" t="s">
        <v>46</v>
      </c>
      <c r="V78" s="256" t="s">
        <v>46</v>
      </c>
      <c r="W78" s="256" t="s">
        <v>46</v>
      </c>
      <c r="X78" s="256" t="s">
        <v>46</v>
      </c>
      <c r="Y78" s="256" t="s">
        <v>46</v>
      </c>
      <c r="Z78" s="85" t="s">
        <v>39</v>
      </c>
      <c r="AA78" s="85" t="s">
        <v>39</v>
      </c>
      <c r="AB78" s="85" t="s">
        <v>39</v>
      </c>
      <c r="AC78" s="85" t="s">
        <v>39</v>
      </c>
      <c r="AD78" s="85" t="s">
        <v>39</v>
      </c>
      <c r="AE78" s="85" t="s">
        <v>39</v>
      </c>
      <c r="AF78" s="85" t="s">
        <v>39</v>
      </c>
      <c r="AG78" s="85" t="s">
        <v>39</v>
      </c>
    </row>
    <row r="79" spans="1:33" ht="150" customHeight="1" x14ac:dyDescent="0.25">
      <c r="A79" s="169" t="s">
        <v>489</v>
      </c>
      <c r="B79" s="176"/>
      <c r="C79" s="175" t="s">
        <v>38</v>
      </c>
      <c r="D79" s="176" t="s">
        <v>46</v>
      </c>
      <c r="E79" s="200">
        <v>43466</v>
      </c>
      <c r="F79" s="200">
        <v>43830</v>
      </c>
      <c r="G79" s="202"/>
      <c r="H79" s="253" t="s">
        <v>46</v>
      </c>
      <c r="I79" s="253" t="s">
        <v>46</v>
      </c>
      <c r="J79" s="253" t="s">
        <v>46</v>
      </c>
      <c r="K79" s="253" t="s">
        <v>46</v>
      </c>
      <c r="L79" s="189" t="s">
        <v>46</v>
      </c>
      <c r="M79" s="189" t="s">
        <v>46</v>
      </c>
      <c r="N79" s="189"/>
      <c r="O79" s="189"/>
      <c r="P79" s="189"/>
      <c r="Q79" s="189"/>
      <c r="R79" s="189"/>
      <c r="S79" s="189"/>
      <c r="T79" s="189"/>
      <c r="U79" s="189"/>
      <c r="V79" s="189"/>
      <c r="W79" s="189"/>
      <c r="X79" s="189"/>
      <c r="Y79" s="189"/>
      <c r="Z79" s="189" t="s">
        <v>46</v>
      </c>
      <c r="AA79" s="189" t="s">
        <v>46</v>
      </c>
      <c r="AB79" s="189" t="s">
        <v>46</v>
      </c>
      <c r="AC79" s="189" t="s">
        <v>46</v>
      </c>
      <c r="AD79" s="189" t="s">
        <v>46</v>
      </c>
      <c r="AE79" s="189" t="s">
        <v>46</v>
      </c>
      <c r="AF79" s="189" t="s">
        <v>46</v>
      </c>
      <c r="AG79" s="189" t="s">
        <v>46</v>
      </c>
    </row>
    <row r="80" spans="1:33" ht="139.5" customHeight="1" x14ac:dyDescent="0.25">
      <c r="A80" s="224" t="s">
        <v>444</v>
      </c>
      <c r="B80" s="177"/>
      <c r="C80" s="224" t="s">
        <v>38</v>
      </c>
      <c r="D80" s="177" t="s">
        <v>488</v>
      </c>
      <c r="E80" s="94"/>
      <c r="F80" s="98"/>
      <c r="G80" s="142"/>
      <c r="H80" s="252">
        <f>I80+J80+K80+L80+M80</f>
        <v>0</v>
      </c>
      <c r="I80" s="252">
        <v>0</v>
      </c>
      <c r="J80" s="252">
        <v>0</v>
      </c>
      <c r="K80" s="252">
        <v>0</v>
      </c>
      <c r="L80" s="190">
        <v>0</v>
      </c>
      <c r="M80" s="190">
        <v>0</v>
      </c>
      <c r="N80" s="256" t="s">
        <v>46</v>
      </c>
      <c r="O80" s="256" t="s">
        <v>46</v>
      </c>
      <c r="P80" s="256" t="s">
        <v>46</v>
      </c>
      <c r="Q80" s="256" t="s">
        <v>46</v>
      </c>
      <c r="R80" s="256" t="s">
        <v>46</v>
      </c>
      <c r="S80" s="256" t="s">
        <v>46</v>
      </c>
      <c r="T80" s="256" t="s">
        <v>46</v>
      </c>
      <c r="U80" s="256" t="s">
        <v>46</v>
      </c>
      <c r="V80" s="256" t="s">
        <v>46</v>
      </c>
      <c r="W80" s="256" t="s">
        <v>46</v>
      </c>
      <c r="X80" s="256" t="s">
        <v>46</v>
      </c>
      <c r="Y80" s="256" t="s">
        <v>46</v>
      </c>
      <c r="Z80" s="85" t="s">
        <v>39</v>
      </c>
      <c r="AA80" s="85" t="s">
        <v>39</v>
      </c>
      <c r="AB80" s="85" t="s">
        <v>39</v>
      </c>
      <c r="AC80" s="85" t="s">
        <v>39</v>
      </c>
      <c r="AD80" s="85" t="s">
        <v>39</v>
      </c>
      <c r="AE80" s="85" t="s">
        <v>39</v>
      </c>
      <c r="AF80" s="85" t="s">
        <v>39</v>
      </c>
      <c r="AG80" s="85" t="s">
        <v>39</v>
      </c>
    </row>
    <row r="81" spans="1:33" ht="152.25" customHeight="1" x14ac:dyDescent="0.25">
      <c r="A81" s="169" t="s">
        <v>489</v>
      </c>
      <c r="B81" s="169"/>
      <c r="C81" s="175" t="s">
        <v>38</v>
      </c>
      <c r="D81" s="189" t="s">
        <v>46</v>
      </c>
      <c r="E81" s="203">
        <v>43831</v>
      </c>
      <c r="F81" s="200">
        <v>44196</v>
      </c>
      <c r="G81" s="204"/>
      <c r="H81" s="253" t="s">
        <v>46</v>
      </c>
      <c r="I81" s="253" t="s">
        <v>46</v>
      </c>
      <c r="J81" s="253" t="s">
        <v>46</v>
      </c>
      <c r="K81" s="253" t="s">
        <v>46</v>
      </c>
      <c r="L81" s="189" t="s">
        <v>46</v>
      </c>
      <c r="M81" s="189" t="s">
        <v>46</v>
      </c>
      <c r="N81" s="189"/>
      <c r="O81" s="189"/>
      <c r="P81" s="189"/>
      <c r="Q81" s="189"/>
      <c r="R81" s="189"/>
      <c r="S81" s="189"/>
      <c r="T81" s="189"/>
      <c r="U81" s="189"/>
      <c r="V81" s="189"/>
      <c r="W81" s="189"/>
      <c r="X81" s="189"/>
      <c r="Y81" s="189"/>
      <c r="Z81" s="189" t="s">
        <v>46</v>
      </c>
      <c r="AA81" s="189" t="s">
        <v>46</v>
      </c>
      <c r="AB81" s="189" t="s">
        <v>46</v>
      </c>
      <c r="AC81" s="189" t="s">
        <v>46</v>
      </c>
      <c r="AD81" s="189" t="s">
        <v>46</v>
      </c>
      <c r="AE81" s="189" t="s">
        <v>46</v>
      </c>
      <c r="AF81" s="189" t="s">
        <v>46</v>
      </c>
      <c r="AG81" s="189" t="s">
        <v>46</v>
      </c>
    </row>
    <row r="82" spans="1:33" ht="36" hidden="1" customHeight="1" x14ac:dyDescent="0.25">
      <c r="A82" s="224" t="s">
        <v>445</v>
      </c>
      <c r="B82" s="86"/>
      <c r="C82" s="224" t="s">
        <v>38</v>
      </c>
      <c r="D82" s="177" t="s">
        <v>488</v>
      </c>
      <c r="E82" s="100"/>
      <c r="F82" s="96"/>
      <c r="G82" s="155"/>
      <c r="H82" s="144">
        <f>I82+J82+K82+L82+M82</f>
        <v>0</v>
      </c>
      <c r="I82" s="190">
        <v>0</v>
      </c>
      <c r="J82" s="190">
        <v>0</v>
      </c>
      <c r="K82" s="190">
        <v>0</v>
      </c>
      <c r="L82" s="190">
        <v>0</v>
      </c>
      <c r="M82" s="190">
        <v>0</v>
      </c>
      <c r="N82" s="85" t="s">
        <v>39</v>
      </c>
      <c r="O82" s="85" t="s">
        <v>39</v>
      </c>
      <c r="P82" s="85" t="s">
        <v>39</v>
      </c>
      <c r="Q82" s="85" t="s">
        <v>39</v>
      </c>
      <c r="R82" s="85" t="s">
        <v>39</v>
      </c>
      <c r="S82" s="85" t="s">
        <v>39</v>
      </c>
      <c r="T82" s="85" t="s">
        <v>39</v>
      </c>
      <c r="U82" s="85" t="s">
        <v>39</v>
      </c>
      <c r="V82" s="85" t="s">
        <v>39</v>
      </c>
      <c r="W82" s="85" t="s">
        <v>39</v>
      </c>
      <c r="X82" s="85" t="s">
        <v>39</v>
      </c>
      <c r="Y82" s="85" t="s">
        <v>39</v>
      </c>
      <c r="Z82" s="85" t="s">
        <v>39</v>
      </c>
      <c r="AA82" s="85" t="s">
        <v>39</v>
      </c>
      <c r="AB82" s="85" t="s">
        <v>39</v>
      </c>
      <c r="AC82" s="85" t="s">
        <v>39</v>
      </c>
      <c r="AD82" s="85" t="s">
        <v>39</v>
      </c>
      <c r="AE82" s="85" t="s">
        <v>39</v>
      </c>
      <c r="AF82" s="85" t="s">
        <v>39</v>
      </c>
      <c r="AG82" s="85" t="s">
        <v>39</v>
      </c>
    </row>
    <row r="83" spans="1:33" ht="51" hidden="1" customHeight="1" x14ac:dyDescent="0.25">
      <c r="A83" s="169" t="s">
        <v>489</v>
      </c>
      <c r="B83" s="169"/>
      <c r="C83" s="169" t="s">
        <v>38</v>
      </c>
      <c r="D83" s="189" t="s">
        <v>46</v>
      </c>
      <c r="E83" s="203">
        <v>44197</v>
      </c>
      <c r="F83" s="200">
        <v>44561</v>
      </c>
      <c r="G83" s="201"/>
      <c r="H83" s="189" t="s">
        <v>46</v>
      </c>
      <c r="I83" s="189" t="s">
        <v>46</v>
      </c>
      <c r="J83" s="189" t="s">
        <v>46</v>
      </c>
      <c r="K83" s="189" t="s">
        <v>46</v>
      </c>
      <c r="L83" s="189" t="s">
        <v>46</v>
      </c>
      <c r="M83" s="189" t="s">
        <v>46</v>
      </c>
      <c r="N83" s="189" t="s">
        <v>46</v>
      </c>
      <c r="O83" s="189" t="s">
        <v>46</v>
      </c>
      <c r="P83" s="189" t="s">
        <v>46</v>
      </c>
      <c r="Q83" s="189" t="s">
        <v>46</v>
      </c>
      <c r="R83" s="189" t="s">
        <v>46</v>
      </c>
      <c r="S83" s="189" t="s">
        <v>46</v>
      </c>
      <c r="T83" s="189" t="s">
        <v>46</v>
      </c>
      <c r="U83" s="189" t="s">
        <v>46</v>
      </c>
      <c r="V83" s="189" t="s">
        <v>46</v>
      </c>
      <c r="W83" s="189" t="s">
        <v>46</v>
      </c>
      <c r="X83" s="189" t="s">
        <v>46</v>
      </c>
      <c r="Y83" s="189" t="s">
        <v>46</v>
      </c>
      <c r="Z83" s="189" t="s">
        <v>46</v>
      </c>
      <c r="AA83" s="189" t="s">
        <v>46</v>
      </c>
      <c r="AB83" s="189" t="s">
        <v>46</v>
      </c>
      <c r="AC83" s="189" t="s">
        <v>46</v>
      </c>
      <c r="AD83" s="189" t="s">
        <v>46</v>
      </c>
      <c r="AE83" s="189" t="s">
        <v>46</v>
      </c>
      <c r="AF83" s="189" t="s">
        <v>46</v>
      </c>
      <c r="AG83" s="189" t="s">
        <v>46</v>
      </c>
    </row>
    <row r="84" spans="1:33" ht="45" hidden="1" customHeight="1" x14ac:dyDescent="0.25">
      <c r="A84" s="224" t="s">
        <v>446</v>
      </c>
      <c r="B84" s="224"/>
      <c r="C84" s="224" t="s">
        <v>38</v>
      </c>
      <c r="D84" s="177" t="s">
        <v>488</v>
      </c>
      <c r="E84" s="130"/>
      <c r="F84" s="130"/>
      <c r="G84" s="143"/>
      <c r="H84" s="144">
        <f>I84+J84+K84+L84+M84</f>
        <v>0</v>
      </c>
      <c r="I84" s="190">
        <v>0</v>
      </c>
      <c r="J84" s="190">
        <v>0</v>
      </c>
      <c r="K84" s="190">
        <v>0</v>
      </c>
      <c r="L84" s="190">
        <v>0</v>
      </c>
      <c r="M84" s="190">
        <v>0</v>
      </c>
      <c r="N84" s="85" t="s">
        <v>39</v>
      </c>
      <c r="O84" s="85" t="s">
        <v>39</v>
      </c>
      <c r="P84" s="85" t="s">
        <v>39</v>
      </c>
      <c r="Q84" s="85" t="s">
        <v>39</v>
      </c>
      <c r="R84" s="85" t="s">
        <v>39</v>
      </c>
      <c r="S84" s="85" t="s">
        <v>39</v>
      </c>
      <c r="T84" s="85" t="s">
        <v>39</v>
      </c>
      <c r="U84" s="85" t="s">
        <v>39</v>
      </c>
      <c r="V84" s="85" t="s">
        <v>39</v>
      </c>
      <c r="W84" s="85" t="s">
        <v>39</v>
      </c>
      <c r="X84" s="85" t="s">
        <v>39</v>
      </c>
      <c r="Y84" s="85" t="s">
        <v>39</v>
      </c>
      <c r="Z84" s="85" t="s">
        <v>39</v>
      </c>
      <c r="AA84" s="85" t="s">
        <v>39</v>
      </c>
      <c r="AB84" s="85" t="s">
        <v>39</v>
      </c>
      <c r="AC84" s="85" t="s">
        <v>39</v>
      </c>
      <c r="AD84" s="85" t="s">
        <v>39</v>
      </c>
      <c r="AE84" s="85" t="s">
        <v>39</v>
      </c>
      <c r="AF84" s="85" t="s">
        <v>39</v>
      </c>
      <c r="AG84" s="85" t="s">
        <v>39</v>
      </c>
    </row>
    <row r="85" spans="1:33" ht="81" hidden="1" customHeight="1" x14ac:dyDescent="0.25">
      <c r="A85" s="169" t="s">
        <v>489</v>
      </c>
      <c r="B85" s="169"/>
      <c r="C85" s="169" t="s">
        <v>38</v>
      </c>
      <c r="D85" s="189" t="s">
        <v>46</v>
      </c>
      <c r="E85" s="203">
        <v>44562</v>
      </c>
      <c r="F85" s="200">
        <v>44926</v>
      </c>
      <c r="G85" s="201"/>
      <c r="H85" s="189" t="s">
        <v>46</v>
      </c>
      <c r="I85" s="189" t="s">
        <v>46</v>
      </c>
      <c r="J85" s="189" t="s">
        <v>46</v>
      </c>
      <c r="K85" s="189" t="s">
        <v>46</v>
      </c>
      <c r="L85" s="189" t="s">
        <v>46</v>
      </c>
      <c r="M85" s="189" t="s">
        <v>46</v>
      </c>
      <c r="N85" s="189" t="s">
        <v>46</v>
      </c>
      <c r="O85" s="189" t="s">
        <v>46</v>
      </c>
      <c r="P85" s="189" t="s">
        <v>46</v>
      </c>
      <c r="Q85" s="189" t="s">
        <v>46</v>
      </c>
      <c r="R85" s="189" t="s">
        <v>46</v>
      </c>
      <c r="S85" s="189" t="s">
        <v>46</v>
      </c>
      <c r="T85" s="189" t="s">
        <v>46</v>
      </c>
      <c r="U85" s="189" t="s">
        <v>46</v>
      </c>
      <c r="V85" s="189" t="s">
        <v>46</v>
      </c>
      <c r="W85" s="189" t="s">
        <v>46</v>
      </c>
      <c r="X85" s="189" t="s">
        <v>46</v>
      </c>
      <c r="Y85" s="189" t="s">
        <v>46</v>
      </c>
      <c r="Z85" s="189" t="s">
        <v>46</v>
      </c>
      <c r="AA85" s="189" t="s">
        <v>46</v>
      </c>
      <c r="AB85" s="189" t="s">
        <v>46</v>
      </c>
      <c r="AC85" s="189" t="s">
        <v>46</v>
      </c>
      <c r="AD85" s="189" t="s">
        <v>46</v>
      </c>
      <c r="AE85" s="189" t="s">
        <v>46</v>
      </c>
      <c r="AF85" s="189" t="s">
        <v>46</v>
      </c>
      <c r="AG85" s="189" t="s">
        <v>46</v>
      </c>
    </row>
    <row r="87" spans="1:33" x14ac:dyDescent="0.25">
      <c r="A87" s="257"/>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row>
    <row r="88" spans="1:33" x14ac:dyDescent="0.25">
      <c r="C88" s="259"/>
      <c r="D88" s="259"/>
    </row>
    <row r="89" spans="1:33" x14ac:dyDescent="0.25">
      <c r="C89" s="259"/>
      <c r="D89" s="259"/>
    </row>
    <row r="90" spans="1:33" x14ac:dyDescent="0.25">
      <c r="C90" s="259"/>
      <c r="D90" s="259"/>
    </row>
    <row r="91" spans="1:33" x14ac:dyDescent="0.25">
      <c r="C91" s="259"/>
      <c r="D91" s="259"/>
    </row>
    <row r="92" spans="1:33" x14ac:dyDescent="0.25">
      <c r="C92" s="259"/>
      <c r="D92" s="259"/>
    </row>
  </sheetData>
  <mergeCells count="28">
    <mergeCell ref="O3:X3"/>
    <mergeCell ref="O1:AG2"/>
    <mergeCell ref="Z14:AC14"/>
    <mergeCell ref="AD14:AG14"/>
    <mergeCell ref="N13:AG13"/>
    <mergeCell ref="A8:Y8"/>
    <mergeCell ref="A9:Y9"/>
    <mergeCell ref="N14:Q14"/>
    <mergeCell ref="K14:K15"/>
    <mergeCell ref="L14:L15"/>
    <mergeCell ref="M14:M15"/>
    <mergeCell ref="C3:D3"/>
    <mergeCell ref="A63:Z63"/>
    <mergeCell ref="A13:A15"/>
    <mergeCell ref="B13:B15"/>
    <mergeCell ref="C13:C15"/>
    <mergeCell ref="D13:D15"/>
    <mergeCell ref="E13:E15"/>
    <mergeCell ref="H13:J13"/>
    <mergeCell ref="A16:E16"/>
    <mergeCell ref="A34:Z34"/>
    <mergeCell ref="G13:G15"/>
    <mergeCell ref="H14:H15"/>
    <mergeCell ref="J14:J15"/>
    <mergeCell ref="F13:F15"/>
    <mergeCell ref="R14:U14"/>
    <mergeCell ref="I14:I15"/>
    <mergeCell ref="V14:Y14"/>
  </mergeCells>
  <pageMargins left="0.15748031496062992" right="0.15748031496062992" top="0.94645833333333329" bottom="0.27559055118110237" header="0.31496062992125984" footer="0.15748031496062992"/>
  <pageSetup paperSize="9" scale="59" fitToHeight="0" orientation="landscape" r:id="rId1"/>
  <headerFooter>
    <oddHeader xml:space="preserve">&amp;R
</oddHeader>
  </headerFooter>
  <colBreaks count="1" manualBreakCount="1">
    <brk id="25" max="8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F14" sqref="F14"/>
    </sheetView>
  </sheetViews>
  <sheetFormatPr defaultRowHeight="15" x14ac:dyDescent="0.25"/>
  <cols>
    <col min="2" max="2" width="26.42578125" customWidth="1"/>
    <col min="3" max="3" width="13.5703125" customWidth="1"/>
    <col min="4" max="4" width="17.28515625" customWidth="1"/>
    <col min="5" max="5" width="15.5703125" customWidth="1"/>
    <col min="6" max="6" width="17.85546875" customWidth="1"/>
    <col min="7" max="7" width="27.85546875" customWidth="1"/>
  </cols>
  <sheetData>
    <row r="1" spans="1:10" x14ac:dyDescent="0.25">
      <c r="A1" s="661" t="s">
        <v>469</v>
      </c>
      <c r="B1" s="661"/>
      <c r="C1" s="661"/>
      <c r="D1" s="661"/>
      <c r="E1" s="661"/>
      <c r="F1" s="661"/>
      <c r="G1" s="661"/>
    </row>
    <row r="2" spans="1:10" x14ac:dyDescent="0.25">
      <c r="A2" s="233"/>
      <c r="B2" s="233"/>
      <c r="C2" s="233"/>
      <c r="D2" s="233"/>
      <c r="E2" s="233"/>
      <c r="F2" s="233"/>
      <c r="G2" s="233"/>
    </row>
    <row r="3" spans="1:10" x14ac:dyDescent="0.25">
      <c r="A3" s="664" t="s">
        <v>470</v>
      </c>
      <c r="B3" s="667" t="s">
        <v>471</v>
      </c>
      <c r="C3" s="667" t="s">
        <v>472</v>
      </c>
      <c r="D3" s="670" t="s">
        <v>473</v>
      </c>
      <c r="E3" s="671"/>
      <c r="F3" s="672"/>
      <c r="G3" s="667" t="s">
        <v>474</v>
      </c>
    </row>
    <row r="4" spans="1:10" ht="67.5" customHeight="1" x14ac:dyDescent="0.25">
      <c r="A4" s="665"/>
      <c r="B4" s="668"/>
      <c r="C4" s="668"/>
      <c r="D4" s="673"/>
      <c r="E4" s="674"/>
      <c r="F4" s="675"/>
      <c r="G4" s="668"/>
    </row>
    <row r="5" spans="1:10" ht="26.25" customHeight="1" x14ac:dyDescent="0.25">
      <c r="A5" s="665"/>
      <c r="B5" s="668"/>
      <c r="C5" s="668"/>
      <c r="D5" s="667" t="s">
        <v>477</v>
      </c>
      <c r="E5" s="676" t="s">
        <v>478</v>
      </c>
      <c r="F5" s="677"/>
      <c r="G5" s="668"/>
    </row>
    <row r="6" spans="1:10" ht="45.75" customHeight="1" x14ac:dyDescent="0.25">
      <c r="A6" s="666"/>
      <c r="B6" s="669"/>
      <c r="C6" s="669"/>
      <c r="D6" s="669"/>
      <c r="E6" s="228" t="s">
        <v>475</v>
      </c>
      <c r="F6" s="228" t="s">
        <v>476</v>
      </c>
      <c r="G6" s="669"/>
    </row>
    <row r="7" spans="1:10" x14ac:dyDescent="0.25">
      <c r="A7" s="227">
        <v>1</v>
      </c>
      <c r="B7" s="227">
        <v>2</v>
      </c>
      <c r="C7" s="227">
        <v>3</v>
      </c>
      <c r="D7" s="227">
        <v>4</v>
      </c>
      <c r="E7" s="227">
        <v>5</v>
      </c>
      <c r="F7" s="227">
        <v>6</v>
      </c>
      <c r="G7" s="227">
        <v>7</v>
      </c>
    </row>
    <row r="8" spans="1:10" x14ac:dyDescent="0.25">
      <c r="A8" s="662" t="str">
        <f>' Прил 6 План мероприятий '!A16:E16</f>
        <v xml:space="preserve"> «Формирование комфортной городской среды муниципального образования городского округа «Усинска» на 2018-2022 годы»</v>
      </c>
      <c r="B8" s="663"/>
      <c r="C8" s="663"/>
      <c r="D8" s="663"/>
      <c r="E8" s="663"/>
      <c r="F8" s="663"/>
      <c r="G8" s="663"/>
    </row>
    <row r="9" spans="1:10" ht="15" customHeight="1" x14ac:dyDescent="0.25">
      <c r="A9" s="490" t="s">
        <v>461</v>
      </c>
      <c r="B9" s="490"/>
      <c r="C9" s="490"/>
      <c r="D9" s="490"/>
      <c r="E9" s="490"/>
      <c r="F9" s="490"/>
      <c r="G9" s="490"/>
      <c r="H9" s="234"/>
      <c r="I9" s="234"/>
      <c r="J9" s="226"/>
    </row>
    <row r="10" spans="1:10" ht="51.75" x14ac:dyDescent="0.25">
      <c r="A10" s="222" t="s">
        <v>456</v>
      </c>
      <c r="B10" s="219" t="s">
        <v>466</v>
      </c>
      <c r="C10" s="225" t="s">
        <v>15</v>
      </c>
      <c r="D10" s="230"/>
      <c r="E10" s="230"/>
      <c r="F10" s="230"/>
      <c r="G10" s="230"/>
      <c r="H10" s="226"/>
      <c r="I10" s="226"/>
      <c r="J10" s="226"/>
    </row>
    <row r="11" spans="1:10" ht="26.25" x14ac:dyDescent="0.25">
      <c r="A11" s="222" t="s">
        <v>457</v>
      </c>
      <c r="B11" s="219" t="s">
        <v>431</v>
      </c>
      <c r="C11" s="225" t="s">
        <v>205</v>
      </c>
      <c r="D11" s="230"/>
      <c r="E11" s="230"/>
      <c r="F11" s="230"/>
      <c r="G11" s="230"/>
      <c r="H11" s="226"/>
      <c r="I11" s="226"/>
      <c r="J11" s="226"/>
    </row>
    <row r="12" spans="1:10" ht="26.25" x14ac:dyDescent="0.25">
      <c r="A12" s="222" t="s">
        <v>458</v>
      </c>
      <c r="B12" s="219" t="s">
        <v>432</v>
      </c>
      <c r="C12" s="225" t="s">
        <v>205</v>
      </c>
      <c r="D12" s="230"/>
      <c r="E12" s="230"/>
      <c r="F12" s="230"/>
      <c r="G12" s="230"/>
      <c r="H12" s="226"/>
      <c r="I12" s="226"/>
      <c r="J12" s="226"/>
    </row>
    <row r="13" spans="1:10" ht="15" customHeight="1" x14ac:dyDescent="0.25">
      <c r="A13" s="490" t="s">
        <v>460</v>
      </c>
      <c r="B13" s="490"/>
      <c r="C13" s="490"/>
      <c r="D13" s="490"/>
      <c r="E13" s="490"/>
      <c r="F13" s="490"/>
      <c r="G13" s="490"/>
      <c r="H13" s="234"/>
      <c r="I13" s="234"/>
      <c r="J13" s="234"/>
    </row>
    <row r="14" spans="1:10" ht="64.5" x14ac:dyDescent="0.25">
      <c r="A14" s="186" t="s">
        <v>450</v>
      </c>
      <c r="B14" s="219" t="s">
        <v>480</v>
      </c>
      <c r="C14" s="225" t="s">
        <v>15</v>
      </c>
      <c r="D14" s="230"/>
      <c r="E14" s="230"/>
      <c r="F14" s="230"/>
      <c r="G14" s="230"/>
      <c r="H14" s="226"/>
      <c r="I14" s="226"/>
      <c r="J14" s="226"/>
    </row>
    <row r="15" spans="1:10" ht="39" x14ac:dyDescent="0.25">
      <c r="A15" s="186" t="s">
        <v>451</v>
      </c>
      <c r="B15" s="219" t="s">
        <v>433</v>
      </c>
      <c r="C15" s="225" t="s">
        <v>481</v>
      </c>
      <c r="D15" s="230"/>
      <c r="E15" s="230"/>
      <c r="F15" s="230"/>
      <c r="G15" s="230"/>
      <c r="H15" s="226"/>
      <c r="I15" s="226"/>
      <c r="J15" s="226"/>
    </row>
    <row r="16" spans="1:10" ht="39" x14ac:dyDescent="0.25">
      <c r="A16" s="186" t="s">
        <v>452</v>
      </c>
      <c r="B16" s="219" t="s">
        <v>434</v>
      </c>
      <c r="C16" s="225" t="s">
        <v>481</v>
      </c>
      <c r="D16" s="230"/>
      <c r="E16" s="230"/>
      <c r="F16" s="230"/>
      <c r="G16" s="230"/>
      <c r="H16" s="226"/>
      <c r="I16" s="226"/>
      <c r="J16" s="226"/>
    </row>
    <row r="17" spans="1:10" ht="30.75" customHeight="1" x14ac:dyDescent="0.25">
      <c r="A17" s="490" t="s">
        <v>459</v>
      </c>
      <c r="B17" s="490"/>
      <c r="C17" s="490"/>
      <c r="D17" s="490"/>
      <c r="E17" s="490"/>
      <c r="F17" s="490"/>
      <c r="G17" s="490"/>
      <c r="H17" s="234"/>
      <c r="I17" s="234"/>
      <c r="J17" s="234"/>
    </row>
    <row r="18" spans="1:10" ht="192" x14ac:dyDescent="0.25">
      <c r="A18" s="186" t="s">
        <v>453</v>
      </c>
      <c r="B18" s="219" t="s">
        <v>439</v>
      </c>
      <c r="C18" s="225" t="s">
        <v>15</v>
      </c>
      <c r="D18" s="230"/>
      <c r="E18" s="230"/>
      <c r="F18" s="230"/>
      <c r="G18" s="230"/>
      <c r="H18" s="226"/>
      <c r="I18" s="226"/>
      <c r="J18" s="226"/>
    </row>
    <row r="19" spans="1:10" ht="128.25" x14ac:dyDescent="0.25">
      <c r="A19" s="186" t="s">
        <v>454</v>
      </c>
      <c r="B19" s="219" t="s">
        <v>437</v>
      </c>
      <c r="C19" s="225" t="s">
        <v>481</v>
      </c>
      <c r="D19" s="230"/>
      <c r="E19" s="230"/>
      <c r="F19" s="230"/>
      <c r="G19" s="230"/>
      <c r="H19" s="226"/>
      <c r="I19" s="226"/>
      <c r="J19" s="226"/>
    </row>
    <row r="20" spans="1:10" ht="141" x14ac:dyDescent="0.25">
      <c r="A20" s="186" t="s">
        <v>455</v>
      </c>
      <c r="B20" s="219" t="s">
        <v>438</v>
      </c>
      <c r="C20" s="225" t="s">
        <v>481</v>
      </c>
      <c r="D20" s="230"/>
      <c r="E20" s="230"/>
      <c r="F20" s="230"/>
      <c r="G20" s="230"/>
      <c r="H20" s="226"/>
      <c r="I20" s="226"/>
      <c r="J20" s="226"/>
    </row>
    <row r="21" spans="1:10" x14ac:dyDescent="0.25">
      <c r="A21" s="229"/>
      <c r="B21" s="229"/>
      <c r="C21" s="229"/>
      <c r="D21" s="229"/>
      <c r="E21" s="229"/>
      <c r="F21" s="229"/>
      <c r="G21" s="229"/>
      <c r="H21" s="226"/>
      <c r="I21" s="226"/>
      <c r="J21" s="226"/>
    </row>
    <row r="22" spans="1:10" x14ac:dyDescent="0.25">
      <c r="A22" s="229"/>
      <c r="B22" s="229"/>
      <c r="C22" s="229"/>
      <c r="D22" s="229"/>
      <c r="E22" s="229"/>
      <c r="F22" s="229"/>
      <c r="G22" s="229"/>
    </row>
    <row r="23" spans="1:10" x14ac:dyDescent="0.25">
      <c r="A23" s="229"/>
      <c r="B23" s="229"/>
      <c r="C23" s="229"/>
      <c r="D23" s="229"/>
      <c r="E23" s="229"/>
      <c r="F23" s="229"/>
      <c r="G23" s="229"/>
    </row>
    <row r="24" spans="1:10" x14ac:dyDescent="0.25">
      <c r="A24" s="229"/>
      <c r="B24" s="229"/>
      <c r="C24" s="229"/>
      <c r="D24" s="229"/>
      <c r="E24" s="229"/>
      <c r="F24" s="229"/>
      <c r="G24" s="229"/>
    </row>
    <row r="25" spans="1:10" x14ac:dyDescent="0.25">
      <c r="A25" s="229"/>
      <c r="B25" s="229"/>
      <c r="C25" s="229"/>
      <c r="D25" s="229"/>
      <c r="E25" s="229"/>
      <c r="F25" s="229"/>
      <c r="G25" s="229"/>
    </row>
    <row r="26" spans="1:10" x14ac:dyDescent="0.25">
      <c r="A26" s="229"/>
      <c r="B26" s="229"/>
      <c r="C26" s="229"/>
      <c r="D26" s="229"/>
      <c r="E26" s="229"/>
      <c r="F26" s="229"/>
      <c r="G26" s="229"/>
    </row>
    <row r="27" spans="1:10" x14ac:dyDescent="0.25">
      <c r="A27" s="229"/>
      <c r="B27" s="229"/>
      <c r="C27" s="229"/>
      <c r="D27" s="229"/>
      <c r="E27" s="229"/>
      <c r="F27" s="229"/>
      <c r="G27" s="229"/>
    </row>
    <row r="28" spans="1:10" x14ac:dyDescent="0.25">
      <c r="A28" s="229"/>
      <c r="B28" s="229"/>
      <c r="C28" s="229"/>
      <c r="D28" s="229"/>
      <c r="E28" s="229"/>
      <c r="F28" s="229"/>
      <c r="G28" s="229"/>
    </row>
    <row r="29" spans="1:10" x14ac:dyDescent="0.25">
      <c r="A29" s="229"/>
      <c r="B29" s="229"/>
      <c r="C29" s="229"/>
      <c r="D29" s="229"/>
      <c r="E29" s="229"/>
      <c r="F29" s="229"/>
      <c r="G29" s="229"/>
    </row>
    <row r="30" spans="1:10" x14ac:dyDescent="0.25">
      <c r="A30" s="229"/>
      <c r="B30" s="229"/>
      <c r="C30" s="229"/>
      <c r="D30" s="229"/>
      <c r="E30" s="229"/>
      <c r="F30" s="229"/>
      <c r="G30" s="229"/>
    </row>
    <row r="31" spans="1:10" x14ac:dyDescent="0.25">
      <c r="A31" s="229"/>
      <c r="B31" s="229"/>
      <c r="C31" s="229"/>
      <c r="D31" s="229"/>
      <c r="E31" s="229"/>
      <c r="F31" s="229"/>
      <c r="G31" s="229"/>
    </row>
    <row r="32" spans="1:10" x14ac:dyDescent="0.25">
      <c r="A32" s="229"/>
      <c r="B32" s="229"/>
      <c r="C32" s="229"/>
      <c r="D32" s="229"/>
      <c r="E32" s="229"/>
      <c r="F32" s="229"/>
      <c r="G32" s="229"/>
    </row>
  </sheetData>
  <mergeCells count="12">
    <mergeCell ref="A1:G1"/>
    <mergeCell ref="A8:G8"/>
    <mergeCell ref="A9:G9"/>
    <mergeCell ref="A13:G13"/>
    <mergeCell ref="A17:G17"/>
    <mergeCell ref="A3:A6"/>
    <mergeCell ref="B3:B6"/>
    <mergeCell ref="C3:C6"/>
    <mergeCell ref="D3:F4"/>
    <mergeCell ref="G3:G6"/>
    <mergeCell ref="D5:D6"/>
    <mergeCell ref="E5:F5"/>
  </mergeCells>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7"/>
  <sheetViews>
    <sheetView zoomScale="90" zoomScaleNormal="90" workbookViewId="0">
      <selection activeCell="K121" sqref="K121"/>
    </sheetView>
  </sheetViews>
  <sheetFormatPr defaultColWidth="9.140625" defaultRowHeight="12.75" x14ac:dyDescent="0.2"/>
  <cols>
    <col min="1" max="3" width="4.7109375" style="28" customWidth="1"/>
    <col min="4" max="4" width="22.7109375" style="29" customWidth="1"/>
    <col min="5" max="6" width="4.7109375" style="28" customWidth="1"/>
    <col min="7" max="7" width="22.7109375" style="29" customWidth="1"/>
    <col min="8" max="8" width="8.85546875" style="28" customWidth="1"/>
    <col min="9" max="10" width="22.7109375" style="29" customWidth="1"/>
    <col min="11" max="11" width="9.7109375" style="30" customWidth="1"/>
    <col min="12" max="12" width="9.7109375" style="31" customWidth="1"/>
    <col min="13" max="13" width="4.7109375" style="32" customWidth="1"/>
    <col min="14" max="17" width="4.7109375" style="28" customWidth="1"/>
    <col min="18" max="20" width="9.7109375" style="35" customWidth="1"/>
    <col min="21" max="21" width="8.7109375" style="34" customWidth="1"/>
    <col min="22" max="23" width="8.7109375" style="27" customWidth="1"/>
    <col min="24" max="16384" width="9.140625" style="27"/>
  </cols>
  <sheetData>
    <row r="2" spans="1:23" s="19" customFormat="1" ht="48.6" customHeight="1" x14ac:dyDescent="0.25">
      <c r="A2" s="13" t="s">
        <v>65</v>
      </c>
      <c r="B2" s="13" t="s">
        <v>18</v>
      </c>
      <c r="C2" s="13" t="s">
        <v>66</v>
      </c>
      <c r="D2" s="13" t="s">
        <v>67</v>
      </c>
      <c r="E2" s="13" t="s">
        <v>68</v>
      </c>
      <c r="F2" s="13" t="s">
        <v>69</v>
      </c>
      <c r="G2" s="13" t="s">
        <v>70</v>
      </c>
      <c r="H2" s="13" t="s">
        <v>71</v>
      </c>
      <c r="I2" s="13" t="s">
        <v>72</v>
      </c>
      <c r="J2" s="13" t="s">
        <v>73</v>
      </c>
      <c r="K2" s="14" t="s">
        <v>17</v>
      </c>
      <c r="L2" s="15" t="s">
        <v>74</v>
      </c>
      <c r="M2" s="16" t="s">
        <v>75</v>
      </c>
      <c r="N2" s="13" t="s">
        <v>76</v>
      </c>
      <c r="O2" s="17" t="s">
        <v>77</v>
      </c>
      <c r="P2" s="17" t="s">
        <v>78</v>
      </c>
      <c r="Q2" s="17" t="s">
        <v>79</v>
      </c>
      <c r="R2" s="18" t="s">
        <v>80</v>
      </c>
      <c r="S2" s="18" t="s">
        <v>81</v>
      </c>
      <c r="T2" s="18" t="s">
        <v>13</v>
      </c>
      <c r="U2" s="13" t="s">
        <v>82</v>
      </c>
      <c r="V2" s="13" t="s">
        <v>83</v>
      </c>
      <c r="W2" s="13" t="s">
        <v>84</v>
      </c>
    </row>
    <row r="3" spans="1:23" hidden="1" x14ac:dyDescent="0.2">
      <c r="A3" s="20"/>
      <c r="B3" s="20"/>
      <c r="C3" s="20"/>
      <c r="D3" s="21"/>
      <c r="E3" s="20"/>
      <c r="F3" s="20"/>
      <c r="G3" s="21"/>
      <c r="H3" s="20"/>
      <c r="I3" s="21"/>
      <c r="J3" s="21"/>
      <c r="K3" s="22"/>
      <c r="L3" s="23"/>
      <c r="M3" s="24"/>
      <c r="N3" s="20"/>
      <c r="O3" s="20"/>
      <c r="P3" s="20"/>
      <c r="Q3" s="20"/>
      <c r="R3" s="25"/>
      <c r="S3" s="25"/>
      <c r="T3" s="25"/>
      <c r="U3" s="26"/>
      <c r="V3" s="25"/>
      <c r="W3" s="25"/>
    </row>
    <row r="4" spans="1:23" ht="81" hidden="1" customHeight="1" x14ac:dyDescent="0.2">
      <c r="A4" s="20"/>
      <c r="B4" s="20"/>
      <c r="C4" s="20"/>
      <c r="D4" s="21" t="s">
        <v>87</v>
      </c>
      <c r="E4" s="20"/>
      <c r="F4" s="20"/>
      <c r="G4" s="21" t="s">
        <v>88</v>
      </c>
      <c r="H4" s="20"/>
      <c r="I4" s="21" t="s">
        <v>89</v>
      </c>
      <c r="J4" s="21" t="s">
        <v>90</v>
      </c>
      <c r="K4" s="22">
        <v>923</v>
      </c>
      <c r="L4" s="23" t="s">
        <v>91</v>
      </c>
      <c r="M4" s="24" t="s">
        <v>85</v>
      </c>
      <c r="N4" s="20"/>
      <c r="O4" s="20"/>
      <c r="P4" s="20"/>
      <c r="Q4" s="20"/>
      <c r="R4" s="25" t="e">
        <f>#REF!</f>
        <v>#REF!</v>
      </c>
      <c r="S4" s="25" t="e">
        <f>#REF!</f>
        <v>#REF!</v>
      </c>
      <c r="T4" s="25" t="e">
        <f>#REF!</f>
        <v>#REF!</v>
      </c>
      <c r="U4" s="26"/>
      <c r="V4" s="25"/>
      <c r="W4" s="25"/>
    </row>
    <row r="5" spans="1:23" ht="78.75" hidden="1" x14ac:dyDescent="0.2">
      <c r="A5" s="20"/>
      <c r="B5" s="20"/>
      <c r="C5" s="20"/>
      <c r="D5" s="21" t="s">
        <v>87</v>
      </c>
      <c r="E5" s="20"/>
      <c r="F5" s="20"/>
      <c r="G5" s="21" t="s">
        <v>88</v>
      </c>
      <c r="H5" s="20"/>
      <c r="I5" s="21" t="s">
        <v>89</v>
      </c>
      <c r="J5" s="21" t="s">
        <v>92</v>
      </c>
      <c r="K5" s="22">
        <v>923</v>
      </c>
      <c r="L5" s="23" t="s">
        <v>91</v>
      </c>
      <c r="M5" s="24" t="s">
        <v>85</v>
      </c>
      <c r="N5" s="20"/>
      <c r="O5" s="20"/>
      <c r="P5" s="20"/>
      <c r="Q5" s="20"/>
      <c r="R5" s="25" t="e">
        <f>#REF!</f>
        <v>#REF!</v>
      </c>
      <c r="S5" s="25" t="e">
        <f>#REF!</f>
        <v>#REF!</v>
      </c>
      <c r="T5" s="25" t="e">
        <f>#REF!</f>
        <v>#REF!</v>
      </c>
      <c r="U5" s="26"/>
      <c r="V5" s="25"/>
      <c r="W5" s="25"/>
    </row>
    <row r="6" spans="1:23" ht="78.75" hidden="1" x14ac:dyDescent="0.2">
      <c r="A6" s="20"/>
      <c r="B6" s="20"/>
      <c r="C6" s="20"/>
      <c r="D6" s="21" t="s">
        <v>87</v>
      </c>
      <c r="E6" s="20"/>
      <c r="F6" s="20"/>
      <c r="G6" s="21" t="s">
        <v>88</v>
      </c>
      <c r="H6" s="20"/>
      <c r="I6" s="21" t="s">
        <v>89</v>
      </c>
      <c r="J6" s="21" t="s">
        <v>93</v>
      </c>
      <c r="K6" s="22">
        <v>923</v>
      </c>
      <c r="L6" s="23" t="s">
        <v>91</v>
      </c>
      <c r="M6" s="24" t="s">
        <v>85</v>
      </c>
      <c r="N6" s="20"/>
      <c r="O6" s="20"/>
      <c r="P6" s="20"/>
      <c r="Q6" s="20"/>
      <c r="R6" s="25" t="e">
        <f>#REF!</f>
        <v>#REF!</v>
      </c>
      <c r="S6" s="25" t="e">
        <f>#REF!</f>
        <v>#REF!</v>
      </c>
      <c r="T6" s="25" t="e">
        <f>#REF!</f>
        <v>#REF!</v>
      </c>
      <c r="U6" s="26"/>
      <c r="V6" s="25"/>
      <c r="W6" s="25"/>
    </row>
    <row r="7" spans="1:23" ht="90" hidden="1" x14ac:dyDescent="0.2">
      <c r="A7" s="20"/>
      <c r="B7" s="20"/>
      <c r="C7" s="20"/>
      <c r="D7" s="21" t="s">
        <v>87</v>
      </c>
      <c r="E7" s="20"/>
      <c r="F7" s="20"/>
      <c r="G7" s="21" t="s">
        <v>88</v>
      </c>
      <c r="H7" s="20"/>
      <c r="I7" s="21" t="s">
        <v>89</v>
      </c>
      <c r="J7" s="21" t="s">
        <v>94</v>
      </c>
      <c r="K7" s="22">
        <v>923</v>
      </c>
      <c r="L7" s="23" t="s">
        <v>91</v>
      </c>
      <c r="M7" s="24" t="s">
        <v>85</v>
      </c>
      <c r="N7" s="20"/>
      <c r="O7" s="20"/>
      <c r="P7" s="20"/>
      <c r="Q7" s="20"/>
      <c r="R7" s="25" t="e">
        <f>#REF!</f>
        <v>#REF!</v>
      </c>
      <c r="S7" s="25" t="e">
        <f>#REF!</f>
        <v>#REF!</v>
      </c>
      <c r="T7" s="25" t="e">
        <f>#REF!</f>
        <v>#REF!</v>
      </c>
      <c r="U7" s="26"/>
      <c r="V7" s="25"/>
      <c r="W7" s="25"/>
    </row>
    <row r="8" spans="1:23" ht="112.5" hidden="1" x14ac:dyDescent="0.2">
      <c r="A8" s="20"/>
      <c r="B8" s="20"/>
      <c r="C8" s="20"/>
      <c r="D8" s="21" t="s">
        <v>87</v>
      </c>
      <c r="E8" s="20"/>
      <c r="F8" s="20"/>
      <c r="G8" s="21" t="s">
        <v>88</v>
      </c>
      <c r="H8" s="20"/>
      <c r="I8" s="21" t="s">
        <v>89</v>
      </c>
      <c r="J8" s="21" t="s">
        <v>95</v>
      </c>
      <c r="K8" s="22">
        <v>923</v>
      </c>
      <c r="L8" s="23" t="s">
        <v>91</v>
      </c>
      <c r="M8" s="24" t="s">
        <v>86</v>
      </c>
      <c r="N8" s="20"/>
      <c r="O8" s="20"/>
      <c r="P8" s="20"/>
      <c r="Q8" s="20"/>
      <c r="R8" s="25" t="e">
        <f>#REF!</f>
        <v>#REF!</v>
      </c>
      <c r="S8" s="25" t="e">
        <f>#REF!</f>
        <v>#REF!</v>
      </c>
      <c r="T8" s="25" t="e">
        <f>#REF!</f>
        <v>#REF!</v>
      </c>
      <c r="U8" s="26"/>
      <c r="V8" s="25"/>
      <c r="W8" s="25"/>
    </row>
    <row r="9" spans="1:23" ht="101.25" hidden="1" x14ac:dyDescent="0.2">
      <c r="A9" s="20"/>
      <c r="B9" s="20"/>
      <c r="C9" s="20"/>
      <c r="D9" s="21" t="s">
        <v>87</v>
      </c>
      <c r="E9" s="20"/>
      <c r="F9" s="20"/>
      <c r="G9" s="21" t="s">
        <v>88</v>
      </c>
      <c r="H9" s="20"/>
      <c r="I9" s="21" t="s">
        <v>89</v>
      </c>
      <c r="J9" s="21" t="s">
        <v>96</v>
      </c>
      <c r="K9" s="22">
        <v>923</v>
      </c>
      <c r="L9" s="23" t="s">
        <v>91</v>
      </c>
      <c r="M9" s="24" t="s">
        <v>22</v>
      </c>
      <c r="N9" s="20"/>
      <c r="O9" s="20"/>
      <c r="P9" s="20"/>
      <c r="Q9" s="20"/>
      <c r="R9" s="25" t="e">
        <f>#REF!</f>
        <v>#REF!</v>
      </c>
      <c r="S9" s="25" t="e">
        <f>#REF!</f>
        <v>#REF!</v>
      </c>
      <c r="T9" s="25" t="e">
        <f>#REF!</f>
        <v>#REF!</v>
      </c>
      <c r="U9" s="26"/>
      <c r="V9" s="25"/>
      <c r="W9" s="25"/>
    </row>
    <row r="10" spans="1:23" ht="101.25" hidden="1" x14ac:dyDescent="0.2">
      <c r="A10" s="20"/>
      <c r="B10" s="20"/>
      <c r="C10" s="20"/>
      <c r="D10" s="21" t="s">
        <v>87</v>
      </c>
      <c r="E10" s="20"/>
      <c r="F10" s="20"/>
      <c r="G10" s="21" t="s">
        <v>88</v>
      </c>
      <c r="H10" s="20"/>
      <c r="I10" s="21" t="s">
        <v>89</v>
      </c>
      <c r="J10" s="21" t="s">
        <v>97</v>
      </c>
      <c r="K10" s="22">
        <v>923</v>
      </c>
      <c r="L10" s="23" t="s">
        <v>91</v>
      </c>
      <c r="M10" s="24" t="s">
        <v>86</v>
      </c>
      <c r="N10" s="20"/>
      <c r="O10" s="20"/>
      <c r="P10" s="20"/>
      <c r="Q10" s="20"/>
      <c r="R10" s="25" t="e">
        <f>#REF!</f>
        <v>#REF!</v>
      </c>
      <c r="S10" s="25" t="e">
        <f>#REF!</f>
        <v>#REF!</v>
      </c>
      <c r="T10" s="25" t="e">
        <f>#REF!</f>
        <v>#REF!</v>
      </c>
      <c r="U10" s="26"/>
      <c r="V10" s="25"/>
      <c r="W10" s="25"/>
    </row>
    <row r="11" spans="1:23" ht="90" hidden="1" x14ac:dyDescent="0.2">
      <c r="A11" s="20"/>
      <c r="B11" s="20"/>
      <c r="C11" s="20"/>
      <c r="D11" s="21" t="s">
        <v>87</v>
      </c>
      <c r="E11" s="20"/>
      <c r="F11" s="20"/>
      <c r="G11" s="21" t="s">
        <v>88</v>
      </c>
      <c r="H11" s="20"/>
      <c r="I11" s="21" t="s">
        <v>89</v>
      </c>
      <c r="J11" s="21" t="s">
        <v>98</v>
      </c>
      <c r="K11" s="22">
        <v>923</v>
      </c>
      <c r="L11" s="23" t="s">
        <v>91</v>
      </c>
      <c r="M11" s="24" t="s">
        <v>22</v>
      </c>
      <c r="N11" s="20"/>
      <c r="O11" s="20"/>
      <c r="P11" s="20"/>
      <c r="Q11" s="20"/>
      <c r="R11" s="25" t="e">
        <f>#REF!</f>
        <v>#REF!</v>
      </c>
      <c r="S11" s="25" t="e">
        <f>#REF!</f>
        <v>#REF!</v>
      </c>
      <c r="T11" s="25" t="e">
        <f>#REF!</f>
        <v>#REF!</v>
      </c>
      <c r="U11" s="26"/>
      <c r="V11" s="25"/>
      <c r="W11" s="25"/>
    </row>
    <row r="12" spans="1:23" ht="90" x14ac:dyDescent="0.2">
      <c r="A12" s="20"/>
      <c r="B12" s="20"/>
      <c r="C12" s="20"/>
      <c r="D12" s="21" t="s">
        <v>87</v>
      </c>
      <c r="E12" s="20"/>
      <c r="F12" s="20"/>
      <c r="G12" s="21" t="s">
        <v>99</v>
      </c>
      <c r="H12" s="20"/>
      <c r="I12" s="21" t="s">
        <v>48</v>
      </c>
      <c r="J12" s="21" t="s">
        <v>47</v>
      </c>
      <c r="K12" s="22">
        <v>923</v>
      </c>
      <c r="L12" s="23" t="s">
        <v>100</v>
      </c>
      <c r="M12" s="24" t="s">
        <v>85</v>
      </c>
      <c r="N12" s="20"/>
      <c r="O12" s="20"/>
      <c r="P12" s="20"/>
      <c r="Q12" s="20"/>
      <c r="R12" s="25" t="e">
        <f>#REF!</f>
        <v>#REF!</v>
      </c>
      <c r="S12" s="25" t="e">
        <f>#REF!</f>
        <v>#REF!</v>
      </c>
      <c r="T12" s="25" t="e">
        <f>#REF!</f>
        <v>#REF!</v>
      </c>
      <c r="U12" s="26"/>
      <c r="V12" s="25"/>
      <c r="W12" s="25"/>
    </row>
    <row r="13" spans="1:23" ht="90" x14ac:dyDescent="0.2">
      <c r="A13" s="20"/>
      <c r="B13" s="20"/>
      <c r="C13" s="20"/>
      <c r="D13" s="21" t="s">
        <v>87</v>
      </c>
      <c r="E13" s="20"/>
      <c r="F13" s="20"/>
      <c r="G13" s="21" t="s">
        <v>99</v>
      </c>
      <c r="H13" s="20"/>
      <c r="I13" s="21" t="s">
        <v>48</v>
      </c>
      <c r="J13" s="21" t="s">
        <v>51</v>
      </c>
      <c r="K13" s="22">
        <v>923</v>
      </c>
      <c r="L13" s="23" t="s">
        <v>100</v>
      </c>
      <c r="M13" s="24" t="s">
        <v>85</v>
      </c>
      <c r="N13" s="20"/>
      <c r="O13" s="20"/>
      <c r="P13" s="20"/>
      <c r="Q13" s="20"/>
      <c r="R13" s="25" t="e">
        <f>#REF!</f>
        <v>#REF!</v>
      </c>
      <c r="S13" s="25" t="e">
        <f>#REF!</f>
        <v>#REF!</v>
      </c>
      <c r="T13" s="25" t="e">
        <f>#REF!</f>
        <v>#REF!</v>
      </c>
      <c r="U13" s="26"/>
      <c r="V13" s="25"/>
      <c r="W13" s="25"/>
    </row>
    <row r="14" spans="1:23" ht="90" x14ac:dyDescent="0.2">
      <c r="A14" s="20"/>
      <c r="B14" s="20"/>
      <c r="C14" s="20"/>
      <c r="D14" s="21" t="s">
        <v>87</v>
      </c>
      <c r="E14" s="20"/>
      <c r="F14" s="20"/>
      <c r="G14" s="21" t="s">
        <v>99</v>
      </c>
      <c r="H14" s="20"/>
      <c r="I14" s="21" t="s">
        <v>48</v>
      </c>
      <c r="J14" s="21" t="s">
        <v>101</v>
      </c>
      <c r="K14" s="22">
        <v>923</v>
      </c>
      <c r="L14" s="23" t="s">
        <v>100</v>
      </c>
      <c r="M14" s="24" t="s">
        <v>85</v>
      </c>
      <c r="N14" s="20"/>
      <c r="O14" s="20"/>
      <c r="P14" s="20"/>
      <c r="Q14" s="20"/>
      <c r="R14" s="25" t="e">
        <f>#REF!</f>
        <v>#REF!</v>
      </c>
      <c r="S14" s="25" t="e">
        <f>#REF!</f>
        <v>#REF!</v>
      </c>
      <c r="T14" s="25" t="e">
        <f>#REF!</f>
        <v>#REF!</v>
      </c>
      <c r="U14" s="26"/>
      <c r="V14" s="25"/>
      <c r="W14" s="25"/>
    </row>
    <row r="15" spans="1:23" ht="90" x14ac:dyDescent="0.2">
      <c r="A15" s="20"/>
      <c r="B15" s="20"/>
      <c r="C15" s="20"/>
      <c r="D15" s="21" t="s">
        <v>87</v>
      </c>
      <c r="E15" s="20"/>
      <c r="F15" s="20"/>
      <c r="G15" s="21" t="s">
        <v>99</v>
      </c>
      <c r="H15" s="20"/>
      <c r="I15" s="21" t="s">
        <v>48</v>
      </c>
      <c r="J15" s="21" t="s">
        <v>102</v>
      </c>
      <c r="K15" s="22">
        <v>923</v>
      </c>
      <c r="L15" s="23" t="s">
        <v>100</v>
      </c>
      <c r="M15" s="24" t="s">
        <v>85</v>
      </c>
      <c r="N15" s="20"/>
      <c r="O15" s="20"/>
      <c r="P15" s="20"/>
      <c r="Q15" s="20"/>
      <c r="R15" s="25" t="e">
        <f>#REF!</f>
        <v>#REF!</v>
      </c>
      <c r="S15" s="25" t="e">
        <f>#REF!</f>
        <v>#REF!</v>
      </c>
      <c r="T15" s="25" t="e">
        <f>#REF!</f>
        <v>#REF!</v>
      </c>
      <c r="U15" s="26"/>
      <c r="V15" s="25"/>
      <c r="W15" s="25"/>
    </row>
    <row r="16" spans="1:23" ht="101.25" x14ac:dyDescent="0.2">
      <c r="A16" s="20"/>
      <c r="B16" s="20"/>
      <c r="C16" s="20"/>
      <c r="D16" s="21" t="s">
        <v>87</v>
      </c>
      <c r="E16" s="20"/>
      <c r="F16" s="20"/>
      <c r="G16" s="21" t="s">
        <v>99</v>
      </c>
      <c r="H16" s="20"/>
      <c r="I16" s="21" t="s">
        <v>103</v>
      </c>
      <c r="J16" s="21" t="s">
        <v>109</v>
      </c>
      <c r="K16" s="22">
        <v>923</v>
      </c>
      <c r="L16" s="23" t="s">
        <v>100</v>
      </c>
      <c r="M16" s="24" t="s">
        <v>85</v>
      </c>
      <c r="N16" s="20"/>
      <c r="O16" s="20"/>
      <c r="P16" s="20"/>
      <c r="Q16" s="20"/>
      <c r="R16" s="25" t="e">
        <f>#REF!</f>
        <v>#REF!</v>
      </c>
      <c r="S16" s="25" t="e">
        <f>#REF!</f>
        <v>#REF!</v>
      </c>
      <c r="T16" s="25" t="e">
        <f>#REF!</f>
        <v>#REF!</v>
      </c>
      <c r="U16" s="26"/>
      <c r="V16" s="25"/>
      <c r="W16" s="25"/>
    </row>
    <row r="17" spans="1:23" ht="90" x14ac:dyDescent="0.2">
      <c r="A17" s="20"/>
      <c r="B17" s="20"/>
      <c r="C17" s="20"/>
      <c r="D17" s="21" t="s">
        <v>87</v>
      </c>
      <c r="E17" s="20"/>
      <c r="F17" s="20"/>
      <c r="G17" s="21" t="s">
        <v>99</v>
      </c>
      <c r="H17" s="20"/>
      <c r="I17" s="21" t="s">
        <v>103</v>
      </c>
      <c r="J17" s="21" t="s">
        <v>104</v>
      </c>
      <c r="K17" s="22">
        <v>923</v>
      </c>
      <c r="L17" s="23" t="s">
        <v>100</v>
      </c>
      <c r="M17" s="24" t="s">
        <v>85</v>
      </c>
      <c r="N17" s="20"/>
      <c r="O17" s="20"/>
      <c r="P17" s="20"/>
      <c r="Q17" s="20"/>
      <c r="R17" s="25" t="e">
        <f>#REF!</f>
        <v>#REF!</v>
      </c>
      <c r="S17" s="25" t="e">
        <f>#REF!</f>
        <v>#REF!</v>
      </c>
      <c r="T17" s="25" t="e">
        <f>#REF!</f>
        <v>#REF!</v>
      </c>
      <c r="U17" s="26"/>
      <c r="V17" s="25"/>
      <c r="W17" s="25"/>
    </row>
    <row r="18" spans="1:23" ht="90" x14ac:dyDescent="0.2">
      <c r="A18" s="20"/>
      <c r="B18" s="20"/>
      <c r="C18" s="20"/>
      <c r="D18" s="21" t="s">
        <v>87</v>
      </c>
      <c r="E18" s="20"/>
      <c r="F18" s="20"/>
      <c r="G18" s="21" t="s">
        <v>99</v>
      </c>
      <c r="H18" s="20"/>
      <c r="I18" s="21" t="s">
        <v>103</v>
      </c>
      <c r="J18" s="21" t="s">
        <v>110</v>
      </c>
      <c r="K18" s="22">
        <v>923</v>
      </c>
      <c r="L18" s="23" t="s">
        <v>100</v>
      </c>
      <c r="M18" s="24" t="s">
        <v>85</v>
      </c>
      <c r="N18" s="20"/>
      <c r="O18" s="20"/>
      <c r="P18" s="20"/>
      <c r="Q18" s="20"/>
      <c r="R18" s="25" t="e">
        <f>#REF!</f>
        <v>#REF!</v>
      </c>
      <c r="S18" s="25" t="e">
        <f>#REF!</f>
        <v>#REF!</v>
      </c>
      <c r="T18" s="25" t="e">
        <f>#REF!</f>
        <v>#REF!</v>
      </c>
      <c r="U18" s="26"/>
      <c r="V18" s="25"/>
      <c r="W18" s="25"/>
    </row>
    <row r="19" spans="1:23" ht="90" x14ac:dyDescent="0.2">
      <c r="A19" s="20"/>
      <c r="B19" s="20"/>
      <c r="C19" s="20"/>
      <c r="D19" s="21" t="s">
        <v>87</v>
      </c>
      <c r="E19" s="20"/>
      <c r="F19" s="20"/>
      <c r="G19" s="21" t="s">
        <v>99</v>
      </c>
      <c r="H19" s="20"/>
      <c r="I19" s="21" t="s">
        <v>105</v>
      </c>
      <c r="J19" s="21" t="s">
        <v>106</v>
      </c>
      <c r="K19" s="22">
        <v>923</v>
      </c>
      <c r="L19" s="23" t="s">
        <v>100</v>
      </c>
      <c r="M19" s="24" t="s">
        <v>85</v>
      </c>
      <c r="N19" s="20"/>
      <c r="O19" s="20"/>
      <c r="P19" s="20"/>
      <c r="Q19" s="20"/>
      <c r="R19" s="25" t="e">
        <f>#REF!</f>
        <v>#REF!</v>
      </c>
      <c r="S19" s="25" t="e">
        <f>#REF!</f>
        <v>#REF!</v>
      </c>
      <c r="T19" s="25" t="e">
        <f>#REF!</f>
        <v>#REF!</v>
      </c>
      <c r="U19" s="26"/>
      <c r="V19" s="25"/>
      <c r="W19" s="25"/>
    </row>
    <row r="20" spans="1:23" ht="90" x14ac:dyDescent="0.2">
      <c r="A20" s="20"/>
      <c r="B20" s="20"/>
      <c r="C20" s="20"/>
      <c r="D20" s="21" t="s">
        <v>87</v>
      </c>
      <c r="E20" s="20"/>
      <c r="F20" s="20"/>
      <c r="G20" s="21" t="s">
        <v>99</v>
      </c>
      <c r="H20" s="20"/>
      <c r="I20" s="21" t="s">
        <v>105</v>
      </c>
      <c r="J20" s="21" t="s">
        <v>107</v>
      </c>
      <c r="K20" s="22">
        <v>923</v>
      </c>
      <c r="L20" s="23" t="s">
        <v>100</v>
      </c>
      <c r="M20" s="24" t="s">
        <v>85</v>
      </c>
      <c r="N20" s="20"/>
      <c r="O20" s="20"/>
      <c r="P20" s="20"/>
      <c r="Q20" s="20"/>
      <c r="R20" s="25" t="e">
        <f>#REF!</f>
        <v>#REF!</v>
      </c>
      <c r="S20" s="25" t="e">
        <f>#REF!</f>
        <v>#REF!</v>
      </c>
      <c r="T20" s="25" t="e">
        <f>#REF!</f>
        <v>#REF!</v>
      </c>
      <c r="U20" s="26"/>
      <c r="V20" s="25"/>
      <c r="W20" s="25"/>
    </row>
    <row r="21" spans="1:23" ht="90" hidden="1" x14ac:dyDescent="0.2">
      <c r="A21" s="20"/>
      <c r="B21" s="20"/>
      <c r="C21" s="20"/>
      <c r="D21" s="21" t="s">
        <v>87</v>
      </c>
      <c r="E21" s="20"/>
      <c r="F21" s="20"/>
      <c r="G21" s="21" t="s">
        <v>99</v>
      </c>
      <c r="H21" s="20"/>
      <c r="I21" s="21" t="s">
        <v>111</v>
      </c>
      <c r="J21" s="21" t="s">
        <v>108</v>
      </c>
      <c r="K21" s="22">
        <v>975</v>
      </c>
      <c r="L21" s="23"/>
      <c r="M21" s="24" t="s">
        <v>85</v>
      </c>
      <c r="N21" s="20"/>
      <c r="O21" s="20"/>
      <c r="P21" s="20"/>
      <c r="Q21" s="20"/>
      <c r="R21" s="25" t="e">
        <f>#REF!</f>
        <v>#REF!</v>
      </c>
      <c r="S21" s="25" t="e">
        <f>#REF!</f>
        <v>#REF!</v>
      </c>
      <c r="T21" s="25" t="e">
        <f>#REF!</f>
        <v>#REF!</v>
      </c>
      <c r="U21" s="26"/>
      <c r="V21" s="25"/>
      <c r="W21" s="25"/>
    </row>
    <row r="22" spans="1:23" ht="90" hidden="1" x14ac:dyDescent="0.2">
      <c r="A22" s="20"/>
      <c r="B22" s="20"/>
      <c r="C22" s="20"/>
      <c r="D22" s="21" t="s">
        <v>87</v>
      </c>
      <c r="E22" s="20"/>
      <c r="F22" s="20"/>
      <c r="G22" s="21" t="s">
        <v>99</v>
      </c>
      <c r="H22" s="20"/>
      <c r="I22" s="21" t="s">
        <v>111</v>
      </c>
      <c r="J22" s="21" t="s">
        <v>112</v>
      </c>
      <c r="K22" s="22">
        <v>975</v>
      </c>
      <c r="L22" s="23"/>
      <c r="M22" s="24" t="s">
        <v>85</v>
      </c>
      <c r="N22" s="20"/>
      <c r="O22" s="20"/>
      <c r="P22" s="20"/>
      <c r="Q22" s="20"/>
      <c r="R22" s="25" t="e">
        <f>#REF!</f>
        <v>#REF!</v>
      </c>
      <c r="S22" s="25" t="e">
        <f>#REF!</f>
        <v>#REF!</v>
      </c>
      <c r="T22" s="25" t="e">
        <f>#REF!</f>
        <v>#REF!</v>
      </c>
      <c r="U22" s="26"/>
      <c r="V22" s="25"/>
      <c r="W22" s="25"/>
    </row>
    <row r="23" spans="1:23" ht="90" hidden="1" x14ac:dyDescent="0.2">
      <c r="A23" s="20"/>
      <c r="B23" s="20"/>
      <c r="C23" s="20"/>
      <c r="D23" s="21" t="s">
        <v>87</v>
      </c>
      <c r="E23" s="20"/>
      <c r="F23" s="20"/>
      <c r="G23" s="21" t="s">
        <v>99</v>
      </c>
      <c r="H23" s="20"/>
      <c r="I23" s="21" t="s">
        <v>111</v>
      </c>
      <c r="J23" s="21" t="s">
        <v>113</v>
      </c>
      <c r="K23" s="22">
        <v>975</v>
      </c>
      <c r="L23" s="23"/>
      <c r="M23" s="24" t="s">
        <v>85</v>
      </c>
      <c r="N23" s="20"/>
      <c r="O23" s="20"/>
      <c r="P23" s="20"/>
      <c r="Q23" s="20"/>
      <c r="R23" s="25" t="e">
        <f>#REF!</f>
        <v>#REF!</v>
      </c>
      <c r="S23" s="25" t="e">
        <f>#REF!</f>
        <v>#REF!</v>
      </c>
      <c r="T23" s="25" t="e">
        <f>#REF!</f>
        <v>#REF!</v>
      </c>
      <c r="U23" s="26"/>
      <c r="V23" s="25"/>
      <c r="W23" s="25"/>
    </row>
    <row r="24" spans="1:23" ht="90" x14ac:dyDescent="0.2">
      <c r="A24" s="20"/>
      <c r="B24" s="20"/>
      <c r="C24" s="20"/>
      <c r="D24" s="21" t="s">
        <v>87</v>
      </c>
      <c r="E24" s="20"/>
      <c r="F24" s="20"/>
      <c r="G24" s="21" t="s">
        <v>99</v>
      </c>
      <c r="H24" s="20"/>
      <c r="I24" s="21" t="s">
        <v>111</v>
      </c>
      <c r="J24" s="21" t="s">
        <v>114</v>
      </c>
      <c r="K24" s="22">
        <v>923</v>
      </c>
      <c r="L24" s="23" t="s">
        <v>100</v>
      </c>
      <c r="M24" s="24" t="s">
        <v>85</v>
      </c>
      <c r="N24" s="20"/>
      <c r="O24" s="20"/>
      <c r="P24" s="20"/>
      <c r="Q24" s="20"/>
      <c r="R24" s="25" t="e">
        <f>#REF!</f>
        <v>#REF!</v>
      </c>
      <c r="S24" s="25" t="e">
        <f>#REF!</f>
        <v>#REF!</v>
      </c>
      <c r="T24" s="25" t="e">
        <f>#REF!</f>
        <v>#REF!</v>
      </c>
      <c r="U24" s="26"/>
      <c r="V24" s="25"/>
      <c r="W24" s="25"/>
    </row>
    <row r="25" spans="1:23" ht="90" x14ac:dyDescent="0.2">
      <c r="A25" s="20"/>
      <c r="B25" s="20"/>
      <c r="C25" s="20"/>
      <c r="D25" s="21" t="s">
        <v>87</v>
      </c>
      <c r="E25" s="20"/>
      <c r="F25" s="20"/>
      <c r="G25" s="21" t="s">
        <v>99</v>
      </c>
      <c r="H25" s="20"/>
      <c r="I25" s="21" t="s">
        <v>62</v>
      </c>
      <c r="J25" s="21" t="s">
        <v>115</v>
      </c>
      <c r="K25" s="22">
        <v>923</v>
      </c>
      <c r="L25" s="23" t="s">
        <v>100</v>
      </c>
      <c r="M25" s="24" t="s">
        <v>85</v>
      </c>
      <c r="N25" s="20"/>
      <c r="O25" s="20"/>
      <c r="P25" s="20"/>
      <c r="Q25" s="20"/>
      <c r="R25" s="25" t="e">
        <f>#REF!</f>
        <v>#REF!</v>
      </c>
      <c r="S25" s="25" t="e">
        <f>#REF!</f>
        <v>#REF!</v>
      </c>
      <c r="T25" s="25" t="e">
        <f>#REF!</f>
        <v>#REF!</v>
      </c>
      <c r="U25" s="26"/>
      <c r="V25" s="25"/>
      <c r="W25" s="25"/>
    </row>
    <row r="26" spans="1:23" ht="90" x14ac:dyDescent="0.2">
      <c r="A26" s="20"/>
      <c r="B26" s="20"/>
      <c r="C26" s="20"/>
      <c r="D26" s="21" t="s">
        <v>87</v>
      </c>
      <c r="E26" s="20"/>
      <c r="F26" s="20"/>
      <c r="G26" s="21" t="s">
        <v>99</v>
      </c>
      <c r="H26" s="20"/>
      <c r="I26" s="21" t="s">
        <v>63</v>
      </c>
      <c r="J26" s="21" t="s">
        <v>116</v>
      </c>
      <c r="K26" s="22">
        <v>923</v>
      </c>
      <c r="L26" s="23" t="s">
        <v>100</v>
      </c>
      <c r="M26" s="24" t="s">
        <v>85</v>
      </c>
      <c r="N26" s="20"/>
      <c r="O26" s="20"/>
      <c r="P26" s="20"/>
      <c r="Q26" s="20"/>
      <c r="R26" s="25" t="e">
        <f>#REF!</f>
        <v>#REF!</v>
      </c>
      <c r="S26" s="25" t="e">
        <f>#REF!</f>
        <v>#REF!</v>
      </c>
      <c r="T26" s="25" t="e">
        <f>#REF!</f>
        <v>#REF!</v>
      </c>
      <c r="U26" s="26"/>
      <c r="V26" s="25"/>
      <c r="W26" s="25"/>
    </row>
    <row r="27" spans="1:23" ht="90" hidden="1" x14ac:dyDescent="0.2">
      <c r="A27" s="20"/>
      <c r="B27" s="20"/>
      <c r="C27" s="20"/>
      <c r="D27" s="21" t="s">
        <v>87</v>
      </c>
      <c r="E27" s="20"/>
      <c r="F27" s="20"/>
      <c r="G27" s="21" t="s">
        <v>117</v>
      </c>
      <c r="H27" s="20"/>
      <c r="I27" s="21" t="s">
        <v>54</v>
      </c>
      <c r="J27" s="21" t="s">
        <v>118</v>
      </c>
      <c r="K27" s="22">
        <v>923</v>
      </c>
      <c r="L27" s="23" t="s">
        <v>100</v>
      </c>
      <c r="M27" s="24" t="s">
        <v>85</v>
      </c>
      <c r="N27" s="20"/>
      <c r="O27" s="20"/>
      <c r="P27" s="20"/>
      <c r="Q27" s="20"/>
      <c r="R27" s="25" t="e">
        <f>#REF!</f>
        <v>#REF!</v>
      </c>
      <c r="S27" s="25" t="e">
        <f>#REF!</f>
        <v>#REF!</v>
      </c>
      <c r="T27" s="25" t="e">
        <f>#REF!</f>
        <v>#REF!</v>
      </c>
      <c r="U27" s="26"/>
      <c r="V27" s="25"/>
      <c r="W27" s="25"/>
    </row>
    <row r="28" spans="1:23" ht="90" hidden="1" x14ac:dyDescent="0.2">
      <c r="A28" s="20"/>
      <c r="B28" s="20"/>
      <c r="C28" s="20"/>
      <c r="D28" s="21" t="s">
        <v>87</v>
      </c>
      <c r="E28" s="20"/>
      <c r="F28" s="20"/>
      <c r="G28" s="21" t="s">
        <v>117</v>
      </c>
      <c r="H28" s="20"/>
      <c r="I28" s="21" t="s">
        <v>54</v>
      </c>
      <c r="J28" s="21" t="s">
        <v>118</v>
      </c>
      <c r="K28" s="22">
        <v>923</v>
      </c>
      <c r="L28" s="23" t="e">
        <f>#REF!</f>
        <v>#REF!</v>
      </c>
      <c r="M28" s="24" t="s">
        <v>85</v>
      </c>
      <c r="N28" s="20"/>
      <c r="O28" s="20"/>
      <c r="P28" s="20"/>
      <c r="Q28" s="20"/>
      <c r="R28" s="25" t="e">
        <f>#REF!</f>
        <v>#REF!</v>
      </c>
      <c r="S28" s="25" t="e">
        <f>#REF!</f>
        <v>#REF!</v>
      </c>
      <c r="T28" s="25" t="e">
        <f>#REF!</f>
        <v>#REF!</v>
      </c>
      <c r="U28" s="26"/>
      <c r="V28" s="25"/>
      <c r="W28" s="25"/>
    </row>
    <row r="29" spans="1:23" ht="90" hidden="1" x14ac:dyDescent="0.2">
      <c r="A29" s="20"/>
      <c r="B29" s="20"/>
      <c r="C29" s="20"/>
      <c r="D29" s="21" t="s">
        <v>87</v>
      </c>
      <c r="E29" s="20"/>
      <c r="F29" s="20"/>
      <c r="G29" s="21" t="s">
        <v>117</v>
      </c>
      <c r="H29" s="20"/>
      <c r="I29" s="21" t="s">
        <v>54</v>
      </c>
      <c r="J29" s="21" t="s">
        <v>118</v>
      </c>
      <c r="K29" s="22">
        <v>923</v>
      </c>
      <c r="L29" s="23" t="e">
        <f>#REF!</f>
        <v>#REF!</v>
      </c>
      <c r="M29" s="24" t="s">
        <v>85</v>
      </c>
      <c r="N29" s="20"/>
      <c r="O29" s="20"/>
      <c r="P29" s="20"/>
      <c r="Q29" s="20"/>
      <c r="R29" s="25" t="e">
        <f>#REF!</f>
        <v>#REF!</v>
      </c>
      <c r="S29" s="25" t="e">
        <f>#REF!</f>
        <v>#REF!</v>
      </c>
      <c r="T29" s="25" t="e">
        <f>#REF!</f>
        <v>#REF!</v>
      </c>
      <c r="U29" s="26"/>
      <c r="V29" s="25"/>
      <c r="W29" s="25"/>
    </row>
    <row r="30" spans="1:23" ht="90" hidden="1" x14ac:dyDescent="0.2">
      <c r="A30" s="20"/>
      <c r="B30" s="20"/>
      <c r="C30" s="20"/>
      <c r="D30" s="21" t="s">
        <v>87</v>
      </c>
      <c r="E30" s="20"/>
      <c r="F30" s="20"/>
      <c r="G30" s="21" t="s">
        <v>117</v>
      </c>
      <c r="H30" s="20"/>
      <c r="I30" s="21" t="s">
        <v>54</v>
      </c>
      <c r="J30" s="21" t="s">
        <v>118</v>
      </c>
      <c r="K30" s="22">
        <v>923</v>
      </c>
      <c r="L30" s="23" t="e">
        <f>#REF!</f>
        <v>#REF!</v>
      </c>
      <c r="M30" s="24" t="s">
        <v>85</v>
      </c>
      <c r="N30" s="20"/>
      <c r="O30" s="20"/>
      <c r="P30" s="20"/>
      <c r="Q30" s="20"/>
      <c r="R30" s="25" t="e">
        <f>#REF!</f>
        <v>#REF!</v>
      </c>
      <c r="S30" s="25" t="e">
        <f>#REF!</f>
        <v>#REF!</v>
      </c>
      <c r="T30" s="25" t="e">
        <f>#REF!</f>
        <v>#REF!</v>
      </c>
      <c r="U30" s="26"/>
      <c r="V30" s="25"/>
      <c r="W30" s="25"/>
    </row>
    <row r="31" spans="1:23" ht="90" hidden="1" x14ac:dyDescent="0.2">
      <c r="A31" s="20"/>
      <c r="B31" s="20"/>
      <c r="C31" s="20"/>
      <c r="D31" s="21" t="s">
        <v>87</v>
      </c>
      <c r="E31" s="20"/>
      <c r="F31" s="20"/>
      <c r="G31" s="21" t="s">
        <v>117</v>
      </c>
      <c r="H31" s="20"/>
      <c r="I31" s="21" t="s">
        <v>54</v>
      </c>
      <c r="J31" s="21" t="s">
        <v>118</v>
      </c>
      <c r="K31" s="22">
        <v>923</v>
      </c>
      <c r="L31" s="23" t="e">
        <f>#REF!</f>
        <v>#REF!</v>
      </c>
      <c r="M31" s="24" t="s">
        <v>85</v>
      </c>
      <c r="N31" s="20"/>
      <c r="O31" s="20"/>
      <c r="P31" s="20"/>
      <c r="Q31" s="20"/>
      <c r="R31" s="25" t="e">
        <f>#REF!</f>
        <v>#REF!</v>
      </c>
      <c r="S31" s="25" t="e">
        <f>#REF!</f>
        <v>#REF!</v>
      </c>
      <c r="T31" s="25" t="e">
        <f>#REF!</f>
        <v>#REF!</v>
      </c>
      <c r="U31" s="26"/>
      <c r="V31" s="25"/>
      <c r="W31" s="25"/>
    </row>
    <row r="32" spans="1:23" ht="90" hidden="1" x14ac:dyDescent="0.2">
      <c r="A32" s="20"/>
      <c r="B32" s="20"/>
      <c r="C32" s="20"/>
      <c r="D32" s="21" t="s">
        <v>87</v>
      </c>
      <c r="E32" s="20"/>
      <c r="F32" s="20"/>
      <c r="G32" s="21" t="s">
        <v>117</v>
      </c>
      <c r="H32" s="20"/>
      <c r="I32" s="21" t="s">
        <v>54</v>
      </c>
      <c r="J32" s="21" t="s">
        <v>118</v>
      </c>
      <c r="K32" s="22">
        <v>923</v>
      </c>
      <c r="L32" s="23" t="e">
        <f>#REF!</f>
        <v>#REF!</v>
      </c>
      <c r="M32" s="24" t="s">
        <v>85</v>
      </c>
      <c r="N32" s="20"/>
      <c r="O32" s="20"/>
      <c r="P32" s="20"/>
      <c r="Q32" s="20"/>
      <c r="R32" s="25" t="e">
        <f>#REF!</f>
        <v>#REF!</v>
      </c>
      <c r="S32" s="25" t="e">
        <f>#REF!</f>
        <v>#REF!</v>
      </c>
      <c r="T32" s="25" t="e">
        <f>#REF!</f>
        <v>#REF!</v>
      </c>
      <c r="U32" s="26"/>
      <c r="V32" s="25"/>
      <c r="W32" s="25"/>
    </row>
    <row r="33" spans="1:23" ht="90" hidden="1" x14ac:dyDescent="0.2">
      <c r="A33" s="20"/>
      <c r="B33" s="20"/>
      <c r="C33" s="20"/>
      <c r="D33" s="21" t="s">
        <v>87</v>
      </c>
      <c r="E33" s="20"/>
      <c r="F33" s="20"/>
      <c r="G33" s="21" t="s">
        <v>117</v>
      </c>
      <c r="H33" s="20"/>
      <c r="I33" s="21" t="s">
        <v>54</v>
      </c>
      <c r="J33" s="21" t="s">
        <v>119</v>
      </c>
      <c r="K33" s="22">
        <v>923</v>
      </c>
      <c r="L33" s="23" t="s">
        <v>100</v>
      </c>
      <c r="M33" s="24" t="s">
        <v>85</v>
      </c>
      <c r="N33" s="20"/>
      <c r="O33" s="20"/>
      <c r="P33" s="20"/>
      <c r="Q33" s="20"/>
      <c r="R33" s="25" t="e">
        <f>#REF!</f>
        <v>#REF!</v>
      </c>
      <c r="S33" s="25" t="e">
        <f>#REF!</f>
        <v>#REF!</v>
      </c>
      <c r="T33" s="25" t="e">
        <f>#REF!</f>
        <v>#REF!</v>
      </c>
      <c r="U33" s="26"/>
      <c r="V33" s="25"/>
      <c r="W33" s="25"/>
    </row>
    <row r="34" spans="1:23" ht="90" hidden="1" x14ac:dyDescent="0.2">
      <c r="A34" s="20"/>
      <c r="B34" s="20"/>
      <c r="C34" s="20"/>
      <c r="D34" s="21" t="s">
        <v>87</v>
      </c>
      <c r="E34" s="20"/>
      <c r="F34" s="20"/>
      <c r="G34" s="21" t="s">
        <v>117</v>
      </c>
      <c r="H34" s="20"/>
      <c r="I34" s="21" t="s">
        <v>54</v>
      </c>
      <c r="J34" s="21" t="s">
        <v>120</v>
      </c>
      <c r="K34" s="22">
        <v>923</v>
      </c>
      <c r="L34" s="23" t="s">
        <v>100</v>
      </c>
      <c r="M34" s="24" t="s">
        <v>85</v>
      </c>
      <c r="N34" s="20"/>
      <c r="O34" s="20"/>
      <c r="P34" s="20"/>
      <c r="Q34" s="20"/>
      <c r="R34" s="25" t="e">
        <f>#REF!</f>
        <v>#REF!</v>
      </c>
      <c r="S34" s="25" t="e">
        <f>#REF!</f>
        <v>#REF!</v>
      </c>
      <c r="T34" s="25" t="e">
        <f>#REF!</f>
        <v>#REF!</v>
      </c>
      <c r="U34" s="26"/>
      <c r="V34" s="25"/>
      <c r="W34" s="25"/>
    </row>
    <row r="35" spans="1:23" ht="90" hidden="1" x14ac:dyDescent="0.2">
      <c r="A35" s="20"/>
      <c r="B35" s="20"/>
      <c r="C35" s="20"/>
      <c r="D35" s="21" t="s">
        <v>87</v>
      </c>
      <c r="E35" s="20"/>
      <c r="F35" s="20"/>
      <c r="G35" s="21" t="s">
        <v>117</v>
      </c>
      <c r="H35" s="20"/>
      <c r="I35" s="21" t="s">
        <v>54</v>
      </c>
      <c r="J35" s="21" t="s">
        <v>120</v>
      </c>
      <c r="K35" s="22">
        <v>923</v>
      </c>
      <c r="L35" s="23" t="e">
        <f>#REF!</f>
        <v>#REF!</v>
      </c>
      <c r="M35" s="24" t="s">
        <v>85</v>
      </c>
      <c r="N35" s="20"/>
      <c r="O35" s="20"/>
      <c r="P35" s="20"/>
      <c r="Q35" s="20"/>
      <c r="R35" s="25" t="e">
        <f>#REF!</f>
        <v>#REF!</v>
      </c>
      <c r="S35" s="25" t="e">
        <f>#REF!</f>
        <v>#REF!</v>
      </c>
      <c r="T35" s="25" t="e">
        <f>#REF!</f>
        <v>#REF!</v>
      </c>
      <c r="U35" s="26"/>
      <c r="V35" s="25"/>
      <c r="W35" s="25"/>
    </row>
    <row r="36" spans="1:23" ht="90" hidden="1" x14ac:dyDescent="0.2">
      <c r="A36" s="20"/>
      <c r="B36" s="20"/>
      <c r="C36" s="20"/>
      <c r="D36" s="21" t="s">
        <v>87</v>
      </c>
      <c r="E36" s="20"/>
      <c r="F36" s="20"/>
      <c r="G36" s="21" t="s">
        <v>117</v>
      </c>
      <c r="H36" s="20"/>
      <c r="I36" s="21" t="s">
        <v>54</v>
      </c>
      <c r="J36" s="21" t="s">
        <v>120</v>
      </c>
      <c r="K36" s="22">
        <v>923</v>
      </c>
      <c r="L36" s="23" t="e">
        <f>#REF!</f>
        <v>#REF!</v>
      </c>
      <c r="M36" s="24" t="s">
        <v>85</v>
      </c>
      <c r="N36" s="20"/>
      <c r="O36" s="20"/>
      <c r="P36" s="20"/>
      <c r="Q36" s="20"/>
      <c r="R36" s="25" t="e">
        <f>#REF!</f>
        <v>#REF!</v>
      </c>
      <c r="S36" s="25" t="e">
        <f>#REF!</f>
        <v>#REF!</v>
      </c>
      <c r="T36" s="25" t="e">
        <f>#REF!</f>
        <v>#REF!</v>
      </c>
      <c r="U36" s="26"/>
      <c r="V36" s="25"/>
      <c r="W36" s="25"/>
    </row>
    <row r="37" spans="1:23" ht="90" hidden="1" x14ac:dyDescent="0.2">
      <c r="A37" s="20"/>
      <c r="B37" s="20"/>
      <c r="C37" s="20"/>
      <c r="D37" s="21" t="s">
        <v>87</v>
      </c>
      <c r="E37" s="20"/>
      <c r="F37" s="20"/>
      <c r="G37" s="21" t="s">
        <v>117</v>
      </c>
      <c r="H37" s="20"/>
      <c r="I37" s="21" t="s">
        <v>54</v>
      </c>
      <c r="J37" s="21" t="s">
        <v>120</v>
      </c>
      <c r="K37" s="22">
        <v>923</v>
      </c>
      <c r="L37" s="23" t="e">
        <f>#REF!</f>
        <v>#REF!</v>
      </c>
      <c r="M37" s="24" t="s">
        <v>85</v>
      </c>
      <c r="N37" s="20"/>
      <c r="O37" s="20"/>
      <c r="P37" s="20"/>
      <c r="Q37" s="20"/>
      <c r="R37" s="25" t="e">
        <f>#REF!</f>
        <v>#REF!</v>
      </c>
      <c r="S37" s="25" t="e">
        <f>#REF!</f>
        <v>#REF!</v>
      </c>
      <c r="T37" s="25" t="e">
        <f>#REF!</f>
        <v>#REF!</v>
      </c>
      <c r="U37" s="26"/>
      <c r="V37" s="25"/>
      <c r="W37" s="25"/>
    </row>
    <row r="38" spans="1:23" ht="90" hidden="1" x14ac:dyDescent="0.2">
      <c r="A38" s="20"/>
      <c r="B38" s="20"/>
      <c r="C38" s="20"/>
      <c r="D38" s="21" t="s">
        <v>87</v>
      </c>
      <c r="E38" s="20"/>
      <c r="F38" s="20"/>
      <c r="G38" s="21" t="s">
        <v>117</v>
      </c>
      <c r="H38" s="20"/>
      <c r="I38" s="21" t="s">
        <v>54</v>
      </c>
      <c r="J38" s="21" t="s">
        <v>120</v>
      </c>
      <c r="K38" s="22">
        <v>923</v>
      </c>
      <c r="L38" s="23" t="e">
        <f>#REF!</f>
        <v>#REF!</v>
      </c>
      <c r="M38" s="24" t="s">
        <v>85</v>
      </c>
      <c r="N38" s="20"/>
      <c r="O38" s="20"/>
      <c r="P38" s="20"/>
      <c r="Q38" s="20"/>
      <c r="R38" s="25" t="e">
        <f>#REF!</f>
        <v>#REF!</v>
      </c>
      <c r="S38" s="25" t="e">
        <f>#REF!</f>
        <v>#REF!</v>
      </c>
      <c r="T38" s="25" t="e">
        <f>#REF!</f>
        <v>#REF!</v>
      </c>
      <c r="U38" s="26"/>
      <c r="V38" s="25"/>
      <c r="W38" s="25"/>
    </row>
    <row r="39" spans="1:23" ht="90" hidden="1" x14ac:dyDescent="0.2">
      <c r="A39" s="20"/>
      <c r="B39" s="20"/>
      <c r="C39" s="20"/>
      <c r="D39" s="21" t="s">
        <v>87</v>
      </c>
      <c r="E39" s="20"/>
      <c r="F39" s="20"/>
      <c r="G39" s="21" t="s">
        <v>117</v>
      </c>
      <c r="H39" s="20"/>
      <c r="I39" s="21" t="s">
        <v>54</v>
      </c>
      <c r="J39" s="21" t="s">
        <v>120</v>
      </c>
      <c r="K39" s="22">
        <v>923</v>
      </c>
      <c r="L39" s="23" t="e">
        <f>#REF!</f>
        <v>#REF!</v>
      </c>
      <c r="M39" s="24" t="s">
        <v>85</v>
      </c>
      <c r="N39" s="20"/>
      <c r="O39" s="20"/>
      <c r="P39" s="20"/>
      <c r="Q39" s="20"/>
      <c r="R39" s="25" t="e">
        <f>#REF!</f>
        <v>#REF!</v>
      </c>
      <c r="S39" s="25" t="e">
        <f>#REF!</f>
        <v>#REF!</v>
      </c>
      <c r="T39" s="25" t="e">
        <f>#REF!</f>
        <v>#REF!</v>
      </c>
      <c r="U39" s="26"/>
      <c r="V39" s="25"/>
      <c r="W39" s="25"/>
    </row>
    <row r="40" spans="1:23" ht="90" hidden="1" x14ac:dyDescent="0.2">
      <c r="A40" s="20"/>
      <c r="B40" s="20"/>
      <c r="C40" s="20"/>
      <c r="D40" s="21" t="s">
        <v>87</v>
      </c>
      <c r="E40" s="20"/>
      <c r="F40" s="20"/>
      <c r="G40" s="21" t="s">
        <v>117</v>
      </c>
      <c r="H40" s="20"/>
      <c r="I40" s="21" t="s">
        <v>54</v>
      </c>
      <c r="J40" s="21" t="s">
        <v>121</v>
      </c>
      <c r="K40" s="22">
        <v>923</v>
      </c>
      <c r="L40" s="23" t="s">
        <v>100</v>
      </c>
      <c r="M40" s="24" t="s">
        <v>85</v>
      </c>
      <c r="N40" s="20"/>
      <c r="O40" s="20"/>
      <c r="P40" s="20"/>
      <c r="Q40" s="20"/>
      <c r="R40" s="25" t="e">
        <f>#REF!</f>
        <v>#REF!</v>
      </c>
      <c r="S40" s="25" t="e">
        <f>#REF!</f>
        <v>#REF!</v>
      </c>
      <c r="T40" s="25" t="e">
        <f>#REF!</f>
        <v>#REF!</v>
      </c>
      <c r="U40" s="26"/>
      <c r="V40" s="25"/>
      <c r="W40" s="25"/>
    </row>
    <row r="41" spans="1:23" ht="90" hidden="1" x14ac:dyDescent="0.2">
      <c r="A41" s="20"/>
      <c r="B41" s="20"/>
      <c r="C41" s="20"/>
      <c r="D41" s="21" t="s">
        <v>87</v>
      </c>
      <c r="E41" s="20"/>
      <c r="F41" s="20"/>
      <c r="G41" s="21" t="s">
        <v>117</v>
      </c>
      <c r="H41" s="20"/>
      <c r="I41" s="21" t="s">
        <v>54</v>
      </c>
      <c r="J41" s="21" t="s">
        <v>49</v>
      </c>
      <c r="K41" s="22">
        <v>923</v>
      </c>
      <c r="L41" s="23" t="s">
        <v>100</v>
      </c>
      <c r="M41" s="24" t="s">
        <v>85</v>
      </c>
      <c r="N41" s="20"/>
      <c r="O41" s="20"/>
      <c r="P41" s="20"/>
      <c r="Q41" s="20"/>
      <c r="R41" s="25" t="e">
        <f>#REF!</f>
        <v>#REF!</v>
      </c>
      <c r="S41" s="25" t="e">
        <f>#REF!</f>
        <v>#REF!</v>
      </c>
      <c r="T41" s="25" t="e">
        <f>#REF!</f>
        <v>#REF!</v>
      </c>
      <c r="U41" s="26"/>
      <c r="V41" s="25"/>
      <c r="W41" s="25"/>
    </row>
    <row r="42" spans="1:23" ht="168.75" hidden="1" x14ac:dyDescent="0.2">
      <c r="A42" s="20"/>
      <c r="B42" s="20"/>
      <c r="C42" s="20"/>
      <c r="D42" s="21" t="s">
        <v>87</v>
      </c>
      <c r="E42" s="20"/>
      <c r="F42" s="20"/>
      <c r="G42" s="21" t="s">
        <v>117</v>
      </c>
      <c r="H42" s="20"/>
      <c r="I42" s="21" t="s">
        <v>54</v>
      </c>
      <c r="J42" s="21" t="s">
        <v>50</v>
      </c>
      <c r="K42" s="22">
        <v>923</v>
      </c>
      <c r="L42" s="23" t="s">
        <v>100</v>
      </c>
      <c r="M42" s="24" t="s">
        <v>85</v>
      </c>
      <c r="N42" s="20"/>
      <c r="O42" s="20"/>
      <c r="P42" s="20"/>
      <c r="Q42" s="20"/>
      <c r="R42" s="25" t="e">
        <f>#REF!</f>
        <v>#REF!</v>
      </c>
      <c r="S42" s="25" t="e">
        <f>#REF!</f>
        <v>#REF!</v>
      </c>
      <c r="T42" s="25" t="e">
        <f>#REF!</f>
        <v>#REF!</v>
      </c>
      <c r="U42" s="26"/>
      <c r="V42" s="25"/>
      <c r="W42" s="25"/>
    </row>
    <row r="43" spans="1:23" ht="90" hidden="1" x14ac:dyDescent="0.2">
      <c r="A43" s="20"/>
      <c r="B43" s="20"/>
      <c r="C43" s="20"/>
      <c r="D43" s="21" t="s">
        <v>87</v>
      </c>
      <c r="E43" s="20"/>
      <c r="F43" s="20"/>
      <c r="G43" s="21" t="s">
        <v>117</v>
      </c>
      <c r="H43" s="20"/>
      <c r="I43" s="21" t="s">
        <v>54</v>
      </c>
      <c r="J43" s="21" t="s">
        <v>122</v>
      </c>
      <c r="K43" s="22">
        <v>923</v>
      </c>
      <c r="L43" s="23" t="s">
        <v>100</v>
      </c>
      <c r="M43" s="24" t="s">
        <v>85</v>
      </c>
      <c r="N43" s="20"/>
      <c r="O43" s="20"/>
      <c r="P43" s="20"/>
      <c r="Q43" s="20"/>
      <c r="R43" s="25" t="e">
        <f>#REF!</f>
        <v>#REF!</v>
      </c>
      <c r="S43" s="25" t="e">
        <f>#REF!</f>
        <v>#REF!</v>
      </c>
      <c r="T43" s="25" t="e">
        <f>#REF!</f>
        <v>#REF!</v>
      </c>
      <c r="U43" s="26"/>
      <c r="V43" s="25"/>
      <c r="W43" s="25"/>
    </row>
    <row r="44" spans="1:23" ht="90" hidden="1" x14ac:dyDescent="0.2">
      <c r="A44" s="20"/>
      <c r="B44" s="20"/>
      <c r="C44" s="20"/>
      <c r="D44" s="21" t="s">
        <v>87</v>
      </c>
      <c r="E44" s="20"/>
      <c r="F44" s="20"/>
      <c r="G44" s="21" t="s">
        <v>117</v>
      </c>
      <c r="H44" s="20"/>
      <c r="I44" s="21" t="s">
        <v>54</v>
      </c>
      <c r="J44" s="21" t="s">
        <v>123</v>
      </c>
      <c r="K44" s="22">
        <v>923</v>
      </c>
      <c r="L44" s="23" t="s">
        <v>100</v>
      </c>
      <c r="M44" s="24" t="s">
        <v>85</v>
      </c>
      <c r="N44" s="20"/>
      <c r="O44" s="20"/>
      <c r="P44" s="20"/>
      <c r="Q44" s="20"/>
      <c r="R44" s="25" t="e">
        <f>#REF!</f>
        <v>#REF!</v>
      </c>
      <c r="S44" s="25" t="e">
        <f>#REF!</f>
        <v>#REF!</v>
      </c>
      <c r="T44" s="25" t="e">
        <f>#REF!</f>
        <v>#REF!</v>
      </c>
      <c r="U44" s="26"/>
      <c r="V44" s="25"/>
      <c r="W44" s="25"/>
    </row>
    <row r="45" spans="1:23" ht="90" hidden="1" x14ac:dyDescent="0.2">
      <c r="A45" s="20"/>
      <c r="B45" s="20"/>
      <c r="C45" s="20"/>
      <c r="D45" s="21" t="s">
        <v>87</v>
      </c>
      <c r="E45" s="20"/>
      <c r="F45" s="20"/>
      <c r="G45" s="21" t="s">
        <v>117</v>
      </c>
      <c r="H45" s="20"/>
      <c r="I45" s="21" t="s">
        <v>54</v>
      </c>
      <c r="J45" s="21" t="s">
        <v>124</v>
      </c>
      <c r="K45" s="22">
        <v>923</v>
      </c>
      <c r="L45" s="23" t="e">
        <f>#REF!</f>
        <v>#REF!</v>
      </c>
      <c r="M45" s="24" t="s">
        <v>85</v>
      </c>
      <c r="N45" s="20"/>
      <c r="O45" s="20"/>
      <c r="P45" s="20"/>
      <c r="Q45" s="20"/>
      <c r="R45" s="25" t="e">
        <f>#REF!</f>
        <v>#REF!</v>
      </c>
      <c r="S45" s="25" t="e">
        <f>#REF!</f>
        <v>#REF!</v>
      </c>
      <c r="T45" s="25" t="e">
        <f>#REF!</f>
        <v>#REF!</v>
      </c>
      <c r="U45" s="26"/>
      <c r="V45" s="25"/>
      <c r="W45" s="25"/>
    </row>
    <row r="46" spans="1:23" ht="90" hidden="1" x14ac:dyDescent="0.2">
      <c r="A46" s="20"/>
      <c r="B46" s="20"/>
      <c r="C46" s="20"/>
      <c r="D46" s="21" t="s">
        <v>87</v>
      </c>
      <c r="E46" s="20"/>
      <c r="F46" s="20"/>
      <c r="G46" s="21" t="s">
        <v>117</v>
      </c>
      <c r="H46" s="20"/>
      <c r="I46" s="21" t="s">
        <v>54</v>
      </c>
      <c r="J46" s="21" t="s">
        <v>125</v>
      </c>
      <c r="K46" s="22">
        <v>923</v>
      </c>
      <c r="L46" s="23" t="e">
        <f>#REF!</f>
        <v>#REF!</v>
      </c>
      <c r="M46" s="24" t="s">
        <v>85</v>
      </c>
      <c r="N46" s="20"/>
      <c r="O46" s="20"/>
      <c r="P46" s="20"/>
      <c r="Q46" s="20"/>
      <c r="R46" s="25" t="e">
        <f>#REF!</f>
        <v>#REF!</v>
      </c>
      <c r="S46" s="25" t="e">
        <f>#REF!</f>
        <v>#REF!</v>
      </c>
      <c r="T46" s="25" t="e">
        <f>#REF!</f>
        <v>#REF!</v>
      </c>
      <c r="U46" s="26"/>
      <c r="V46" s="25"/>
      <c r="W46" s="25"/>
    </row>
    <row r="47" spans="1:23" ht="90" hidden="1" x14ac:dyDescent="0.2">
      <c r="A47" s="20"/>
      <c r="B47" s="20"/>
      <c r="C47" s="20"/>
      <c r="D47" s="21" t="s">
        <v>87</v>
      </c>
      <c r="E47" s="20"/>
      <c r="F47" s="20"/>
      <c r="G47" s="21" t="s">
        <v>117</v>
      </c>
      <c r="H47" s="20"/>
      <c r="I47" s="21" t="s">
        <v>54</v>
      </c>
      <c r="J47" s="21" t="s">
        <v>126</v>
      </c>
      <c r="K47" s="22">
        <v>923</v>
      </c>
      <c r="L47" s="23" t="e">
        <f>#REF!</f>
        <v>#REF!</v>
      </c>
      <c r="M47" s="24" t="s">
        <v>85</v>
      </c>
      <c r="N47" s="20"/>
      <c r="O47" s="20"/>
      <c r="P47" s="20"/>
      <c r="Q47" s="20"/>
      <c r="R47" s="25" t="e">
        <f>#REF!</f>
        <v>#REF!</v>
      </c>
      <c r="S47" s="25" t="e">
        <f>#REF!</f>
        <v>#REF!</v>
      </c>
      <c r="T47" s="25" t="e">
        <f>#REF!</f>
        <v>#REF!</v>
      </c>
      <c r="U47" s="26"/>
      <c r="V47" s="25"/>
      <c r="W47" s="25"/>
    </row>
    <row r="48" spans="1:23" ht="90" hidden="1" x14ac:dyDescent="0.2">
      <c r="A48" s="20"/>
      <c r="B48" s="20"/>
      <c r="C48" s="20"/>
      <c r="D48" s="21" t="s">
        <v>87</v>
      </c>
      <c r="E48" s="20"/>
      <c r="F48" s="20"/>
      <c r="G48" s="21" t="s">
        <v>117</v>
      </c>
      <c r="H48" s="20"/>
      <c r="I48" s="21" t="s">
        <v>54</v>
      </c>
      <c r="J48" s="21" t="s">
        <v>202</v>
      </c>
      <c r="K48" s="22">
        <v>923</v>
      </c>
      <c r="L48" s="23" t="e">
        <f>#REF!</f>
        <v>#REF!</v>
      </c>
      <c r="M48" s="24" t="s">
        <v>85</v>
      </c>
      <c r="N48" s="20"/>
      <c r="O48" s="20"/>
      <c r="P48" s="20"/>
      <c r="Q48" s="20"/>
      <c r="R48" s="25" t="e">
        <f>#REF!</f>
        <v>#REF!</v>
      </c>
      <c r="S48" s="25" t="e">
        <f>#REF!</f>
        <v>#REF!</v>
      </c>
      <c r="T48" s="25" t="e">
        <f>#REF!</f>
        <v>#REF!</v>
      </c>
      <c r="U48" s="26"/>
      <c r="V48" s="25"/>
      <c r="W48" s="25"/>
    </row>
    <row r="49" spans="1:23" ht="90" hidden="1" x14ac:dyDescent="0.2">
      <c r="A49" s="20"/>
      <c r="B49" s="20"/>
      <c r="C49" s="20"/>
      <c r="D49" s="21" t="s">
        <v>87</v>
      </c>
      <c r="E49" s="20"/>
      <c r="F49" s="20"/>
      <c r="G49" s="21" t="s">
        <v>117</v>
      </c>
      <c r="H49" s="20"/>
      <c r="I49" s="21" t="s">
        <v>54</v>
      </c>
      <c r="J49" s="21" t="s">
        <v>202</v>
      </c>
      <c r="K49" s="22">
        <v>923</v>
      </c>
      <c r="L49" s="23" t="e">
        <f>#REF!</f>
        <v>#REF!</v>
      </c>
      <c r="M49" s="24" t="s">
        <v>85</v>
      </c>
      <c r="N49" s="20"/>
      <c r="O49" s="20"/>
      <c r="P49" s="20"/>
      <c r="Q49" s="20"/>
      <c r="R49" s="25" t="e">
        <f>#REF!</f>
        <v>#REF!</v>
      </c>
      <c r="S49" s="25" t="e">
        <f>#REF!</f>
        <v>#REF!</v>
      </c>
      <c r="T49" s="25" t="e">
        <f>#REF!</f>
        <v>#REF!</v>
      </c>
      <c r="U49" s="26"/>
      <c r="V49" s="25"/>
      <c r="W49" s="25"/>
    </row>
    <row r="50" spans="1:23" ht="90" hidden="1" x14ac:dyDescent="0.2">
      <c r="A50" s="20"/>
      <c r="B50" s="20"/>
      <c r="C50" s="20"/>
      <c r="D50" s="21" t="s">
        <v>87</v>
      </c>
      <c r="E50" s="20"/>
      <c r="F50" s="20"/>
      <c r="G50" s="21" t="s">
        <v>117</v>
      </c>
      <c r="H50" s="20"/>
      <c r="I50" s="21" t="s">
        <v>54</v>
      </c>
      <c r="J50" s="21" t="s">
        <v>202</v>
      </c>
      <c r="K50" s="22">
        <v>923</v>
      </c>
      <c r="L50" s="23" t="e">
        <f>#REF!</f>
        <v>#REF!</v>
      </c>
      <c r="M50" s="24" t="s">
        <v>85</v>
      </c>
      <c r="N50" s="20"/>
      <c r="O50" s="20"/>
      <c r="P50" s="20"/>
      <c r="Q50" s="20"/>
      <c r="R50" s="25" t="e">
        <f>#REF!</f>
        <v>#REF!</v>
      </c>
      <c r="S50" s="25" t="e">
        <f>#REF!</f>
        <v>#REF!</v>
      </c>
      <c r="T50" s="25" t="e">
        <f>#REF!</f>
        <v>#REF!</v>
      </c>
      <c r="U50" s="26"/>
      <c r="V50" s="25"/>
      <c r="W50" s="25"/>
    </row>
    <row r="51" spans="1:23" ht="90" hidden="1" x14ac:dyDescent="0.2">
      <c r="A51" s="20"/>
      <c r="B51" s="20"/>
      <c r="C51" s="20"/>
      <c r="D51" s="21" t="s">
        <v>87</v>
      </c>
      <c r="E51" s="20"/>
      <c r="F51" s="20"/>
      <c r="G51" s="21" t="s">
        <v>117</v>
      </c>
      <c r="H51" s="20"/>
      <c r="I51" s="21" t="s">
        <v>54</v>
      </c>
      <c r="J51" s="21" t="s">
        <v>202</v>
      </c>
      <c r="K51" s="22">
        <v>923</v>
      </c>
      <c r="L51" s="23" t="e">
        <f>#REF!</f>
        <v>#REF!</v>
      </c>
      <c r="M51" s="24" t="s">
        <v>85</v>
      </c>
      <c r="N51" s="20"/>
      <c r="O51" s="20"/>
      <c r="P51" s="20"/>
      <c r="Q51" s="20"/>
      <c r="R51" s="25" t="e">
        <f>#REF!</f>
        <v>#REF!</v>
      </c>
      <c r="S51" s="25" t="e">
        <f>#REF!</f>
        <v>#REF!</v>
      </c>
      <c r="T51" s="25" t="e">
        <f>#REF!</f>
        <v>#REF!</v>
      </c>
      <c r="U51" s="26"/>
      <c r="V51" s="25"/>
      <c r="W51" s="25"/>
    </row>
    <row r="52" spans="1:23" ht="90" hidden="1" x14ac:dyDescent="0.2">
      <c r="A52" s="20"/>
      <c r="B52" s="20"/>
      <c r="C52" s="20"/>
      <c r="D52" s="21" t="s">
        <v>87</v>
      </c>
      <c r="E52" s="20"/>
      <c r="F52" s="20"/>
      <c r="G52" s="21" t="s">
        <v>117</v>
      </c>
      <c r="H52" s="20"/>
      <c r="I52" s="21" t="s">
        <v>54</v>
      </c>
      <c r="J52" s="21" t="s">
        <v>202</v>
      </c>
      <c r="K52" s="22">
        <v>923</v>
      </c>
      <c r="L52" s="23" t="e">
        <f>#REF!</f>
        <v>#REF!</v>
      </c>
      <c r="M52" s="24" t="s">
        <v>85</v>
      </c>
      <c r="N52" s="20"/>
      <c r="O52" s="20"/>
      <c r="P52" s="20"/>
      <c r="Q52" s="20"/>
      <c r="R52" s="25" t="e">
        <f>#REF!</f>
        <v>#REF!</v>
      </c>
      <c r="S52" s="25" t="e">
        <f>#REF!</f>
        <v>#REF!</v>
      </c>
      <c r="T52" s="25" t="e">
        <f>#REF!</f>
        <v>#REF!</v>
      </c>
      <c r="U52" s="26"/>
      <c r="V52" s="25"/>
      <c r="W52" s="25"/>
    </row>
    <row r="53" spans="1:23" ht="90" hidden="1" x14ac:dyDescent="0.2">
      <c r="A53" s="20"/>
      <c r="B53" s="20"/>
      <c r="C53" s="20"/>
      <c r="D53" s="21" t="s">
        <v>87</v>
      </c>
      <c r="E53" s="20"/>
      <c r="F53" s="20"/>
      <c r="G53" s="21" t="s">
        <v>117</v>
      </c>
      <c r="H53" s="20"/>
      <c r="I53" s="21" t="s">
        <v>54</v>
      </c>
      <c r="J53" s="21" t="s">
        <v>202</v>
      </c>
      <c r="K53" s="22">
        <v>923</v>
      </c>
      <c r="L53" s="23" t="e">
        <f>#REF!</f>
        <v>#REF!</v>
      </c>
      <c r="M53" s="24" t="s">
        <v>85</v>
      </c>
      <c r="N53" s="20"/>
      <c r="O53" s="20"/>
      <c r="P53" s="20"/>
      <c r="Q53" s="20"/>
      <c r="R53" s="25" t="e">
        <f>#REF!</f>
        <v>#REF!</v>
      </c>
      <c r="S53" s="25" t="e">
        <f>#REF!</f>
        <v>#REF!</v>
      </c>
      <c r="T53" s="25" t="e">
        <f>#REF!</f>
        <v>#REF!</v>
      </c>
      <c r="U53" s="26"/>
      <c r="V53" s="25"/>
      <c r="W53" s="25"/>
    </row>
    <row r="54" spans="1:23" ht="90" hidden="1" x14ac:dyDescent="0.2">
      <c r="A54" s="20"/>
      <c r="B54" s="20"/>
      <c r="C54" s="20"/>
      <c r="D54" s="21" t="s">
        <v>87</v>
      </c>
      <c r="E54" s="20"/>
      <c r="F54" s="20"/>
      <c r="G54" s="21" t="s">
        <v>117</v>
      </c>
      <c r="H54" s="20"/>
      <c r="I54" s="21" t="s">
        <v>54</v>
      </c>
      <c r="J54" s="21" t="s">
        <v>127</v>
      </c>
      <c r="K54" s="22">
        <v>923</v>
      </c>
      <c r="L54" s="23" t="e">
        <f>#REF!</f>
        <v>#REF!</v>
      </c>
      <c r="M54" s="24" t="s">
        <v>85</v>
      </c>
      <c r="N54" s="20"/>
      <c r="O54" s="20"/>
      <c r="P54" s="20"/>
      <c r="Q54" s="20"/>
      <c r="R54" s="25" t="e">
        <f>#REF!</f>
        <v>#REF!</v>
      </c>
      <c r="S54" s="25" t="e">
        <f>#REF!</f>
        <v>#REF!</v>
      </c>
      <c r="T54" s="25" t="e">
        <f>#REF!</f>
        <v>#REF!</v>
      </c>
      <c r="U54" s="26"/>
      <c r="V54" s="25"/>
      <c r="W54" s="25"/>
    </row>
    <row r="55" spans="1:23" ht="90" hidden="1" x14ac:dyDescent="0.2">
      <c r="A55" s="20"/>
      <c r="B55" s="20"/>
      <c r="C55" s="20"/>
      <c r="D55" s="21" t="s">
        <v>87</v>
      </c>
      <c r="E55" s="20"/>
      <c r="F55" s="20"/>
      <c r="G55" s="21" t="s">
        <v>117</v>
      </c>
      <c r="H55" s="20"/>
      <c r="I55" s="21" t="s">
        <v>54</v>
      </c>
      <c r="J55" s="21" t="s">
        <v>129</v>
      </c>
      <c r="K55" s="22">
        <v>923</v>
      </c>
      <c r="L55" s="23" t="e">
        <f>#REF!</f>
        <v>#REF!</v>
      </c>
      <c r="M55" s="24" t="s">
        <v>85</v>
      </c>
      <c r="N55" s="20"/>
      <c r="O55" s="20"/>
      <c r="P55" s="20"/>
      <c r="Q55" s="20"/>
      <c r="R55" s="25" t="e">
        <f>#REF!</f>
        <v>#REF!</v>
      </c>
      <c r="S55" s="25" t="e">
        <f>#REF!</f>
        <v>#REF!</v>
      </c>
      <c r="T55" s="25" t="e">
        <f>#REF!</f>
        <v>#REF!</v>
      </c>
      <c r="U55" s="26"/>
      <c r="V55" s="25"/>
      <c r="W55" s="25"/>
    </row>
    <row r="56" spans="1:23" ht="90" hidden="1" x14ac:dyDescent="0.2">
      <c r="A56" s="20"/>
      <c r="B56" s="20"/>
      <c r="C56" s="20"/>
      <c r="D56" s="21" t="s">
        <v>87</v>
      </c>
      <c r="E56" s="20"/>
      <c r="F56" s="20"/>
      <c r="G56" s="21" t="s">
        <v>117</v>
      </c>
      <c r="H56" s="20"/>
      <c r="I56" s="21" t="s">
        <v>58</v>
      </c>
      <c r="J56" s="21" t="s">
        <v>130</v>
      </c>
      <c r="K56" s="22">
        <v>923</v>
      </c>
      <c r="L56" s="23" t="e">
        <f>#REF!</f>
        <v>#REF!</v>
      </c>
      <c r="M56" s="24" t="s">
        <v>85</v>
      </c>
      <c r="N56" s="20"/>
      <c r="O56" s="20"/>
      <c r="P56" s="20"/>
      <c r="Q56" s="20"/>
      <c r="R56" s="25" t="e">
        <f>#REF!</f>
        <v>#REF!</v>
      </c>
      <c r="S56" s="25" t="e">
        <f>#REF!</f>
        <v>#REF!</v>
      </c>
      <c r="T56" s="25" t="e">
        <f>#REF!</f>
        <v>#REF!</v>
      </c>
      <c r="U56" s="26"/>
      <c r="V56" s="25"/>
      <c r="W56" s="25"/>
    </row>
    <row r="57" spans="1:23" ht="90" hidden="1" x14ac:dyDescent="0.2">
      <c r="A57" s="20"/>
      <c r="B57" s="20"/>
      <c r="C57" s="20"/>
      <c r="D57" s="21" t="s">
        <v>87</v>
      </c>
      <c r="E57" s="20"/>
      <c r="F57" s="20"/>
      <c r="G57" s="21" t="s">
        <v>117</v>
      </c>
      <c r="H57" s="20"/>
      <c r="I57" s="21" t="s">
        <v>58</v>
      </c>
      <c r="J57" s="21" t="s">
        <v>131</v>
      </c>
      <c r="K57" s="22">
        <v>923</v>
      </c>
      <c r="L57" s="23" t="e">
        <f>#REF!</f>
        <v>#REF!</v>
      </c>
      <c r="M57" s="24" t="s">
        <v>85</v>
      </c>
      <c r="N57" s="20"/>
      <c r="O57" s="20"/>
      <c r="P57" s="20"/>
      <c r="Q57" s="20"/>
      <c r="R57" s="25" t="e">
        <f>#REF!</f>
        <v>#REF!</v>
      </c>
      <c r="S57" s="25" t="e">
        <f>#REF!</f>
        <v>#REF!</v>
      </c>
      <c r="T57" s="25" t="e">
        <f>#REF!</f>
        <v>#REF!</v>
      </c>
      <c r="U57" s="26"/>
      <c r="V57" s="25"/>
      <c r="W57" s="25"/>
    </row>
    <row r="58" spans="1:23" ht="90" hidden="1" x14ac:dyDescent="0.2">
      <c r="A58" s="20"/>
      <c r="B58" s="20"/>
      <c r="C58" s="20"/>
      <c r="D58" s="21" t="s">
        <v>87</v>
      </c>
      <c r="E58" s="20"/>
      <c r="F58" s="20"/>
      <c r="G58" s="21" t="s">
        <v>117</v>
      </c>
      <c r="H58" s="20"/>
      <c r="I58" s="21" t="s">
        <v>61</v>
      </c>
      <c r="J58" s="21" t="s">
        <v>132</v>
      </c>
      <c r="K58" s="22">
        <v>923</v>
      </c>
      <c r="L58" s="23" t="e">
        <f>#REF!</f>
        <v>#REF!</v>
      </c>
      <c r="M58" s="24" t="s">
        <v>85</v>
      </c>
      <c r="N58" s="20"/>
      <c r="O58" s="20"/>
      <c r="P58" s="20"/>
      <c r="Q58" s="20"/>
      <c r="R58" s="25" t="e">
        <f>#REF!</f>
        <v>#REF!</v>
      </c>
      <c r="S58" s="25" t="e">
        <f>#REF!</f>
        <v>#REF!</v>
      </c>
      <c r="T58" s="25" t="e">
        <f>#REF!</f>
        <v>#REF!</v>
      </c>
      <c r="U58" s="26"/>
      <c r="V58" s="25"/>
      <c r="W58" s="25"/>
    </row>
    <row r="59" spans="1:23" ht="90" hidden="1" x14ac:dyDescent="0.2">
      <c r="A59" s="20"/>
      <c r="B59" s="20"/>
      <c r="C59" s="20"/>
      <c r="D59" s="21" t="s">
        <v>87</v>
      </c>
      <c r="E59" s="20"/>
      <c r="F59" s="20"/>
      <c r="G59" s="21" t="s">
        <v>117</v>
      </c>
      <c r="H59" s="20"/>
      <c r="I59" s="21" t="s">
        <v>59</v>
      </c>
      <c r="J59" s="21" t="s">
        <v>64</v>
      </c>
      <c r="K59" s="22">
        <v>923</v>
      </c>
      <c r="L59" s="23" t="e">
        <f>#REF!</f>
        <v>#REF!</v>
      </c>
      <c r="M59" s="24" t="s">
        <v>85</v>
      </c>
      <c r="N59" s="20"/>
      <c r="O59" s="20"/>
      <c r="P59" s="20"/>
      <c r="Q59" s="20"/>
      <c r="R59" s="25" t="e">
        <f>#REF!</f>
        <v>#REF!</v>
      </c>
      <c r="S59" s="25" t="e">
        <f>#REF!</f>
        <v>#REF!</v>
      </c>
      <c r="T59" s="25" t="e">
        <f>#REF!</f>
        <v>#REF!</v>
      </c>
      <c r="U59" s="26"/>
      <c r="V59" s="25"/>
      <c r="W59" s="25"/>
    </row>
    <row r="60" spans="1:23" ht="90" hidden="1" x14ac:dyDescent="0.2">
      <c r="A60" s="20"/>
      <c r="B60" s="20"/>
      <c r="C60" s="20"/>
      <c r="D60" s="21" t="s">
        <v>87</v>
      </c>
      <c r="E60" s="20"/>
      <c r="F60" s="20"/>
      <c r="G60" s="21" t="s">
        <v>117</v>
      </c>
      <c r="H60" s="20"/>
      <c r="I60" s="21" t="s">
        <v>59</v>
      </c>
      <c r="J60" s="21" t="s">
        <v>133</v>
      </c>
      <c r="K60" s="22">
        <v>923</v>
      </c>
      <c r="L60" s="23" t="e">
        <f>#REF!</f>
        <v>#REF!</v>
      </c>
      <c r="M60" s="24" t="s">
        <v>85</v>
      </c>
      <c r="N60" s="20"/>
      <c r="O60" s="20"/>
      <c r="P60" s="20"/>
      <c r="Q60" s="20"/>
      <c r="R60" s="25" t="e">
        <f>#REF!</f>
        <v>#REF!</v>
      </c>
      <c r="S60" s="25" t="e">
        <f>#REF!</f>
        <v>#REF!</v>
      </c>
      <c r="T60" s="25" t="e">
        <f>#REF!</f>
        <v>#REF!</v>
      </c>
      <c r="U60" s="26"/>
      <c r="V60" s="25"/>
      <c r="W60" s="25"/>
    </row>
    <row r="61" spans="1:23" ht="90" hidden="1" x14ac:dyDescent="0.2">
      <c r="A61" s="20"/>
      <c r="B61" s="20"/>
      <c r="C61" s="20"/>
      <c r="D61" s="21" t="s">
        <v>87</v>
      </c>
      <c r="E61" s="20"/>
      <c r="F61" s="20"/>
      <c r="G61" s="21" t="s">
        <v>117</v>
      </c>
      <c r="H61" s="20"/>
      <c r="I61" s="21" t="s">
        <v>59</v>
      </c>
      <c r="J61" s="21" t="s">
        <v>134</v>
      </c>
      <c r="K61" s="22">
        <v>923</v>
      </c>
      <c r="L61" s="23" t="e">
        <f>#REF!</f>
        <v>#REF!</v>
      </c>
      <c r="M61" s="24" t="s">
        <v>85</v>
      </c>
      <c r="N61" s="20"/>
      <c r="O61" s="20"/>
      <c r="P61" s="20"/>
      <c r="Q61" s="20"/>
      <c r="R61" s="25" t="e">
        <f>#REF!</f>
        <v>#REF!</v>
      </c>
      <c r="S61" s="25" t="e">
        <f>#REF!</f>
        <v>#REF!</v>
      </c>
      <c r="T61" s="25" t="e">
        <f>#REF!</f>
        <v>#REF!</v>
      </c>
      <c r="U61" s="26"/>
      <c r="V61" s="25"/>
      <c r="W61" s="25"/>
    </row>
    <row r="62" spans="1:23" ht="90" hidden="1" x14ac:dyDescent="0.2">
      <c r="A62" s="20"/>
      <c r="B62" s="20"/>
      <c r="C62" s="20"/>
      <c r="D62" s="21" t="s">
        <v>87</v>
      </c>
      <c r="E62" s="20"/>
      <c r="F62" s="20"/>
      <c r="G62" s="21" t="s">
        <v>117</v>
      </c>
      <c r="H62" s="20"/>
      <c r="I62" s="21" t="s">
        <v>59</v>
      </c>
      <c r="J62" s="21" t="s">
        <v>135</v>
      </c>
      <c r="K62" s="22">
        <v>923</v>
      </c>
      <c r="L62" s="23" t="e">
        <f>#REF!</f>
        <v>#REF!</v>
      </c>
      <c r="M62" s="24" t="s">
        <v>85</v>
      </c>
      <c r="N62" s="20"/>
      <c r="O62" s="20"/>
      <c r="P62" s="20"/>
      <c r="Q62" s="20"/>
      <c r="R62" s="25" t="e">
        <f>#REF!</f>
        <v>#REF!</v>
      </c>
      <c r="S62" s="25" t="e">
        <f>#REF!</f>
        <v>#REF!</v>
      </c>
      <c r="T62" s="25" t="e">
        <f>#REF!</f>
        <v>#REF!</v>
      </c>
      <c r="U62" s="26"/>
      <c r="V62" s="25"/>
      <c r="W62" s="25"/>
    </row>
    <row r="63" spans="1:23" ht="90" hidden="1" x14ac:dyDescent="0.2">
      <c r="A63" s="20"/>
      <c r="B63" s="20"/>
      <c r="C63" s="20"/>
      <c r="D63" s="21" t="s">
        <v>87</v>
      </c>
      <c r="E63" s="20"/>
      <c r="F63" s="20"/>
      <c r="G63" s="21" t="s">
        <v>117</v>
      </c>
      <c r="H63" s="20"/>
      <c r="I63" s="21" t="s">
        <v>60</v>
      </c>
      <c r="J63" s="21" t="s">
        <v>136</v>
      </c>
      <c r="K63" s="22">
        <v>923</v>
      </c>
      <c r="L63" s="23" t="e">
        <f>#REF!</f>
        <v>#REF!</v>
      </c>
      <c r="M63" s="24" t="s">
        <v>85</v>
      </c>
      <c r="N63" s="20"/>
      <c r="O63" s="20"/>
      <c r="P63" s="20"/>
      <c r="Q63" s="20"/>
      <c r="R63" s="25" t="e">
        <f>#REF!</f>
        <v>#REF!</v>
      </c>
      <c r="S63" s="25" t="e">
        <f>#REF!</f>
        <v>#REF!</v>
      </c>
      <c r="T63" s="25" t="e">
        <f>#REF!</f>
        <v>#REF!</v>
      </c>
      <c r="U63" s="26"/>
      <c r="V63" s="25"/>
      <c r="W63" s="25"/>
    </row>
    <row r="64" spans="1:23" ht="90" hidden="1" x14ac:dyDescent="0.2">
      <c r="A64" s="20"/>
      <c r="B64" s="20"/>
      <c r="C64" s="20"/>
      <c r="D64" s="21" t="s">
        <v>87</v>
      </c>
      <c r="E64" s="20"/>
      <c r="F64" s="20"/>
      <c r="G64" s="21" t="s">
        <v>117</v>
      </c>
      <c r="H64" s="20"/>
      <c r="I64" s="21" t="s">
        <v>60</v>
      </c>
      <c r="J64" s="21" t="s">
        <v>137</v>
      </c>
      <c r="K64" s="22">
        <v>923</v>
      </c>
      <c r="L64" s="23" t="e">
        <f>#REF!</f>
        <v>#REF!</v>
      </c>
      <c r="M64" s="24" t="s">
        <v>85</v>
      </c>
      <c r="N64" s="20"/>
      <c r="O64" s="20"/>
      <c r="P64" s="20"/>
      <c r="Q64" s="20"/>
      <c r="R64" s="25" t="e">
        <f>#REF!</f>
        <v>#REF!</v>
      </c>
      <c r="S64" s="25" t="e">
        <f>#REF!</f>
        <v>#REF!</v>
      </c>
      <c r="T64" s="25" t="e">
        <f>#REF!</f>
        <v>#REF!</v>
      </c>
      <c r="U64" s="26"/>
      <c r="V64" s="25"/>
      <c r="W64" s="25"/>
    </row>
    <row r="65" spans="1:23" ht="90" hidden="1" x14ac:dyDescent="0.2">
      <c r="A65" s="20"/>
      <c r="B65" s="20"/>
      <c r="C65" s="20"/>
      <c r="D65" s="21" t="s">
        <v>87</v>
      </c>
      <c r="E65" s="20"/>
      <c r="F65" s="20"/>
      <c r="G65" s="21" t="s">
        <v>117</v>
      </c>
      <c r="H65" s="20"/>
      <c r="I65" s="21" t="s">
        <v>60</v>
      </c>
      <c r="J65" s="21" t="s">
        <v>203</v>
      </c>
      <c r="K65" s="22">
        <v>923</v>
      </c>
      <c r="L65" s="23" t="e">
        <f>#REF!</f>
        <v>#REF!</v>
      </c>
      <c r="M65" s="24" t="s">
        <v>85</v>
      </c>
      <c r="N65" s="20"/>
      <c r="O65" s="20"/>
      <c r="P65" s="20"/>
      <c r="Q65" s="20"/>
      <c r="R65" s="25" t="e">
        <f>#REF!</f>
        <v>#REF!</v>
      </c>
      <c r="S65" s="25" t="e">
        <f>#REF!</f>
        <v>#REF!</v>
      </c>
      <c r="T65" s="25" t="e">
        <f>#REF!</f>
        <v>#REF!</v>
      </c>
      <c r="U65" s="26"/>
      <c r="V65" s="25"/>
      <c r="W65" s="25"/>
    </row>
    <row r="66" spans="1:23" ht="90" hidden="1" x14ac:dyDescent="0.2">
      <c r="A66" s="20"/>
      <c r="B66" s="20"/>
      <c r="C66" s="20"/>
      <c r="D66" s="21" t="s">
        <v>87</v>
      </c>
      <c r="E66" s="20"/>
      <c r="F66" s="20"/>
      <c r="G66" s="21" t="s">
        <v>117</v>
      </c>
      <c r="H66" s="20"/>
      <c r="I66" s="21" t="s">
        <v>60</v>
      </c>
      <c r="J66" s="21" t="s">
        <v>203</v>
      </c>
      <c r="K66" s="22">
        <v>923</v>
      </c>
      <c r="L66" s="23" t="e">
        <f>#REF!</f>
        <v>#REF!</v>
      </c>
      <c r="M66" s="24" t="s">
        <v>85</v>
      </c>
      <c r="N66" s="20"/>
      <c r="O66" s="20"/>
      <c r="P66" s="20"/>
      <c r="Q66" s="20"/>
      <c r="R66" s="25" t="e">
        <f>#REF!</f>
        <v>#REF!</v>
      </c>
      <c r="S66" s="25" t="e">
        <f>#REF!</f>
        <v>#REF!</v>
      </c>
      <c r="T66" s="25" t="e">
        <f>#REF!</f>
        <v>#REF!</v>
      </c>
      <c r="U66" s="26"/>
      <c r="V66" s="25"/>
      <c r="W66" s="25"/>
    </row>
    <row r="67" spans="1:23" ht="90" hidden="1" x14ac:dyDescent="0.2">
      <c r="A67" s="20"/>
      <c r="B67" s="20"/>
      <c r="C67" s="20"/>
      <c r="D67" s="21" t="s">
        <v>87</v>
      </c>
      <c r="E67" s="20"/>
      <c r="F67" s="20"/>
      <c r="G67" s="21" t="s">
        <v>117</v>
      </c>
      <c r="H67" s="20"/>
      <c r="I67" s="21" t="s">
        <v>60</v>
      </c>
      <c r="J67" s="21" t="s">
        <v>203</v>
      </c>
      <c r="K67" s="22">
        <v>923</v>
      </c>
      <c r="L67" s="23" t="e">
        <f>#REF!</f>
        <v>#REF!</v>
      </c>
      <c r="M67" s="24" t="s">
        <v>85</v>
      </c>
      <c r="N67" s="20"/>
      <c r="O67" s="20"/>
      <c r="P67" s="20"/>
      <c r="Q67" s="20"/>
      <c r="R67" s="25" t="e">
        <f>#REF!</f>
        <v>#REF!</v>
      </c>
      <c r="S67" s="25" t="e">
        <f>#REF!</f>
        <v>#REF!</v>
      </c>
      <c r="T67" s="25" t="e">
        <f>#REF!</f>
        <v>#REF!</v>
      </c>
      <c r="U67" s="26"/>
      <c r="V67" s="25"/>
      <c r="W67" s="25"/>
    </row>
    <row r="68" spans="1:23" ht="90" hidden="1" x14ac:dyDescent="0.2">
      <c r="A68" s="20"/>
      <c r="B68" s="20"/>
      <c r="C68" s="20"/>
      <c r="D68" s="21" t="s">
        <v>87</v>
      </c>
      <c r="E68" s="20"/>
      <c r="F68" s="20"/>
      <c r="G68" s="21" t="s">
        <v>117</v>
      </c>
      <c r="H68" s="20"/>
      <c r="I68" s="21" t="s">
        <v>60</v>
      </c>
      <c r="J68" s="21" t="s">
        <v>203</v>
      </c>
      <c r="K68" s="22">
        <v>923</v>
      </c>
      <c r="L68" s="23" t="e">
        <f>#REF!</f>
        <v>#REF!</v>
      </c>
      <c r="M68" s="24" t="s">
        <v>85</v>
      </c>
      <c r="N68" s="20"/>
      <c r="O68" s="20"/>
      <c r="P68" s="20"/>
      <c r="Q68" s="20"/>
      <c r="R68" s="25" t="e">
        <f>#REF!</f>
        <v>#REF!</v>
      </c>
      <c r="S68" s="25" t="e">
        <f>#REF!</f>
        <v>#REF!</v>
      </c>
      <c r="T68" s="25" t="e">
        <f>#REF!</f>
        <v>#REF!</v>
      </c>
      <c r="U68" s="26"/>
      <c r="V68" s="25"/>
      <c r="W68" s="25"/>
    </row>
    <row r="69" spans="1:23" ht="90" hidden="1" x14ac:dyDescent="0.2">
      <c r="A69" s="20"/>
      <c r="B69" s="20"/>
      <c r="C69" s="20"/>
      <c r="D69" s="21" t="s">
        <v>87</v>
      </c>
      <c r="E69" s="20"/>
      <c r="F69" s="20"/>
      <c r="G69" s="21" t="s">
        <v>117</v>
      </c>
      <c r="H69" s="20"/>
      <c r="I69" s="21" t="s">
        <v>60</v>
      </c>
      <c r="J69" s="21" t="s">
        <v>203</v>
      </c>
      <c r="K69" s="22">
        <v>923</v>
      </c>
      <c r="L69" s="23" t="e">
        <f>#REF!</f>
        <v>#REF!</v>
      </c>
      <c r="M69" s="24" t="s">
        <v>85</v>
      </c>
      <c r="N69" s="20"/>
      <c r="O69" s="20"/>
      <c r="P69" s="20"/>
      <c r="Q69" s="20"/>
      <c r="R69" s="25" t="e">
        <f>#REF!</f>
        <v>#REF!</v>
      </c>
      <c r="S69" s="25" t="e">
        <f>#REF!</f>
        <v>#REF!</v>
      </c>
      <c r="T69" s="25" t="e">
        <f>#REF!</f>
        <v>#REF!</v>
      </c>
      <c r="U69" s="26"/>
      <c r="V69" s="25"/>
      <c r="W69" s="25"/>
    </row>
    <row r="70" spans="1:23" ht="90" hidden="1" x14ac:dyDescent="0.2">
      <c r="A70" s="20"/>
      <c r="B70" s="20"/>
      <c r="C70" s="20"/>
      <c r="D70" s="21" t="s">
        <v>87</v>
      </c>
      <c r="E70" s="20"/>
      <c r="F70" s="20"/>
      <c r="G70" s="21" t="s">
        <v>117</v>
      </c>
      <c r="H70" s="20"/>
      <c r="I70" s="21" t="s">
        <v>60</v>
      </c>
      <c r="J70" s="21" t="s">
        <v>138</v>
      </c>
      <c r="K70" s="22">
        <v>923</v>
      </c>
      <c r="L70" s="23" t="e">
        <f>#REF!</f>
        <v>#REF!</v>
      </c>
      <c r="M70" s="24" t="s">
        <v>85</v>
      </c>
      <c r="N70" s="20"/>
      <c r="O70" s="20"/>
      <c r="P70" s="20"/>
      <c r="Q70" s="20"/>
      <c r="R70" s="25" t="e">
        <f>#REF!</f>
        <v>#REF!</v>
      </c>
      <c r="S70" s="25" t="e">
        <f>#REF!</f>
        <v>#REF!</v>
      </c>
      <c r="T70" s="25" t="e">
        <f>#REF!</f>
        <v>#REF!</v>
      </c>
      <c r="U70" s="26"/>
      <c r="V70" s="25"/>
      <c r="W70" s="25"/>
    </row>
    <row r="71" spans="1:23" ht="90" hidden="1" x14ac:dyDescent="0.2">
      <c r="A71" s="20"/>
      <c r="B71" s="20"/>
      <c r="C71" s="20"/>
      <c r="D71" s="21" t="s">
        <v>87</v>
      </c>
      <c r="E71" s="20"/>
      <c r="F71" s="20"/>
      <c r="G71" s="21" t="s">
        <v>117</v>
      </c>
      <c r="H71" s="20"/>
      <c r="I71" s="21" t="s">
        <v>60</v>
      </c>
      <c r="J71" s="21" t="s">
        <v>139</v>
      </c>
      <c r="K71" s="22">
        <v>923</v>
      </c>
      <c r="L71" s="23" t="e">
        <f>#REF!</f>
        <v>#REF!</v>
      </c>
      <c r="M71" s="24" t="s">
        <v>85</v>
      </c>
      <c r="N71" s="20"/>
      <c r="O71" s="20"/>
      <c r="P71" s="20"/>
      <c r="Q71" s="20"/>
      <c r="R71" s="25" t="e">
        <f>#REF!</f>
        <v>#REF!</v>
      </c>
      <c r="S71" s="25" t="e">
        <f>#REF!</f>
        <v>#REF!</v>
      </c>
      <c r="T71" s="25" t="e">
        <f>#REF!</f>
        <v>#REF!</v>
      </c>
      <c r="U71" s="26"/>
      <c r="V71" s="25"/>
      <c r="W71" s="25"/>
    </row>
    <row r="72" spans="1:23" ht="90" hidden="1" x14ac:dyDescent="0.2">
      <c r="A72" s="20"/>
      <c r="B72" s="20"/>
      <c r="C72" s="20"/>
      <c r="D72" s="21" t="s">
        <v>87</v>
      </c>
      <c r="E72" s="20"/>
      <c r="F72" s="20"/>
      <c r="G72" s="21" t="s">
        <v>117</v>
      </c>
      <c r="H72" s="20"/>
      <c r="I72" s="21" t="s">
        <v>60</v>
      </c>
      <c r="J72" s="21" t="s">
        <v>140</v>
      </c>
      <c r="K72" s="22">
        <v>923</v>
      </c>
      <c r="L72" s="23" t="e">
        <f>#REF!</f>
        <v>#REF!</v>
      </c>
      <c r="M72" s="24" t="s">
        <v>85</v>
      </c>
      <c r="N72" s="20"/>
      <c r="O72" s="20"/>
      <c r="P72" s="20"/>
      <c r="Q72" s="20"/>
      <c r="R72" s="25" t="e">
        <f>#REF!</f>
        <v>#REF!</v>
      </c>
      <c r="S72" s="25" t="e">
        <f>#REF!</f>
        <v>#REF!</v>
      </c>
      <c r="T72" s="25" t="e">
        <f>#REF!</f>
        <v>#REF!</v>
      </c>
      <c r="U72" s="26"/>
      <c r="V72" s="25"/>
      <c r="W72" s="25"/>
    </row>
    <row r="73" spans="1:23" ht="90" hidden="1" x14ac:dyDescent="0.2">
      <c r="A73" s="20"/>
      <c r="B73" s="20"/>
      <c r="C73" s="20"/>
      <c r="D73" s="21" t="s">
        <v>87</v>
      </c>
      <c r="E73" s="20"/>
      <c r="F73" s="20"/>
      <c r="G73" s="21" t="s">
        <v>117</v>
      </c>
      <c r="H73" s="20"/>
      <c r="I73" s="21" t="s">
        <v>60</v>
      </c>
      <c r="J73" s="21" t="s">
        <v>141</v>
      </c>
      <c r="K73" s="22">
        <v>923</v>
      </c>
      <c r="L73" s="23" t="e">
        <f>#REF!</f>
        <v>#REF!</v>
      </c>
      <c r="M73" s="24" t="s">
        <v>85</v>
      </c>
      <c r="N73" s="20"/>
      <c r="O73" s="20"/>
      <c r="P73" s="20"/>
      <c r="Q73" s="20"/>
      <c r="R73" s="25" t="e">
        <f>#REF!</f>
        <v>#REF!</v>
      </c>
      <c r="S73" s="25" t="e">
        <f>#REF!</f>
        <v>#REF!</v>
      </c>
      <c r="T73" s="25" t="e">
        <f>#REF!</f>
        <v>#REF!</v>
      </c>
      <c r="U73" s="26"/>
      <c r="V73" s="25"/>
      <c r="W73" s="25"/>
    </row>
    <row r="74" spans="1:23" ht="90" hidden="1" x14ac:dyDescent="0.2">
      <c r="A74" s="20"/>
      <c r="B74" s="20"/>
      <c r="C74" s="20"/>
      <c r="D74" s="21" t="s">
        <v>87</v>
      </c>
      <c r="E74" s="20"/>
      <c r="F74" s="20"/>
      <c r="G74" s="21" t="s">
        <v>117</v>
      </c>
      <c r="H74" s="20"/>
      <c r="I74" s="21" t="s">
        <v>57</v>
      </c>
      <c r="J74" s="21" t="s">
        <v>142</v>
      </c>
      <c r="K74" s="22">
        <v>923</v>
      </c>
      <c r="L74" s="23" t="e">
        <f>#REF!</f>
        <v>#REF!</v>
      </c>
      <c r="M74" s="24" t="s">
        <v>85</v>
      </c>
      <c r="N74" s="20"/>
      <c r="O74" s="20"/>
      <c r="P74" s="20"/>
      <c r="Q74" s="20"/>
      <c r="R74" s="25" t="e">
        <f>#REF!</f>
        <v>#REF!</v>
      </c>
      <c r="S74" s="25" t="e">
        <f>#REF!</f>
        <v>#REF!</v>
      </c>
      <c r="T74" s="25" t="e">
        <f>#REF!</f>
        <v>#REF!</v>
      </c>
      <c r="U74" s="26"/>
      <c r="V74" s="25"/>
      <c r="W74" s="25"/>
    </row>
    <row r="75" spans="1:23" ht="101.25" hidden="1" x14ac:dyDescent="0.2">
      <c r="A75" s="20"/>
      <c r="B75" s="20"/>
      <c r="C75" s="20"/>
      <c r="D75" s="21" t="s">
        <v>87</v>
      </c>
      <c r="E75" s="20"/>
      <c r="F75" s="20"/>
      <c r="G75" s="21" t="s">
        <v>117</v>
      </c>
      <c r="H75" s="20"/>
      <c r="I75" s="21" t="s">
        <v>143</v>
      </c>
      <c r="J75" s="21" t="s">
        <v>144</v>
      </c>
      <c r="K75" s="22">
        <v>923</v>
      </c>
      <c r="L75" s="23" t="s">
        <v>91</v>
      </c>
      <c r="M75" s="24" t="s">
        <v>86</v>
      </c>
      <c r="N75" s="20"/>
      <c r="O75" s="20"/>
      <c r="P75" s="20"/>
      <c r="Q75" s="20"/>
      <c r="R75" s="25" t="e">
        <f>#REF!</f>
        <v>#REF!</v>
      </c>
      <c r="S75" s="25" t="e">
        <f>#REF!</f>
        <v>#REF!</v>
      </c>
      <c r="T75" s="25" t="e">
        <f>#REF!</f>
        <v>#REF!</v>
      </c>
      <c r="U75" s="26"/>
      <c r="V75" s="25"/>
      <c r="W75" s="25"/>
    </row>
    <row r="76" spans="1:23" ht="123.75" hidden="1" x14ac:dyDescent="0.2">
      <c r="A76" s="20"/>
      <c r="B76" s="20"/>
      <c r="C76" s="20"/>
      <c r="D76" s="21" t="s">
        <v>87</v>
      </c>
      <c r="E76" s="20"/>
      <c r="F76" s="20"/>
      <c r="G76" s="21" t="s">
        <v>117</v>
      </c>
      <c r="H76" s="20"/>
      <c r="I76" s="21" t="s">
        <v>55</v>
      </c>
      <c r="J76" s="21" t="s">
        <v>145</v>
      </c>
      <c r="K76" s="22">
        <v>923</v>
      </c>
      <c r="L76" s="23" t="s">
        <v>91</v>
      </c>
      <c r="M76" s="24" t="s">
        <v>86</v>
      </c>
      <c r="N76" s="20"/>
      <c r="O76" s="20"/>
      <c r="P76" s="20"/>
      <c r="Q76" s="20"/>
      <c r="R76" s="25" t="e">
        <f>#REF!</f>
        <v>#REF!</v>
      </c>
      <c r="S76" s="25" t="e">
        <f>#REF!</f>
        <v>#REF!</v>
      </c>
      <c r="T76" s="25" t="e">
        <f>#REF!</f>
        <v>#REF!</v>
      </c>
      <c r="U76" s="26"/>
      <c r="V76" s="25"/>
      <c r="W76" s="25"/>
    </row>
    <row r="77" spans="1:23" ht="87" hidden="1" customHeight="1" x14ac:dyDescent="0.2">
      <c r="A77" s="20"/>
      <c r="B77" s="20"/>
      <c r="C77" s="20"/>
      <c r="D77" s="21" t="s">
        <v>87</v>
      </c>
      <c r="E77" s="20"/>
      <c r="F77" s="20"/>
      <c r="G77" s="21" t="s">
        <v>117</v>
      </c>
      <c r="H77" s="20"/>
      <c r="I77" s="21" t="s">
        <v>56</v>
      </c>
      <c r="J77" s="21" t="s">
        <v>146</v>
      </c>
      <c r="K77" s="22">
        <v>923</v>
      </c>
      <c r="L77" s="23" t="s">
        <v>91</v>
      </c>
      <c r="M77" s="24" t="s">
        <v>86</v>
      </c>
      <c r="N77" s="20"/>
      <c r="O77" s="20"/>
      <c r="P77" s="20"/>
      <c r="Q77" s="20"/>
      <c r="R77" s="25" t="e">
        <f>#REF!</f>
        <v>#REF!</v>
      </c>
      <c r="S77" s="25" t="e">
        <f>#REF!</f>
        <v>#REF!</v>
      </c>
      <c r="T77" s="25" t="e">
        <f>#REF!</f>
        <v>#REF!</v>
      </c>
      <c r="U77" s="26"/>
      <c r="V77" s="25"/>
      <c r="W77" s="25"/>
    </row>
    <row r="78" spans="1:23" ht="87" hidden="1" customHeight="1" x14ac:dyDescent="0.2">
      <c r="A78" s="20"/>
      <c r="B78" s="20"/>
      <c r="C78" s="20"/>
      <c r="D78" s="21" t="s">
        <v>87</v>
      </c>
      <c r="E78" s="20"/>
      <c r="F78" s="20"/>
      <c r="G78" s="21" t="s">
        <v>117</v>
      </c>
      <c r="H78" s="20"/>
      <c r="I78" s="21" t="s">
        <v>56</v>
      </c>
      <c r="J78" s="21" t="s">
        <v>146</v>
      </c>
      <c r="K78" s="22">
        <v>923</v>
      </c>
      <c r="L78" s="23" t="s">
        <v>100</v>
      </c>
      <c r="M78" s="24" t="s">
        <v>86</v>
      </c>
      <c r="N78" s="20"/>
      <c r="O78" s="20"/>
      <c r="P78" s="20"/>
      <c r="Q78" s="20"/>
      <c r="R78" s="25" t="e">
        <f>#REF!</f>
        <v>#REF!</v>
      </c>
      <c r="S78" s="25" t="e">
        <f>#REF!</f>
        <v>#REF!</v>
      </c>
      <c r="T78" s="25" t="e">
        <f>#REF!</f>
        <v>#REF!</v>
      </c>
      <c r="U78" s="26"/>
      <c r="V78" s="25"/>
      <c r="W78" s="25"/>
    </row>
    <row r="79" spans="1:23" ht="87" hidden="1" customHeight="1" x14ac:dyDescent="0.2">
      <c r="A79" s="20"/>
      <c r="B79" s="20"/>
      <c r="C79" s="20"/>
      <c r="D79" s="21" t="s">
        <v>87</v>
      </c>
      <c r="E79" s="20"/>
      <c r="F79" s="20"/>
      <c r="G79" s="21" t="s">
        <v>170</v>
      </c>
      <c r="H79" s="20"/>
      <c r="I79" s="21" t="s">
        <v>171</v>
      </c>
      <c r="J79" s="21" t="s">
        <v>172</v>
      </c>
      <c r="K79" s="22">
        <v>923</v>
      </c>
      <c r="L79" s="23" t="e">
        <f>#REF!</f>
        <v>#REF!</v>
      </c>
      <c r="M79" s="24" t="s">
        <v>85</v>
      </c>
      <c r="N79" s="20"/>
      <c r="O79" s="20"/>
      <c r="P79" s="20"/>
      <c r="Q79" s="20"/>
      <c r="R79" s="25" t="e">
        <f>#REF!</f>
        <v>#REF!</v>
      </c>
      <c r="S79" s="25" t="e">
        <f>#REF!</f>
        <v>#REF!</v>
      </c>
      <c r="T79" s="25" t="e">
        <f>#REF!</f>
        <v>#REF!</v>
      </c>
      <c r="U79" s="26"/>
      <c r="V79" s="25"/>
      <c r="W79" s="25"/>
    </row>
    <row r="80" spans="1:23" ht="87" hidden="1" customHeight="1" x14ac:dyDescent="0.2">
      <c r="A80" s="20"/>
      <c r="B80" s="20"/>
      <c r="C80" s="20"/>
      <c r="D80" s="21" t="s">
        <v>87</v>
      </c>
      <c r="E80" s="20"/>
      <c r="F80" s="20"/>
      <c r="G80" s="21" t="s">
        <v>170</v>
      </c>
      <c r="H80" s="20"/>
      <c r="I80" s="21" t="s">
        <v>171</v>
      </c>
      <c r="J80" s="21" t="s">
        <v>172</v>
      </c>
      <c r="K80" s="22">
        <v>923</v>
      </c>
      <c r="L80" s="23" t="e">
        <f>#REF!</f>
        <v>#REF!</v>
      </c>
      <c r="M80" s="24" t="s">
        <v>85</v>
      </c>
      <c r="N80" s="20"/>
      <c r="O80" s="20"/>
      <c r="P80" s="20"/>
      <c r="Q80" s="20"/>
      <c r="R80" s="25" t="e">
        <f>#REF!</f>
        <v>#REF!</v>
      </c>
      <c r="S80" s="25" t="e">
        <f>#REF!</f>
        <v>#REF!</v>
      </c>
      <c r="T80" s="25" t="e">
        <f>#REF!</f>
        <v>#REF!</v>
      </c>
      <c r="U80" s="26"/>
      <c r="V80" s="25"/>
      <c r="W80" s="25"/>
    </row>
    <row r="81" spans="1:23" ht="87" hidden="1" customHeight="1" x14ac:dyDescent="0.2">
      <c r="A81" s="20"/>
      <c r="B81" s="20"/>
      <c r="C81" s="20"/>
      <c r="D81" s="21" t="s">
        <v>87</v>
      </c>
      <c r="E81" s="20"/>
      <c r="F81" s="20"/>
      <c r="G81" s="21" t="s">
        <v>170</v>
      </c>
      <c r="H81" s="20"/>
      <c r="I81" s="21" t="s">
        <v>171</v>
      </c>
      <c r="J81" s="21" t="s">
        <v>172</v>
      </c>
      <c r="K81" s="22">
        <v>923</v>
      </c>
      <c r="L81" s="23" t="e">
        <f>#REF!</f>
        <v>#REF!</v>
      </c>
      <c r="M81" s="24" t="s">
        <v>85</v>
      </c>
      <c r="N81" s="20"/>
      <c r="O81" s="20"/>
      <c r="P81" s="20"/>
      <c r="Q81" s="20"/>
      <c r="R81" s="25" t="e">
        <f>#REF!</f>
        <v>#REF!</v>
      </c>
      <c r="S81" s="25" t="e">
        <f>#REF!</f>
        <v>#REF!</v>
      </c>
      <c r="T81" s="25" t="e">
        <f>#REF!</f>
        <v>#REF!</v>
      </c>
      <c r="U81" s="26"/>
      <c r="V81" s="25"/>
      <c r="W81" s="25"/>
    </row>
    <row r="82" spans="1:23" ht="87" hidden="1" customHeight="1" x14ac:dyDescent="0.2">
      <c r="A82" s="20"/>
      <c r="B82" s="20"/>
      <c r="C82" s="20"/>
      <c r="D82" s="21" t="s">
        <v>87</v>
      </c>
      <c r="E82" s="20"/>
      <c r="F82" s="20"/>
      <c r="G82" s="21" t="s">
        <v>170</v>
      </c>
      <c r="H82" s="20"/>
      <c r="I82" s="21" t="s">
        <v>171</v>
      </c>
      <c r="J82" s="21" t="s">
        <v>172</v>
      </c>
      <c r="K82" s="22">
        <v>923</v>
      </c>
      <c r="L82" s="23" t="e">
        <f>#REF!</f>
        <v>#REF!</v>
      </c>
      <c r="M82" s="24" t="s">
        <v>85</v>
      </c>
      <c r="N82" s="20"/>
      <c r="O82" s="20"/>
      <c r="P82" s="20"/>
      <c r="Q82" s="20"/>
      <c r="R82" s="25" t="e">
        <f>#REF!</f>
        <v>#REF!</v>
      </c>
      <c r="S82" s="25" t="e">
        <f>#REF!</f>
        <v>#REF!</v>
      </c>
      <c r="T82" s="25" t="e">
        <f>#REF!</f>
        <v>#REF!</v>
      </c>
      <c r="U82" s="26"/>
      <c r="V82" s="25"/>
      <c r="W82" s="25"/>
    </row>
    <row r="83" spans="1:23" ht="87" hidden="1" customHeight="1" x14ac:dyDescent="0.2">
      <c r="A83" s="20"/>
      <c r="B83" s="20"/>
      <c r="C83" s="20"/>
      <c r="D83" s="21" t="s">
        <v>87</v>
      </c>
      <c r="E83" s="20"/>
      <c r="F83" s="20"/>
      <c r="G83" s="21" t="s">
        <v>170</v>
      </c>
      <c r="H83" s="20"/>
      <c r="I83" s="21" t="s">
        <v>171</v>
      </c>
      <c r="J83" s="21" t="s">
        <v>172</v>
      </c>
      <c r="K83" s="22">
        <v>923</v>
      </c>
      <c r="L83" s="23" t="e">
        <f>#REF!</f>
        <v>#REF!</v>
      </c>
      <c r="M83" s="24" t="s">
        <v>85</v>
      </c>
      <c r="N83" s="20"/>
      <c r="O83" s="20"/>
      <c r="P83" s="20"/>
      <c r="Q83" s="20"/>
      <c r="R83" s="25" t="e">
        <f>#REF!</f>
        <v>#REF!</v>
      </c>
      <c r="S83" s="25" t="e">
        <f>#REF!</f>
        <v>#REF!</v>
      </c>
      <c r="T83" s="25" t="e">
        <f>#REF!</f>
        <v>#REF!</v>
      </c>
      <c r="U83" s="26"/>
      <c r="V83" s="25"/>
      <c r="W83" s="25"/>
    </row>
    <row r="84" spans="1:23" ht="87" hidden="1" customHeight="1" x14ac:dyDescent="0.2">
      <c r="A84" s="20"/>
      <c r="B84" s="20"/>
      <c r="C84" s="20"/>
      <c r="D84" s="21" t="s">
        <v>87</v>
      </c>
      <c r="E84" s="20"/>
      <c r="F84" s="20"/>
      <c r="G84" s="21" t="s">
        <v>170</v>
      </c>
      <c r="H84" s="20"/>
      <c r="I84" s="21" t="s">
        <v>171</v>
      </c>
      <c r="J84" s="21" t="s">
        <v>173</v>
      </c>
      <c r="K84" s="22">
        <v>923</v>
      </c>
      <c r="L84" s="23" t="e">
        <f>#REF!</f>
        <v>#REF!</v>
      </c>
      <c r="M84" s="24" t="s">
        <v>85</v>
      </c>
      <c r="N84" s="20"/>
      <c r="O84" s="20"/>
      <c r="P84" s="20"/>
      <c r="Q84" s="20"/>
      <c r="R84" s="25" t="e">
        <f>#REF!</f>
        <v>#REF!</v>
      </c>
      <c r="S84" s="25" t="e">
        <f>#REF!</f>
        <v>#REF!</v>
      </c>
      <c r="T84" s="25" t="e">
        <f>#REF!</f>
        <v>#REF!</v>
      </c>
      <c r="U84" s="26"/>
      <c r="V84" s="25"/>
      <c r="W84" s="25"/>
    </row>
    <row r="85" spans="1:23" ht="87" hidden="1" customHeight="1" x14ac:dyDescent="0.2">
      <c r="A85" s="20"/>
      <c r="B85" s="20"/>
      <c r="C85" s="20"/>
      <c r="D85" s="21" t="s">
        <v>87</v>
      </c>
      <c r="E85" s="20"/>
      <c r="F85" s="20"/>
      <c r="G85" s="21" t="s">
        <v>170</v>
      </c>
      <c r="H85" s="20"/>
      <c r="I85" s="21" t="s">
        <v>171</v>
      </c>
      <c r="J85" s="21" t="s">
        <v>173</v>
      </c>
      <c r="K85" s="22">
        <v>923</v>
      </c>
      <c r="L85" s="23" t="e">
        <f>L84</f>
        <v>#REF!</v>
      </c>
      <c r="M85" s="24" t="s">
        <v>86</v>
      </c>
      <c r="N85" s="20"/>
      <c r="O85" s="20"/>
      <c r="P85" s="20"/>
      <c r="Q85" s="20"/>
      <c r="R85" s="25" t="e">
        <f>#REF!</f>
        <v>#REF!</v>
      </c>
      <c r="S85" s="25" t="e">
        <f>#REF!</f>
        <v>#REF!</v>
      </c>
      <c r="T85" s="25" t="e">
        <f>#REF!</f>
        <v>#REF!</v>
      </c>
      <c r="U85" s="26"/>
      <c r="V85" s="25"/>
      <c r="W85" s="25"/>
    </row>
    <row r="86" spans="1:23" ht="87" hidden="1" customHeight="1" x14ac:dyDescent="0.2">
      <c r="A86" s="20"/>
      <c r="B86" s="20"/>
      <c r="C86" s="20"/>
      <c r="D86" s="21" t="s">
        <v>87</v>
      </c>
      <c r="E86" s="20"/>
      <c r="F86" s="20"/>
      <c r="G86" s="21" t="s">
        <v>170</v>
      </c>
      <c r="H86" s="20"/>
      <c r="I86" s="21" t="s">
        <v>171</v>
      </c>
      <c r="J86" s="21" t="s">
        <v>174</v>
      </c>
      <c r="K86" s="22">
        <v>923</v>
      </c>
      <c r="L86" s="23" t="e">
        <f>#REF!</f>
        <v>#REF!</v>
      </c>
      <c r="M86" s="24" t="s">
        <v>85</v>
      </c>
      <c r="N86" s="20"/>
      <c r="O86" s="20"/>
      <c r="P86" s="20"/>
      <c r="Q86" s="20"/>
      <c r="R86" s="25" t="e">
        <f>#REF!</f>
        <v>#REF!</v>
      </c>
      <c r="S86" s="25" t="e">
        <f>#REF!</f>
        <v>#REF!</v>
      </c>
      <c r="T86" s="25" t="e">
        <f>#REF!</f>
        <v>#REF!</v>
      </c>
      <c r="U86" s="26"/>
      <c r="V86" s="25"/>
      <c r="W86" s="25"/>
    </row>
    <row r="87" spans="1:23" ht="87" hidden="1" customHeight="1" x14ac:dyDescent="0.2">
      <c r="A87" s="20"/>
      <c r="B87" s="20"/>
      <c r="C87" s="20"/>
      <c r="D87" s="21" t="s">
        <v>87</v>
      </c>
      <c r="E87" s="20"/>
      <c r="F87" s="20"/>
      <c r="G87" s="21" t="s">
        <v>170</v>
      </c>
      <c r="H87" s="20"/>
      <c r="I87" s="21" t="s">
        <v>171</v>
      </c>
      <c r="J87" s="21" t="s">
        <v>174</v>
      </c>
      <c r="K87" s="22">
        <v>923</v>
      </c>
      <c r="L87" s="23" t="e">
        <f>L86</f>
        <v>#REF!</v>
      </c>
      <c r="M87" s="24" t="s">
        <v>86</v>
      </c>
      <c r="N87" s="20"/>
      <c r="O87" s="20"/>
      <c r="P87" s="20"/>
      <c r="Q87" s="20"/>
      <c r="R87" s="25" t="e">
        <f>#REF!</f>
        <v>#REF!</v>
      </c>
      <c r="S87" s="25" t="e">
        <f>#REF!</f>
        <v>#REF!</v>
      </c>
      <c r="T87" s="25" t="e">
        <f>#REF!</f>
        <v>#REF!</v>
      </c>
      <c r="U87" s="26"/>
      <c r="V87" s="25"/>
      <c r="W87" s="25"/>
    </row>
    <row r="88" spans="1:23" ht="123.6" hidden="1" customHeight="1" x14ac:dyDescent="0.2">
      <c r="A88" s="20"/>
      <c r="B88" s="20"/>
      <c r="C88" s="20"/>
      <c r="D88" s="21" t="s">
        <v>87</v>
      </c>
      <c r="E88" s="20"/>
      <c r="F88" s="20"/>
      <c r="G88" s="21" t="s">
        <v>170</v>
      </c>
      <c r="H88" s="20"/>
      <c r="I88" s="21" t="s">
        <v>171</v>
      </c>
      <c r="J88" s="21" t="s">
        <v>175</v>
      </c>
      <c r="K88" s="22">
        <v>923</v>
      </c>
      <c r="L88" s="23" t="e">
        <f>#REF!</f>
        <v>#REF!</v>
      </c>
      <c r="M88" s="24" t="s">
        <v>85</v>
      </c>
      <c r="N88" s="20"/>
      <c r="O88" s="20"/>
      <c r="P88" s="20"/>
      <c r="Q88" s="20"/>
      <c r="R88" s="25" t="e">
        <f>#REF!</f>
        <v>#REF!</v>
      </c>
      <c r="S88" s="25" t="e">
        <f>#REF!</f>
        <v>#REF!</v>
      </c>
      <c r="T88" s="25" t="e">
        <f>#REF!</f>
        <v>#REF!</v>
      </c>
      <c r="U88" s="26"/>
      <c r="V88" s="25"/>
      <c r="W88" s="25"/>
    </row>
    <row r="89" spans="1:23" ht="123.6" hidden="1" customHeight="1" x14ac:dyDescent="0.2">
      <c r="A89" s="20"/>
      <c r="B89" s="20"/>
      <c r="C89" s="20"/>
      <c r="D89" s="21" t="s">
        <v>87</v>
      </c>
      <c r="E89" s="20"/>
      <c r="F89" s="20"/>
      <c r="G89" s="21" t="s">
        <v>170</v>
      </c>
      <c r="H89" s="20"/>
      <c r="I89" s="21" t="s">
        <v>171</v>
      </c>
      <c r="J89" s="21" t="s">
        <v>175</v>
      </c>
      <c r="K89" s="22">
        <v>923</v>
      </c>
      <c r="L89" s="23" t="e">
        <f>L88</f>
        <v>#REF!</v>
      </c>
      <c r="M89" s="24" t="s">
        <v>86</v>
      </c>
      <c r="N89" s="20"/>
      <c r="O89" s="20"/>
      <c r="P89" s="20"/>
      <c r="Q89" s="20"/>
      <c r="R89" s="25" t="e">
        <f>#REF!</f>
        <v>#REF!</v>
      </c>
      <c r="S89" s="25" t="e">
        <f>#REF!</f>
        <v>#REF!</v>
      </c>
      <c r="T89" s="25" t="e">
        <f>#REF!</f>
        <v>#REF!</v>
      </c>
      <c r="U89" s="26"/>
      <c r="V89" s="25"/>
      <c r="W89" s="25"/>
    </row>
    <row r="90" spans="1:23" ht="123.6" hidden="1" customHeight="1" x14ac:dyDescent="0.2">
      <c r="A90" s="20"/>
      <c r="B90" s="20"/>
      <c r="C90" s="20"/>
      <c r="D90" s="21" t="s">
        <v>87</v>
      </c>
      <c r="E90" s="20"/>
      <c r="F90" s="20"/>
      <c r="G90" s="21" t="s">
        <v>170</v>
      </c>
      <c r="H90" s="20"/>
      <c r="I90" s="21" t="s">
        <v>171</v>
      </c>
      <c r="J90" s="21" t="s">
        <v>176</v>
      </c>
      <c r="K90" s="22">
        <v>923</v>
      </c>
      <c r="L90" s="23" t="e">
        <f>#REF!</f>
        <v>#REF!</v>
      </c>
      <c r="M90" s="24" t="s">
        <v>85</v>
      </c>
      <c r="N90" s="20"/>
      <c r="O90" s="20"/>
      <c r="P90" s="20"/>
      <c r="Q90" s="20"/>
      <c r="R90" s="25" t="e">
        <f>#REF!</f>
        <v>#REF!</v>
      </c>
      <c r="S90" s="25" t="e">
        <f>#REF!</f>
        <v>#REF!</v>
      </c>
      <c r="T90" s="25" t="e">
        <f>#REF!</f>
        <v>#REF!</v>
      </c>
      <c r="U90" s="26"/>
      <c r="V90" s="25"/>
      <c r="W90" s="25"/>
    </row>
    <row r="91" spans="1:23" ht="123.6" hidden="1" customHeight="1" x14ac:dyDescent="0.2">
      <c r="A91" s="20"/>
      <c r="B91" s="20"/>
      <c r="C91" s="20"/>
      <c r="D91" s="21" t="s">
        <v>87</v>
      </c>
      <c r="E91" s="20"/>
      <c r="F91" s="20"/>
      <c r="G91" s="21" t="s">
        <v>170</v>
      </c>
      <c r="H91" s="20"/>
      <c r="I91" s="21" t="s">
        <v>171</v>
      </c>
      <c r="J91" s="21" t="s">
        <v>177</v>
      </c>
      <c r="K91" s="22">
        <v>923</v>
      </c>
      <c r="L91" s="23" t="e">
        <f>#REF!</f>
        <v>#REF!</v>
      </c>
      <c r="M91" s="24" t="s">
        <v>85</v>
      </c>
      <c r="N91" s="20"/>
      <c r="O91" s="20"/>
      <c r="P91" s="20"/>
      <c r="Q91" s="20"/>
      <c r="R91" s="25" t="e">
        <f>#REF!</f>
        <v>#REF!</v>
      </c>
      <c r="S91" s="25" t="e">
        <f>#REF!</f>
        <v>#REF!</v>
      </c>
      <c r="T91" s="25" t="e">
        <f>#REF!</f>
        <v>#REF!</v>
      </c>
      <c r="U91" s="26"/>
      <c r="V91" s="25"/>
      <c r="W91" s="25"/>
    </row>
    <row r="92" spans="1:23" ht="123.6" hidden="1" customHeight="1" x14ac:dyDescent="0.2">
      <c r="A92" s="20"/>
      <c r="B92" s="20"/>
      <c r="C92" s="20"/>
      <c r="D92" s="21" t="s">
        <v>87</v>
      </c>
      <c r="E92" s="20"/>
      <c r="F92" s="20"/>
      <c r="G92" s="21" t="s">
        <v>170</v>
      </c>
      <c r="H92" s="20"/>
      <c r="I92" s="21" t="s">
        <v>171</v>
      </c>
      <c r="J92" s="21" t="s">
        <v>178</v>
      </c>
      <c r="K92" s="22">
        <v>923</v>
      </c>
      <c r="L92" s="23" t="e">
        <f>#REF!</f>
        <v>#REF!</v>
      </c>
      <c r="M92" s="24" t="s">
        <v>85</v>
      </c>
      <c r="N92" s="20"/>
      <c r="O92" s="20"/>
      <c r="P92" s="20"/>
      <c r="Q92" s="20"/>
      <c r="R92" s="25" t="e">
        <f>#REF!</f>
        <v>#REF!</v>
      </c>
      <c r="S92" s="25" t="e">
        <f>#REF!</f>
        <v>#REF!</v>
      </c>
      <c r="T92" s="25" t="e">
        <f>#REF!</f>
        <v>#REF!</v>
      </c>
      <c r="U92" s="26"/>
      <c r="V92" s="25"/>
      <c r="W92" s="25"/>
    </row>
    <row r="93" spans="1:23" ht="123.6" hidden="1" customHeight="1" x14ac:dyDescent="0.2">
      <c r="A93" s="20"/>
      <c r="B93" s="20"/>
      <c r="C93" s="20"/>
      <c r="D93" s="21" t="s">
        <v>87</v>
      </c>
      <c r="E93" s="20"/>
      <c r="F93" s="20"/>
      <c r="G93" s="21" t="s">
        <v>170</v>
      </c>
      <c r="H93" s="20"/>
      <c r="I93" s="21" t="s">
        <v>171</v>
      </c>
      <c r="J93" s="21" t="s">
        <v>179</v>
      </c>
      <c r="K93" s="22">
        <v>923</v>
      </c>
      <c r="L93" s="23" t="e">
        <f>#REF!</f>
        <v>#REF!</v>
      </c>
      <c r="M93" s="24" t="s">
        <v>85</v>
      </c>
      <c r="N93" s="20"/>
      <c r="O93" s="20"/>
      <c r="P93" s="20"/>
      <c r="Q93" s="20"/>
      <c r="R93" s="25" t="e">
        <f>#REF!</f>
        <v>#REF!</v>
      </c>
      <c r="S93" s="25" t="e">
        <f>#REF!</f>
        <v>#REF!</v>
      </c>
      <c r="T93" s="25" t="e">
        <f>#REF!</f>
        <v>#REF!</v>
      </c>
      <c r="U93" s="26"/>
      <c r="V93" s="25"/>
      <c r="W93" s="25"/>
    </row>
    <row r="94" spans="1:23" ht="123.6" hidden="1" customHeight="1" x14ac:dyDescent="0.2">
      <c r="A94" s="20"/>
      <c r="B94" s="20"/>
      <c r="C94" s="20"/>
      <c r="D94" s="21" t="s">
        <v>87</v>
      </c>
      <c r="E94" s="20"/>
      <c r="F94" s="20"/>
      <c r="G94" s="21" t="s">
        <v>170</v>
      </c>
      <c r="H94" s="20"/>
      <c r="I94" s="38" t="s">
        <v>180</v>
      </c>
      <c r="J94" s="38" t="s">
        <v>181</v>
      </c>
      <c r="K94" s="39">
        <v>923</v>
      </c>
      <c r="L94" s="40" t="e">
        <f>#REF!</f>
        <v>#REF!</v>
      </c>
      <c r="M94" s="41" t="s">
        <v>85</v>
      </c>
      <c r="N94" s="37"/>
      <c r="O94" s="37"/>
      <c r="P94" s="37"/>
      <c r="Q94" s="37"/>
      <c r="R94" s="42" t="e">
        <f>#REF!</f>
        <v>#REF!</v>
      </c>
      <c r="S94" s="42" t="e">
        <f>#REF!</f>
        <v>#REF!</v>
      </c>
      <c r="T94" s="42" t="e">
        <f>#REF!</f>
        <v>#REF!</v>
      </c>
      <c r="U94" s="43"/>
      <c r="V94" s="42"/>
      <c r="W94" s="42"/>
    </row>
    <row r="95" spans="1:23" ht="123.6" hidden="1" customHeight="1" x14ac:dyDescent="0.2">
      <c r="A95" s="20"/>
      <c r="B95" s="20"/>
      <c r="C95" s="20"/>
      <c r="D95" s="21" t="s">
        <v>87</v>
      </c>
      <c r="E95" s="20"/>
      <c r="F95" s="20"/>
      <c r="G95" s="21" t="s">
        <v>170</v>
      </c>
      <c r="H95" s="20"/>
      <c r="I95" s="38" t="s">
        <v>180</v>
      </c>
      <c r="J95" s="38" t="s">
        <v>182</v>
      </c>
      <c r="K95" s="39">
        <v>923</v>
      </c>
      <c r="L95" s="40" t="e">
        <f>#REF!</f>
        <v>#REF!</v>
      </c>
      <c r="M95" s="41" t="s">
        <v>85</v>
      </c>
      <c r="N95" s="37"/>
      <c r="O95" s="37"/>
      <c r="P95" s="37"/>
      <c r="Q95" s="37"/>
      <c r="R95" s="42" t="e">
        <f>#REF!</f>
        <v>#REF!</v>
      </c>
      <c r="S95" s="42" t="e">
        <f>#REF!</f>
        <v>#REF!</v>
      </c>
      <c r="T95" s="42" t="e">
        <f>#REF!</f>
        <v>#REF!</v>
      </c>
      <c r="U95" s="43"/>
      <c r="V95" s="42"/>
      <c r="W95" s="42"/>
    </row>
    <row r="96" spans="1:23" ht="123.6" hidden="1" customHeight="1" x14ac:dyDescent="0.2">
      <c r="A96" s="20"/>
      <c r="B96" s="20"/>
      <c r="C96" s="20"/>
      <c r="D96" s="21" t="s">
        <v>87</v>
      </c>
      <c r="E96" s="20"/>
      <c r="F96" s="20"/>
      <c r="G96" s="21" t="s">
        <v>170</v>
      </c>
      <c r="H96" s="20"/>
      <c r="I96" s="38" t="s">
        <v>180</v>
      </c>
      <c r="J96" s="38" t="s">
        <v>183</v>
      </c>
      <c r="K96" s="39">
        <v>923</v>
      </c>
      <c r="L96" s="40" t="e">
        <f>#REF!</f>
        <v>#REF!</v>
      </c>
      <c r="M96" s="41" t="s">
        <v>85</v>
      </c>
      <c r="N96" s="37"/>
      <c r="O96" s="37"/>
      <c r="P96" s="37"/>
      <c r="Q96" s="37"/>
      <c r="R96" s="42" t="e">
        <f>#REF!</f>
        <v>#REF!</v>
      </c>
      <c r="S96" s="42" t="e">
        <f>#REF!</f>
        <v>#REF!</v>
      </c>
      <c r="T96" s="42" t="e">
        <f>#REF!</f>
        <v>#REF!</v>
      </c>
      <c r="U96" s="43"/>
      <c r="V96" s="42"/>
      <c r="W96" s="42"/>
    </row>
    <row r="97" spans="1:23" ht="123.6" hidden="1" customHeight="1" x14ac:dyDescent="0.2">
      <c r="A97" s="20"/>
      <c r="B97" s="20"/>
      <c r="C97" s="20"/>
      <c r="D97" s="21" t="s">
        <v>87</v>
      </c>
      <c r="E97" s="20"/>
      <c r="F97" s="20"/>
      <c r="G97" s="21" t="s">
        <v>170</v>
      </c>
      <c r="H97" s="20"/>
      <c r="I97" s="38" t="s">
        <v>180</v>
      </c>
      <c r="J97" s="38" t="s">
        <v>184</v>
      </c>
      <c r="K97" s="39">
        <v>923</v>
      </c>
      <c r="L97" s="40" t="e">
        <f>#REF!</f>
        <v>#REF!</v>
      </c>
      <c r="M97" s="41" t="s">
        <v>85</v>
      </c>
      <c r="N97" s="37"/>
      <c r="O97" s="37"/>
      <c r="P97" s="37"/>
      <c r="Q97" s="37"/>
      <c r="R97" s="42" t="e">
        <f>#REF!</f>
        <v>#REF!</v>
      </c>
      <c r="S97" s="42" t="e">
        <f>#REF!</f>
        <v>#REF!</v>
      </c>
      <c r="T97" s="42" t="e">
        <f>#REF!</f>
        <v>#REF!</v>
      </c>
      <c r="U97" s="43"/>
      <c r="V97" s="42"/>
      <c r="W97" s="42"/>
    </row>
    <row r="98" spans="1:23" ht="123.6" hidden="1" customHeight="1" x14ac:dyDescent="0.2">
      <c r="A98" s="20"/>
      <c r="B98" s="20"/>
      <c r="C98" s="20"/>
      <c r="D98" s="21" t="s">
        <v>87</v>
      </c>
      <c r="E98" s="20"/>
      <c r="F98" s="20"/>
      <c r="G98" s="21" t="s">
        <v>170</v>
      </c>
      <c r="H98" s="20"/>
      <c r="I98" s="38" t="s">
        <v>180</v>
      </c>
      <c r="J98" s="38" t="s">
        <v>184</v>
      </c>
      <c r="K98" s="39">
        <v>923</v>
      </c>
      <c r="L98" s="40" t="e">
        <f>#REF!</f>
        <v>#REF!</v>
      </c>
      <c r="M98" s="41" t="s">
        <v>85</v>
      </c>
      <c r="N98" s="37"/>
      <c r="O98" s="37"/>
      <c r="P98" s="37"/>
      <c r="Q98" s="37"/>
      <c r="R98" s="42" t="e">
        <f>#REF!</f>
        <v>#REF!</v>
      </c>
      <c r="S98" s="42" t="e">
        <f>#REF!</f>
        <v>#REF!</v>
      </c>
      <c r="T98" s="42" t="e">
        <f>#REF!</f>
        <v>#REF!</v>
      </c>
      <c r="U98" s="43"/>
      <c r="V98" s="42"/>
      <c r="W98" s="42"/>
    </row>
    <row r="99" spans="1:23" ht="123.6" hidden="1" customHeight="1" x14ac:dyDescent="0.2">
      <c r="A99" s="20"/>
      <c r="B99" s="20"/>
      <c r="C99" s="20"/>
      <c r="D99" s="21" t="s">
        <v>87</v>
      </c>
      <c r="E99" s="20"/>
      <c r="F99" s="20"/>
      <c r="G99" s="21" t="s">
        <v>170</v>
      </c>
      <c r="H99" s="20"/>
      <c r="I99" s="38" t="s">
        <v>180</v>
      </c>
      <c r="J99" s="38" t="s">
        <v>184</v>
      </c>
      <c r="K99" s="39">
        <v>923</v>
      </c>
      <c r="L99" s="40" t="e">
        <f>#REF!</f>
        <v>#REF!</v>
      </c>
      <c r="M99" s="41" t="s">
        <v>85</v>
      </c>
      <c r="N99" s="37"/>
      <c r="O99" s="37"/>
      <c r="P99" s="37"/>
      <c r="Q99" s="37"/>
      <c r="R99" s="42" t="e">
        <f>#REF!</f>
        <v>#REF!</v>
      </c>
      <c r="S99" s="42" t="e">
        <f>#REF!</f>
        <v>#REF!</v>
      </c>
      <c r="T99" s="42" t="e">
        <f>#REF!</f>
        <v>#REF!</v>
      </c>
      <c r="U99" s="43"/>
      <c r="V99" s="42"/>
      <c r="W99" s="42"/>
    </row>
    <row r="100" spans="1:23" ht="123.6" hidden="1" customHeight="1" x14ac:dyDescent="0.2">
      <c r="A100" s="20"/>
      <c r="B100" s="20"/>
      <c r="C100" s="20"/>
      <c r="D100" s="21" t="s">
        <v>87</v>
      </c>
      <c r="E100" s="20"/>
      <c r="F100" s="20"/>
      <c r="G100" s="21" t="s">
        <v>170</v>
      </c>
      <c r="H100" s="20"/>
      <c r="I100" s="38" t="s">
        <v>180</v>
      </c>
      <c r="J100" s="38" t="s">
        <v>184</v>
      </c>
      <c r="K100" s="39">
        <v>923</v>
      </c>
      <c r="L100" s="40" t="e">
        <f>#REF!</f>
        <v>#REF!</v>
      </c>
      <c r="M100" s="41" t="s">
        <v>85</v>
      </c>
      <c r="N100" s="37"/>
      <c r="O100" s="37"/>
      <c r="P100" s="37"/>
      <c r="Q100" s="37"/>
      <c r="R100" s="42" t="e">
        <f>#REF!</f>
        <v>#REF!</v>
      </c>
      <c r="S100" s="42" t="e">
        <f>#REF!</f>
        <v>#REF!</v>
      </c>
      <c r="T100" s="42" t="e">
        <f>#REF!</f>
        <v>#REF!</v>
      </c>
      <c r="U100" s="43"/>
      <c r="V100" s="42"/>
      <c r="W100" s="42"/>
    </row>
    <row r="101" spans="1:23" ht="123.6" hidden="1" customHeight="1" x14ac:dyDescent="0.2">
      <c r="A101" s="20"/>
      <c r="B101" s="20"/>
      <c r="C101" s="20"/>
      <c r="D101" s="21" t="s">
        <v>87</v>
      </c>
      <c r="E101" s="20"/>
      <c r="F101" s="20"/>
      <c r="G101" s="21" t="s">
        <v>170</v>
      </c>
      <c r="H101" s="20"/>
      <c r="I101" s="38" t="s">
        <v>180</v>
      </c>
      <c r="J101" s="38" t="s">
        <v>184</v>
      </c>
      <c r="K101" s="39">
        <v>923</v>
      </c>
      <c r="L101" s="40" t="e">
        <f>#REF!</f>
        <v>#REF!</v>
      </c>
      <c r="M101" s="41" t="s">
        <v>85</v>
      </c>
      <c r="N101" s="37"/>
      <c r="O101" s="37"/>
      <c r="P101" s="37"/>
      <c r="Q101" s="37"/>
      <c r="R101" s="42" t="e">
        <f>#REF!</f>
        <v>#REF!</v>
      </c>
      <c r="S101" s="42" t="e">
        <f>#REF!</f>
        <v>#REF!</v>
      </c>
      <c r="T101" s="42" t="e">
        <f>#REF!</f>
        <v>#REF!</v>
      </c>
      <c r="U101" s="43"/>
      <c r="V101" s="42"/>
      <c r="W101" s="42"/>
    </row>
    <row r="102" spans="1:23" ht="123.6" hidden="1" customHeight="1" x14ac:dyDescent="0.2">
      <c r="A102" s="20"/>
      <c r="B102" s="20"/>
      <c r="C102" s="20"/>
      <c r="D102" s="21" t="s">
        <v>87</v>
      </c>
      <c r="E102" s="20"/>
      <c r="F102" s="20"/>
      <c r="G102" s="21" t="s">
        <v>170</v>
      </c>
      <c r="H102" s="20"/>
      <c r="I102" s="38" t="s">
        <v>180</v>
      </c>
      <c r="J102" s="38" t="s">
        <v>185</v>
      </c>
      <c r="K102" s="39">
        <v>923</v>
      </c>
      <c r="L102" s="40" t="e">
        <f>#REF!</f>
        <v>#REF!</v>
      </c>
      <c r="M102" s="41" t="s">
        <v>85</v>
      </c>
      <c r="N102" s="37"/>
      <c r="O102" s="37"/>
      <c r="P102" s="37"/>
      <c r="Q102" s="37"/>
      <c r="R102" s="42" t="e">
        <f>#REF!</f>
        <v>#REF!</v>
      </c>
      <c r="S102" s="42" t="e">
        <f>#REF!</f>
        <v>#REF!</v>
      </c>
      <c r="T102" s="42" t="e">
        <f>#REF!</f>
        <v>#REF!</v>
      </c>
      <c r="U102" s="43"/>
      <c r="V102" s="42"/>
      <c r="W102" s="42"/>
    </row>
    <row r="103" spans="1:23" ht="123.6" hidden="1" customHeight="1" x14ac:dyDescent="0.2">
      <c r="A103" s="20"/>
      <c r="B103" s="20"/>
      <c r="C103" s="20"/>
      <c r="D103" s="21" t="s">
        <v>87</v>
      </c>
      <c r="E103" s="20"/>
      <c r="F103" s="20"/>
      <c r="G103" s="21" t="s">
        <v>170</v>
      </c>
      <c r="H103" s="20"/>
      <c r="I103" s="38" t="s">
        <v>180</v>
      </c>
      <c r="J103" s="38" t="s">
        <v>186</v>
      </c>
      <c r="K103" s="39">
        <v>923</v>
      </c>
      <c r="L103" s="40" t="e">
        <f>#REF!</f>
        <v>#REF!</v>
      </c>
      <c r="M103" s="41" t="s">
        <v>85</v>
      </c>
      <c r="N103" s="37"/>
      <c r="O103" s="37"/>
      <c r="P103" s="37"/>
      <c r="Q103" s="37"/>
      <c r="R103" s="42" t="e">
        <f>#REF!</f>
        <v>#REF!</v>
      </c>
      <c r="S103" s="42" t="e">
        <f>#REF!</f>
        <v>#REF!</v>
      </c>
      <c r="T103" s="42" t="e">
        <f>#REF!</f>
        <v>#REF!</v>
      </c>
      <c r="U103" s="43"/>
      <c r="V103" s="42"/>
      <c r="W103" s="42"/>
    </row>
    <row r="104" spans="1:23" ht="123.6" hidden="1" customHeight="1" x14ac:dyDescent="0.2">
      <c r="A104" s="20"/>
      <c r="B104" s="20"/>
      <c r="C104" s="20"/>
      <c r="D104" s="21" t="s">
        <v>87</v>
      </c>
      <c r="E104" s="20"/>
      <c r="F104" s="20"/>
      <c r="G104" s="21" t="s">
        <v>170</v>
      </c>
      <c r="H104" s="20"/>
      <c r="I104" s="38" t="s">
        <v>180</v>
      </c>
      <c r="J104" s="38" t="s">
        <v>187</v>
      </c>
      <c r="K104" s="39">
        <v>923</v>
      </c>
      <c r="L104" s="40" t="e">
        <f>#REF!</f>
        <v>#REF!</v>
      </c>
      <c r="M104" s="41" t="s">
        <v>85</v>
      </c>
      <c r="N104" s="37"/>
      <c r="O104" s="37"/>
      <c r="P104" s="37"/>
      <c r="Q104" s="37"/>
      <c r="R104" s="42" t="e">
        <f>#REF!</f>
        <v>#REF!</v>
      </c>
      <c r="S104" s="42" t="e">
        <f>#REF!</f>
        <v>#REF!</v>
      </c>
      <c r="T104" s="42" t="e">
        <f>#REF!</f>
        <v>#REF!</v>
      </c>
      <c r="U104" s="43"/>
      <c r="V104" s="42"/>
      <c r="W104" s="42"/>
    </row>
    <row r="105" spans="1:23" ht="123.6" hidden="1" customHeight="1" x14ac:dyDescent="0.2">
      <c r="A105" s="20"/>
      <c r="B105" s="20"/>
      <c r="C105" s="20"/>
      <c r="D105" s="21" t="s">
        <v>87</v>
      </c>
      <c r="E105" s="20"/>
      <c r="F105" s="20"/>
      <c r="G105" s="21" t="s">
        <v>170</v>
      </c>
      <c r="H105" s="20"/>
      <c r="I105" s="38" t="s">
        <v>180</v>
      </c>
      <c r="J105" s="38" t="s">
        <v>188</v>
      </c>
      <c r="K105" s="39">
        <v>923</v>
      </c>
      <c r="L105" s="40" t="e">
        <f>#REF!</f>
        <v>#REF!</v>
      </c>
      <c r="M105" s="41" t="s">
        <v>85</v>
      </c>
      <c r="N105" s="37"/>
      <c r="O105" s="37"/>
      <c r="P105" s="37"/>
      <c r="Q105" s="37"/>
      <c r="R105" s="42" t="e">
        <f>#REF!</f>
        <v>#REF!</v>
      </c>
      <c r="S105" s="42" t="e">
        <f>#REF!</f>
        <v>#REF!</v>
      </c>
      <c r="T105" s="42" t="e">
        <f>#REF!</f>
        <v>#REF!</v>
      </c>
      <c r="U105" s="43"/>
      <c r="V105" s="42"/>
      <c r="W105" s="42"/>
    </row>
    <row r="106" spans="1:23" ht="123.6" hidden="1" customHeight="1" x14ac:dyDescent="0.2">
      <c r="A106" s="20"/>
      <c r="B106" s="20"/>
      <c r="C106" s="20"/>
      <c r="D106" s="21" t="s">
        <v>87</v>
      </c>
      <c r="E106" s="20"/>
      <c r="F106" s="20"/>
      <c r="G106" s="21" t="s">
        <v>170</v>
      </c>
      <c r="H106" s="20"/>
      <c r="I106" s="38" t="s">
        <v>180</v>
      </c>
      <c r="J106" s="38" t="s">
        <v>189</v>
      </c>
      <c r="K106" s="39">
        <v>923</v>
      </c>
      <c r="L106" s="40" t="e">
        <f>#REF!</f>
        <v>#REF!</v>
      </c>
      <c r="M106" s="41" t="s">
        <v>85</v>
      </c>
      <c r="N106" s="37"/>
      <c r="O106" s="37"/>
      <c r="P106" s="37"/>
      <c r="Q106" s="37"/>
      <c r="R106" s="42" t="e">
        <f>#REF!</f>
        <v>#REF!</v>
      </c>
      <c r="S106" s="42" t="e">
        <f>#REF!</f>
        <v>#REF!</v>
      </c>
      <c r="T106" s="42" t="e">
        <f>#REF!</f>
        <v>#REF!</v>
      </c>
      <c r="U106" s="43"/>
      <c r="V106" s="42"/>
      <c r="W106" s="42"/>
    </row>
    <row r="107" spans="1:23" ht="123.6" hidden="1" customHeight="1" x14ac:dyDescent="0.2">
      <c r="A107" s="20"/>
      <c r="B107" s="20"/>
      <c r="C107" s="20"/>
      <c r="D107" s="21" t="s">
        <v>87</v>
      </c>
      <c r="E107" s="20"/>
      <c r="F107" s="20"/>
      <c r="G107" s="21" t="s">
        <v>170</v>
      </c>
      <c r="H107" s="20"/>
      <c r="I107" s="38" t="s">
        <v>190</v>
      </c>
      <c r="J107" s="38" t="s">
        <v>191</v>
      </c>
      <c r="K107" s="39">
        <v>975</v>
      </c>
      <c r="L107" s="40"/>
      <c r="M107" s="41" t="s">
        <v>85</v>
      </c>
      <c r="N107" s="37"/>
      <c r="O107" s="37"/>
      <c r="P107" s="37"/>
      <c r="Q107" s="37"/>
      <c r="R107" s="42" t="e">
        <f>#REF!</f>
        <v>#REF!</v>
      </c>
      <c r="S107" s="42" t="e">
        <f>#REF!</f>
        <v>#REF!</v>
      </c>
      <c r="T107" s="42" t="e">
        <f>#REF!</f>
        <v>#REF!</v>
      </c>
      <c r="U107" s="43"/>
      <c r="V107" s="42"/>
      <c r="W107" s="42"/>
    </row>
    <row r="108" spans="1:23" ht="87" hidden="1" customHeight="1" x14ac:dyDescent="0.2">
      <c r="A108" s="20"/>
      <c r="B108" s="20"/>
      <c r="C108" s="20"/>
      <c r="D108" s="21" t="s">
        <v>87</v>
      </c>
      <c r="E108" s="20"/>
      <c r="F108" s="20"/>
      <c r="G108" s="21" t="s">
        <v>147</v>
      </c>
      <c r="H108" s="20"/>
      <c r="I108" s="21" t="s">
        <v>148</v>
      </c>
      <c r="J108" s="21" t="s">
        <v>149</v>
      </c>
      <c r="K108" s="22">
        <v>923</v>
      </c>
      <c r="L108" s="23" t="e">
        <f>#REF!</f>
        <v>#REF!</v>
      </c>
      <c r="M108" s="24" t="s">
        <v>85</v>
      </c>
      <c r="N108" s="20"/>
      <c r="O108" s="20"/>
      <c r="P108" s="20"/>
      <c r="Q108" s="20"/>
      <c r="R108" s="25" t="e">
        <f>#REF!</f>
        <v>#REF!</v>
      </c>
      <c r="S108" s="25" t="e">
        <f>#REF!</f>
        <v>#REF!</v>
      </c>
      <c r="T108" s="25" t="e">
        <f>#REF!</f>
        <v>#REF!</v>
      </c>
      <c r="U108" s="26"/>
      <c r="V108" s="25"/>
      <c r="W108" s="25"/>
    </row>
    <row r="109" spans="1:23" ht="87" hidden="1" customHeight="1" x14ac:dyDescent="0.2">
      <c r="A109" s="20"/>
      <c r="B109" s="20"/>
      <c r="C109" s="20"/>
      <c r="D109" s="21" t="s">
        <v>87</v>
      </c>
      <c r="E109" s="20"/>
      <c r="F109" s="20"/>
      <c r="G109" s="21" t="s">
        <v>147</v>
      </c>
      <c r="H109" s="20"/>
      <c r="I109" s="21" t="s">
        <v>148</v>
      </c>
      <c r="J109" s="21" t="s">
        <v>150</v>
      </c>
      <c r="K109" s="22">
        <v>923</v>
      </c>
      <c r="L109" s="23" t="e">
        <f>#REF!</f>
        <v>#REF!</v>
      </c>
      <c r="M109" s="24" t="s">
        <v>85</v>
      </c>
      <c r="N109" s="20"/>
      <c r="O109" s="20"/>
      <c r="P109" s="20"/>
      <c r="Q109" s="20"/>
      <c r="R109" s="25" t="e">
        <f>#REF!</f>
        <v>#REF!</v>
      </c>
      <c r="S109" s="25" t="e">
        <f>#REF!</f>
        <v>#REF!</v>
      </c>
      <c r="T109" s="25" t="e">
        <f>#REF!</f>
        <v>#REF!</v>
      </c>
      <c r="U109" s="26"/>
      <c r="V109" s="25"/>
      <c r="W109" s="25"/>
    </row>
    <row r="110" spans="1:23" ht="87" hidden="1" customHeight="1" x14ac:dyDescent="0.2">
      <c r="A110" s="20"/>
      <c r="B110" s="20"/>
      <c r="C110" s="20"/>
      <c r="D110" s="21" t="s">
        <v>87</v>
      </c>
      <c r="E110" s="20"/>
      <c r="F110" s="20"/>
      <c r="G110" s="21" t="s">
        <v>147</v>
      </c>
      <c r="H110" s="20"/>
      <c r="I110" s="21" t="s">
        <v>148</v>
      </c>
      <c r="J110" s="21" t="s">
        <v>151</v>
      </c>
      <c r="K110" s="22">
        <v>923</v>
      </c>
      <c r="L110" s="23" t="e">
        <f>#REF!</f>
        <v>#REF!</v>
      </c>
      <c r="M110" s="24" t="s">
        <v>85</v>
      </c>
      <c r="N110" s="20"/>
      <c r="O110" s="20"/>
      <c r="P110" s="20"/>
      <c r="Q110" s="20"/>
      <c r="R110" s="25" t="e">
        <f>#REF!</f>
        <v>#REF!</v>
      </c>
      <c r="S110" s="25" t="e">
        <f>#REF!</f>
        <v>#REF!</v>
      </c>
      <c r="T110" s="25" t="e">
        <f>#REF!</f>
        <v>#REF!</v>
      </c>
      <c r="U110" s="26"/>
      <c r="V110" s="25"/>
      <c r="W110" s="25"/>
    </row>
    <row r="111" spans="1:23" ht="87" hidden="1" customHeight="1" x14ac:dyDescent="0.2">
      <c r="A111" s="20"/>
      <c r="B111" s="20"/>
      <c r="C111" s="20"/>
      <c r="D111" s="21" t="s">
        <v>87</v>
      </c>
      <c r="E111" s="20"/>
      <c r="F111" s="20"/>
      <c r="G111" s="21" t="s">
        <v>147</v>
      </c>
      <c r="H111" s="20"/>
      <c r="I111" s="21" t="s">
        <v>148</v>
      </c>
      <c r="J111" s="21" t="s">
        <v>152</v>
      </c>
      <c r="K111" s="22">
        <v>923</v>
      </c>
      <c r="L111" s="23" t="e">
        <f>#REF!</f>
        <v>#REF!</v>
      </c>
      <c r="M111" s="24" t="s">
        <v>85</v>
      </c>
      <c r="N111" s="20"/>
      <c r="O111" s="20"/>
      <c r="P111" s="20"/>
      <c r="Q111" s="20"/>
      <c r="R111" s="25" t="e">
        <f>#REF!</f>
        <v>#REF!</v>
      </c>
      <c r="S111" s="25" t="e">
        <f>#REF!</f>
        <v>#REF!</v>
      </c>
      <c r="T111" s="25" t="e">
        <f>#REF!</f>
        <v>#REF!</v>
      </c>
      <c r="U111" s="26"/>
      <c r="V111" s="25"/>
      <c r="W111" s="25"/>
    </row>
    <row r="112" spans="1:23" ht="87" hidden="1" customHeight="1" x14ac:dyDescent="0.2">
      <c r="A112" s="20"/>
      <c r="B112" s="20"/>
      <c r="C112" s="20"/>
      <c r="D112" s="21" t="s">
        <v>87</v>
      </c>
      <c r="E112" s="20"/>
      <c r="F112" s="20"/>
      <c r="G112" s="21" t="s">
        <v>147</v>
      </c>
      <c r="H112" s="20"/>
      <c r="I112" s="21" t="s">
        <v>153</v>
      </c>
      <c r="J112" s="21" t="s">
        <v>154</v>
      </c>
      <c r="K112" s="22">
        <v>923</v>
      </c>
      <c r="L112" s="23" t="e">
        <f>#REF!</f>
        <v>#REF!</v>
      </c>
      <c r="M112" s="24" t="s">
        <v>85</v>
      </c>
      <c r="N112" s="20"/>
      <c r="O112" s="20"/>
      <c r="P112" s="20"/>
      <c r="Q112" s="20"/>
      <c r="R112" s="25" t="e">
        <f>#REF!</f>
        <v>#REF!</v>
      </c>
      <c r="S112" s="25" t="e">
        <f>#REF!</f>
        <v>#REF!</v>
      </c>
      <c r="T112" s="25" t="e">
        <f>#REF!</f>
        <v>#REF!</v>
      </c>
      <c r="U112" s="26"/>
      <c r="V112" s="25"/>
      <c r="W112" s="25"/>
    </row>
    <row r="113" spans="1:23" ht="87" hidden="1" customHeight="1" x14ac:dyDescent="0.2">
      <c r="A113" s="20"/>
      <c r="B113" s="20"/>
      <c r="C113" s="20"/>
      <c r="D113" s="21" t="s">
        <v>87</v>
      </c>
      <c r="E113" s="20"/>
      <c r="F113" s="20"/>
      <c r="G113" s="21" t="s">
        <v>147</v>
      </c>
      <c r="H113" s="20"/>
      <c r="I113" s="21" t="s">
        <v>153</v>
      </c>
      <c r="J113" s="21" t="s">
        <v>155</v>
      </c>
      <c r="K113" s="22">
        <v>923</v>
      </c>
      <c r="L113" s="23" t="e">
        <f>#REF!</f>
        <v>#REF!</v>
      </c>
      <c r="M113" s="24" t="s">
        <v>85</v>
      </c>
      <c r="N113" s="20"/>
      <c r="O113" s="20"/>
      <c r="P113" s="20"/>
      <c r="Q113" s="20"/>
      <c r="R113" s="25" t="e">
        <f>#REF!</f>
        <v>#REF!</v>
      </c>
      <c r="S113" s="25" t="e">
        <f>#REF!</f>
        <v>#REF!</v>
      </c>
      <c r="T113" s="25" t="e">
        <f>#REF!</f>
        <v>#REF!</v>
      </c>
      <c r="U113" s="26"/>
      <c r="V113" s="25"/>
      <c r="W113" s="25"/>
    </row>
    <row r="114" spans="1:23" ht="87" hidden="1" customHeight="1" x14ac:dyDescent="0.2">
      <c r="A114" s="20"/>
      <c r="B114" s="20"/>
      <c r="C114" s="20"/>
      <c r="D114" s="21" t="s">
        <v>87</v>
      </c>
      <c r="E114" s="20"/>
      <c r="F114" s="20"/>
      <c r="G114" s="21" t="s">
        <v>156</v>
      </c>
      <c r="H114" s="20"/>
      <c r="I114" s="21" t="s">
        <v>157</v>
      </c>
      <c r="J114" s="21" t="s">
        <v>158</v>
      </c>
      <c r="K114" s="22">
        <v>923</v>
      </c>
      <c r="L114" s="23" t="e">
        <f>#REF!</f>
        <v>#REF!</v>
      </c>
      <c r="M114" s="24" t="s">
        <v>85</v>
      </c>
      <c r="N114" s="20"/>
      <c r="O114" s="20"/>
      <c r="P114" s="20"/>
      <c r="Q114" s="20"/>
      <c r="R114" s="25" t="e">
        <f>#REF!</f>
        <v>#REF!</v>
      </c>
      <c r="S114" s="25" t="e">
        <f>#REF!</f>
        <v>#REF!</v>
      </c>
      <c r="T114" s="25" t="e">
        <f>#REF!</f>
        <v>#REF!</v>
      </c>
      <c r="U114" s="26"/>
      <c r="V114" s="25"/>
      <c r="W114" s="25"/>
    </row>
    <row r="115" spans="1:23" ht="87" hidden="1" customHeight="1" x14ac:dyDescent="0.2">
      <c r="A115" s="20"/>
      <c r="B115" s="20"/>
      <c r="C115" s="20"/>
      <c r="D115" s="21" t="s">
        <v>87</v>
      </c>
      <c r="E115" s="20"/>
      <c r="F115" s="20"/>
      <c r="G115" s="21" t="s">
        <v>156</v>
      </c>
      <c r="H115" s="20"/>
      <c r="I115" s="21" t="s">
        <v>159</v>
      </c>
      <c r="J115" s="21" t="s">
        <v>160</v>
      </c>
      <c r="K115" s="22">
        <v>923</v>
      </c>
      <c r="L115" s="23" t="e">
        <f>#REF!</f>
        <v>#REF!</v>
      </c>
      <c r="M115" s="24" t="s">
        <v>85</v>
      </c>
      <c r="N115" s="20"/>
      <c r="O115" s="20"/>
      <c r="P115" s="20"/>
      <c r="Q115" s="20"/>
      <c r="R115" s="25" t="e">
        <f>#REF!</f>
        <v>#REF!</v>
      </c>
      <c r="S115" s="25" t="e">
        <f>#REF!</f>
        <v>#REF!</v>
      </c>
      <c r="T115" s="25" t="e">
        <f>#REF!</f>
        <v>#REF!</v>
      </c>
      <c r="U115" s="26"/>
      <c r="V115" s="25"/>
      <c r="W115" s="25"/>
    </row>
    <row r="116" spans="1:23" ht="87" hidden="1" customHeight="1" x14ac:dyDescent="0.2">
      <c r="A116" s="20"/>
      <c r="B116" s="20"/>
      <c r="C116" s="20"/>
      <c r="D116" s="21" t="s">
        <v>87</v>
      </c>
      <c r="E116" s="20"/>
      <c r="F116" s="20"/>
      <c r="G116" s="21" t="s">
        <v>156</v>
      </c>
      <c r="H116" s="20"/>
      <c r="I116" s="21" t="s">
        <v>162</v>
      </c>
      <c r="J116" s="21" t="s">
        <v>161</v>
      </c>
      <c r="K116" s="22">
        <v>923</v>
      </c>
      <c r="L116" s="23" t="e">
        <f>#REF!</f>
        <v>#REF!</v>
      </c>
      <c r="M116" s="24" t="s">
        <v>85</v>
      </c>
      <c r="N116" s="20"/>
      <c r="O116" s="20"/>
      <c r="P116" s="20"/>
      <c r="Q116" s="20"/>
      <c r="R116" s="25" t="e">
        <f>#REF!</f>
        <v>#REF!</v>
      </c>
      <c r="S116" s="25" t="e">
        <f>#REF!</f>
        <v>#REF!</v>
      </c>
      <c r="T116" s="25" t="e">
        <f>#REF!</f>
        <v>#REF!</v>
      </c>
      <c r="U116" s="26"/>
      <c r="V116" s="25"/>
      <c r="W116" s="25"/>
    </row>
    <row r="117" spans="1:23" ht="87" hidden="1" customHeight="1" x14ac:dyDescent="0.2">
      <c r="A117" s="20"/>
      <c r="B117" s="20"/>
      <c r="C117" s="20"/>
      <c r="D117" s="21" t="s">
        <v>87</v>
      </c>
      <c r="E117" s="20"/>
      <c r="F117" s="20"/>
      <c r="G117" s="21" t="s">
        <v>156</v>
      </c>
      <c r="H117" s="20"/>
      <c r="I117" s="21" t="s">
        <v>163</v>
      </c>
      <c r="J117" s="21" t="s">
        <v>164</v>
      </c>
      <c r="K117" s="22">
        <v>923</v>
      </c>
      <c r="L117" s="23" t="e">
        <f>#REF!</f>
        <v>#REF!</v>
      </c>
      <c r="M117" s="24" t="s">
        <v>85</v>
      </c>
      <c r="N117" s="20"/>
      <c r="O117" s="20"/>
      <c r="P117" s="20"/>
      <c r="Q117" s="20"/>
      <c r="R117" s="25" t="e">
        <f>#REF!</f>
        <v>#REF!</v>
      </c>
      <c r="S117" s="25" t="e">
        <f>#REF!</f>
        <v>#REF!</v>
      </c>
      <c r="T117" s="25" t="e">
        <f>#REF!</f>
        <v>#REF!</v>
      </c>
      <c r="U117" s="26"/>
      <c r="V117" s="25"/>
      <c r="W117" s="25"/>
    </row>
    <row r="118" spans="1:23" x14ac:dyDescent="0.2">
      <c r="A118" s="20"/>
      <c r="B118" s="20"/>
      <c r="C118" s="20"/>
      <c r="D118" s="21"/>
      <c r="E118" s="20"/>
      <c r="F118" s="20"/>
      <c r="G118" s="21"/>
      <c r="H118" s="65"/>
      <c r="I118" s="66"/>
      <c r="J118" s="66"/>
      <c r="K118" s="22"/>
      <c r="L118" s="23"/>
      <c r="M118" s="24"/>
      <c r="N118" s="65"/>
      <c r="O118" s="65"/>
      <c r="P118" s="65"/>
      <c r="Q118" s="65"/>
      <c r="R118" s="67" t="e">
        <f>SUBTOTAL(109,R3:R117)</f>
        <v>#REF!</v>
      </c>
      <c r="S118" s="67" t="e">
        <f>SUBTOTAL(109,S3:S117)</f>
        <v>#REF!</v>
      </c>
      <c r="T118" s="67" t="e">
        <f>SUBTOTAL(109,T3:T117)</f>
        <v>#REF!</v>
      </c>
      <c r="U118" s="68"/>
      <c r="V118" s="69"/>
      <c r="W118" s="69"/>
    </row>
    <row r="119" spans="1:23" x14ac:dyDescent="0.2">
      <c r="R119" s="33"/>
      <c r="S119" s="33"/>
      <c r="T119" s="33"/>
    </row>
    <row r="120" spans="1:23" ht="88.9" customHeight="1" x14ac:dyDescent="0.2">
      <c r="A120" s="27"/>
      <c r="B120" s="27"/>
      <c r="C120" s="27"/>
      <c r="D120" s="27"/>
      <c r="E120" s="27"/>
      <c r="F120" s="27"/>
      <c r="G120" s="27"/>
      <c r="H120" s="27"/>
      <c r="I120" s="27"/>
      <c r="J120" s="27"/>
      <c r="K120" s="27"/>
      <c r="L120" s="27"/>
      <c r="M120" s="27"/>
      <c r="N120" s="27"/>
      <c r="O120" s="27"/>
      <c r="P120" s="27"/>
      <c r="Q120" s="27"/>
      <c r="R120" s="33"/>
      <c r="S120" s="33"/>
      <c r="T120" s="33"/>
      <c r="U120" s="27"/>
    </row>
    <row r="121" spans="1:23" x14ac:dyDescent="0.2">
      <c r="A121" s="27"/>
      <c r="B121" s="27"/>
      <c r="C121" s="27"/>
      <c r="D121" s="27"/>
      <c r="E121" s="27"/>
      <c r="F121" s="27"/>
      <c r="G121" s="27"/>
      <c r="H121" s="27"/>
      <c r="I121" s="27"/>
      <c r="J121" s="27"/>
      <c r="K121" s="27"/>
      <c r="L121" s="27"/>
      <c r="M121" s="27"/>
      <c r="N121" s="27"/>
      <c r="O121" s="27"/>
      <c r="P121" s="27"/>
      <c r="Q121" s="27"/>
      <c r="R121" s="33"/>
      <c r="S121" s="33"/>
      <c r="T121" s="33"/>
      <c r="U121" s="27"/>
    </row>
    <row r="122" spans="1:23" x14ac:dyDescent="0.2">
      <c r="A122" s="27"/>
      <c r="B122" s="27"/>
      <c r="C122" s="27"/>
      <c r="D122" s="27"/>
      <c r="E122" s="27"/>
      <c r="F122" s="27"/>
      <c r="G122" s="27"/>
      <c r="H122" s="27"/>
      <c r="I122" s="27"/>
      <c r="J122" s="27"/>
      <c r="K122" s="27"/>
      <c r="L122" s="27"/>
      <c r="M122" s="27"/>
      <c r="N122" s="27"/>
      <c r="O122" s="27"/>
      <c r="P122" s="27"/>
      <c r="Q122" s="27"/>
      <c r="R122" s="33"/>
      <c r="S122" s="33"/>
      <c r="T122" s="33"/>
      <c r="U122" s="27"/>
    </row>
    <row r="123" spans="1:23" x14ac:dyDescent="0.2">
      <c r="A123" s="27"/>
      <c r="B123" s="27"/>
      <c r="C123" s="27"/>
      <c r="D123" s="27"/>
      <c r="E123" s="27"/>
      <c r="F123" s="27"/>
      <c r="G123" s="27"/>
      <c r="H123" s="27"/>
      <c r="I123" s="27"/>
      <c r="J123" s="27"/>
      <c r="K123" s="27"/>
      <c r="L123" s="27"/>
      <c r="M123" s="27"/>
      <c r="N123" s="27"/>
      <c r="O123" s="27"/>
      <c r="P123" s="27"/>
      <c r="Q123" s="27"/>
      <c r="R123" s="33"/>
      <c r="S123" s="33"/>
      <c r="T123" s="33"/>
      <c r="U123" s="27"/>
    </row>
    <row r="124" spans="1:23" x14ac:dyDescent="0.2">
      <c r="A124" s="27"/>
      <c r="B124" s="27"/>
      <c r="C124" s="27"/>
      <c r="D124" s="27"/>
      <c r="E124" s="27"/>
      <c r="F124" s="27"/>
      <c r="G124" s="27"/>
      <c r="H124" s="27"/>
      <c r="I124" s="27"/>
      <c r="J124" s="27"/>
      <c r="K124" s="27"/>
      <c r="L124" s="27"/>
      <c r="M124" s="27"/>
      <c r="N124" s="27"/>
      <c r="O124" s="27"/>
      <c r="P124" s="27"/>
      <c r="Q124" s="27"/>
      <c r="R124" s="33"/>
      <c r="S124" s="33"/>
      <c r="T124" s="33"/>
      <c r="U124" s="27"/>
    </row>
    <row r="125" spans="1:23" x14ac:dyDescent="0.2">
      <c r="A125" s="27"/>
      <c r="B125" s="27"/>
      <c r="C125" s="27"/>
      <c r="D125" s="27"/>
      <c r="E125" s="27"/>
      <c r="F125" s="27"/>
      <c r="G125" s="27"/>
      <c r="H125" s="27"/>
      <c r="I125" s="27"/>
      <c r="J125" s="27"/>
      <c r="K125" s="27"/>
      <c r="L125" s="27"/>
      <c r="M125" s="27"/>
      <c r="N125" s="27"/>
      <c r="O125" s="27"/>
      <c r="P125" s="27"/>
      <c r="Q125" s="27"/>
      <c r="R125" s="33"/>
      <c r="S125" s="33"/>
      <c r="T125" s="33"/>
      <c r="U125" s="27"/>
    </row>
    <row r="126" spans="1:23" x14ac:dyDescent="0.2">
      <c r="A126" s="27"/>
      <c r="B126" s="27"/>
      <c r="C126" s="27"/>
      <c r="D126" s="27"/>
      <c r="E126" s="27"/>
      <c r="F126" s="27"/>
      <c r="G126" s="27"/>
      <c r="H126" s="27"/>
      <c r="I126" s="27"/>
      <c r="J126" s="27"/>
      <c r="K126" s="27"/>
      <c r="L126" s="27"/>
      <c r="M126" s="27"/>
      <c r="N126" s="27"/>
      <c r="O126" s="27"/>
      <c r="P126" s="27"/>
      <c r="Q126" s="27"/>
      <c r="R126" s="33"/>
      <c r="S126" s="33"/>
      <c r="T126" s="33"/>
      <c r="U126" s="27"/>
    </row>
    <row r="127" spans="1:23" x14ac:dyDescent="0.2">
      <c r="A127" s="27"/>
      <c r="B127" s="27"/>
      <c r="C127" s="27"/>
      <c r="D127" s="27"/>
      <c r="E127" s="27"/>
      <c r="F127" s="27"/>
      <c r="G127" s="27"/>
      <c r="H127" s="27"/>
      <c r="I127" s="27"/>
      <c r="J127" s="27"/>
      <c r="K127" s="27"/>
      <c r="L127" s="27"/>
      <c r="M127" s="27"/>
      <c r="N127" s="27"/>
      <c r="O127" s="27"/>
      <c r="P127" s="27"/>
      <c r="Q127" s="27"/>
      <c r="R127" s="33"/>
      <c r="S127" s="33"/>
      <c r="T127" s="33"/>
      <c r="U127" s="27"/>
    </row>
    <row r="128" spans="1:23" x14ac:dyDescent="0.2">
      <c r="A128" s="27"/>
      <c r="B128" s="27"/>
      <c r="C128" s="27"/>
      <c r="D128" s="27"/>
      <c r="E128" s="27"/>
      <c r="F128" s="27"/>
      <c r="G128" s="27"/>
      <c r="H128" s="27"/>
      <c r="I128" s="27"/>
      <c r="J128" s="27"/>
      <c r="K128" s="27"/>
      <c r="L128" s="27"/>
      <c r="M128" s="27"/>
      <c r="N128" s="27"/>
      <c r="O128" s="27"/>
      <c r="P128" s="27"/>
      <c r="Q128" s="27"/>
      <c r="R128" s="33"/>
      <c r="S128" s="33"/>
      <c r="T128" s="33"/>
      <c r="U128" s="27"/>
    </row>
    <row r="129" spans="1:21" x14ac:dyDescent="0.2">
      <c r="A129" s="27"/>
      <c r="B129" s="27"/>
      <c r="C129" s="27"/>
      <c r="D129" s="27"/>
      <c r="E129" s="27"/>
      <c r="F129" s="27"/>
      <c r="G129" s="27"/>
      <c r="H129" s="27"/>
      <c r="I129" s="27"/>
      <c r="J129" s="27"/>
      <c r="K129" s="27"/>
      <c r="L129" s="27"/>
      <c r="M129" s="27"/>
      <c r="N129" s="27"/>
      <c r="O129" s="27"/>
      <c r="P129" s="27"/>
      <c r="Q129" s="27"/>
      <c r="R129" s="33"/>
      <c r="S129" s="33"/>
      <c r="T129" s="33"/>
      <c r="U129" s="27"/>
    </row>
    <row r="130" spans="1:21" x14ac:dyDescent="0.2">
      <c r="A130" s="27"/>
      <c r="B130" s="27"/>
      <c r="C130" s="27"/>
      <c r="D130" s="27"/>
      <c r="E130" s="27"/>
      <c r="F130" s="27"/>
      <c r="G130" s="27"/>
      <c r="H130" s="27"/>
      <c r="I130" s="27"/>
      <c r="J130" s="27"/>
      <c r="K130" s="27"/>
      <c r="L130" s="27"/>
      <c r="M130" s="27"/>
      <c r="N130" s="27"/>
      <c r="O130" s="27"/>
      <c r="P130" s="27"/>
      <c r="Q130" s="27"/>
      <c r="R130" s="33"/>
      <c r="S130" s="33"/>
      <c r="T130" s="33"/>
      <c r="U130" s="27"/>
    </row>
    <row r="131" spans="1:21" x14ac:dyDescent="0.2">
      <c r="A131" s="27"/>
      <c r="B131" s="27"/>
      <c r="C131" s="27"/>
      <c r="D131" s="27"/>
      <c r="E131" s="27"/>
      <c r="F131" s="27"/>
      <c r="G131" s="27"/>
      <c r="H131" s="27"/>
      <c r="I131" s="27"/>
      <c r="J131" s="27"/>
      <c r="K131" s="27"/>
      <c r="L131" s="27"/>
      <c r="M131" s="27"/>
      <c r="N131" s="27"/>
      <c r="O131" s="27"/>
      <c r="P131" s="27"/>
      <c r="Q131" s="27"/>
      <c r="R131" s="33"/>
      <c r="S131" s="33"/>
      <c r="T131" s="33"/>
      <c r="U131" s="27"/>
    </row>
    <row r="132" spans="1:21" x14ac:dyDescent="0.2">
      <c r="A132" s="27"/>
      <c r="B132" s="27"/>
      <c r="C132" s="27"/>
      <c r="D132" s="27"/>
      <c r="E132" s="27"/>
      <c r="F132" s="27"/>
      <c r="G132" s="27"/>
      <c r="H132" s="27"/>
      <c r="I132" s="27"/>
      <c r="J132" s="27"/>
      <c r="K132" s="27"/>
      <c r="L132" s="27"/>
      <c r="M132" s="27"/>
      <c r="N132" s="27"/>
      <c r="O132" s="27"/>
      <c r="P132" s="27"/>
      <c r="Q132" s="27"/>
      <c r="R132" s="33"/>
      <c r="S132" s="33"/>
      <c r="T132" s="33"/>
      <c r="U132" s="27"/>
    </row>
    <row r="133" spans="1:21" x14ac:dyDescent="0.2">
      <c r="A133" s="27"/>
      <c r="B133" s="27"/>
      <c r="C133" s="27"/>
      <c r="D133" s="27"/>
      <c r="E133" s="27"/>
      <c r="F133" s="27"/>
      <c r="G133" s="27"/>
      <c r="H133" s="27"/>
      <c r="I133" s="27"/>
      <c r="J133" s="27"/>
      <c r="K133" s="27"/>
      <c r="L133" s="27"/>
      <c r="M133" s="27"/>
      <c r="N133" s="27"/>
      <c r="O133" s="27"/>
      <c r="P133" s="27"/>
      <c r="Q133" s="27"/>
      <c r="R133" s="33"/>
      <c r="S133" s="33"/>
      <c r="T133" s="33"/>
      <c r="U133" s="27"/>
    </row>
    <row r="134" spans="1:21" x14ac:dyDescent="0.2">
      <c r="A134" s="27"/>
      <c r="B134" s="27"/>
      <c r="C134" s="27"/>
      <c r="D134" s="27"/>
      <c r="E134" s="27"/>
      <c r="F134" s="27"/>
      <c r="G134" s="27"/>
      <c r="H134" s="27"/>
      <c r="I134" s="27"/>
      <c r="J134" s="27"/>
      <c r="K134" s="27"/>
      <c r="L134" s="27"/>
      <c r="M134" s="27"/>
      <c r="N134" s="27"/>
      <c r="O134" s="27"/>
      <c r="P134" s="27"/>
      <c r="Q134" s="27"/>
      <c r="R134" s="33"/>
      <c r="S134" s="33"/>
      <c r="T134" s="33"/>
      <c r="U134" s="27"/>
    </row>
    <row r="135" spans="1:21" x14ac:dyDescent="0.2">
      <c r="A135" s="27"/>
      <c r="B135" s="27"/>
      <c r="C135" s="27"/>
      <c r="D135" s="27"/>
      <c r="E135" s="27"/>
      <c r="F135" s="27"/>
      <c r="G135" s="27"/>
      <c r="H135" s="27"/>
      <c r="I135" s="27"/>
      <c r="J135" s="27"/>
      <c r="K135" s="27"/>
      <c r="L135" s="27"/>
      <c r="M135" s="27"/>
      <c r="N135" s="27"/>
      <c r="O135" s="27"/>
      <c r="P135" s="27"/>
      <c r="Q135" s="27"/>
      <c r="R135" s="33"/>
      <c r="S135" s="33"/>
      <c r="T135" s="33"/>
      <c r="U135" s="27"/>
    </row>
    <row r="136" spans="1:21" x14ac:dyDescent="0.2">
      <c r="A136" s="27"/>
      <c r="B136" s="27"/>
      <c r="C136" s="27"/>
      <c r="D136" s="27"/>
      <c r="E136" s="27"/>
      <c r="F136" s="27"/>
      <c r="G136" s="27"/>
      <c r="H136" s="27"/>
      <c r="I136" s="27"/>
      <c r="J136" s="27"/>
      <c r="K136" s="27"/>
      <c r="L136" s="27"/>
      <c r="M136" s="27"/>
      <c r="N136" s="27"/>
      <c r="O136" s="27"/>
      <c r="P136" s="27"/>
      <c r="Q136" s="27"/>
      <c r="R136" s="33"/>
      <c r="S136" s="33"/>
      <c r="T136" s="33"/>
      <c r="U136" s="27"/>
    </row>
    <row r="137" spans="1:21" x14ac:dyDescent="0.2">
      <c r="A137" s="27"/>
      <c r="B137" s="27"/>
      <c r="C137" s="27"/>
      <c r="D137" s="27"/>
      <c r="E137" s="27"/>
      <c r="F137" s="27"/>
      <c r="G137" s="27"/>
      <c r="H137" s="27"/>
      <c r="I137" s="27"/>
      <c r="J137" s="27"/>
      <c r="K137" s="27"/>
      <c r="L137" s="27"/>
      <c r="M137" s="27"/>
      <c r="N137" s="27"/>
      <c r="O137" s="27"/>
      <c r="P137" s="27"/>
      <c r="Q137" s="27"/>
      <c r="R137" s="33"/>
      <c r="S137" s="33"/>
      <c r="T137" s="33"/>
      <c r="U137" s="27"/>
    </row>
    <row r="138" spans="1:21" x14ac:dyDescent="0.2">
      <c r="A138" s="27"/>
      <c r="B138" s="27"/>
      <c r="C138" s="27"/>
      <c r="D138" s="27"/>
      <c r="E138" s="27"/>
      <c r="F138" s="27"/>
      <c r="G138" s="27"/>
      <c r="H138" s="27"/>
      <c r="I138" s="27"/>
      <c r="J138" s="27"/>
      <c r="K138" s="27"/>
      <c r="L138" s="27"/>
      <c r="M138" s="27"/>
      <c r="N138" s="27"/>
      <c r="O138" s="27"/>
      <c r="P138" s="27"/>
      <c r="Q138" s="27"/>
      <c r="R138" s="33"/>
      <c r="S138" s="33"/>
      <c r="T138" s="33"/>
      <c r="U138" s="27"/>
    </row>
    <row r="139" spans="1:21" x14ac:dyDescent="0.2">
      <c r="A139" s="27"/>
      <c r="B139" s="27"/>
      <c r="C139" s="27"/>
      <c r="D139" s="27"/>
      <c r="E139" s="27"/>
      <c r="F139" s="27"/>
      <c r="G139" s="27"/>
      <c r="H139" s="27"/>
      <c r="I139" s="27"/>
      <c r="J139" s="27"/>
      <c r="K139" s="27"/>
      <c r="L139" s="27"/>
      <c r="M139" s="27"/>
      <c r="N139" s="27"/>
      <c r="O139" s="27"/>
      <c r="P139" s="27"/>
      <c r="Q139" s="27"/>
      <c r="R139" s="33"/>
      <c r="S139" s="33"/>
      <c r="T139" s="33"/>
      <c r="U139" s="27"/>
    </row>
    <row r="140" spans="1:21" x14ac:dyDescent="0.2">
      <c r="A140" s="27"/>
      <c r="B140" s="27"/>
      <c r="C140" s="27"/>
      <c r="D140" s="27"/>
      <c r="E140" s="27"/>
      <c r="F140" s="27"/>
      <c r="G140" s="27"/>
      <c r="H140" s="27"/>
      <c r="I140" s="27"/>
      <c r="J140" s="27"/>
      <c r="K140" s="27"/>
      <c r="L140" s="27"/>
      <c r="M140" s="27"/>
      <c r="N140" s="27"/>
      <c r="O140" s="27"/>
      <c r="P140" s="27"/>
      <c r="Q140" s="27"/>
      <c r="R140" s="33"/>
      <c r="S140" s="33"/>
      <c r="T140" s="33"/>
      <c r="U140" s="27"/>
    </row>
    <row r="141" spans="1:21" x14ac:dyDescent="0.2">
      <c r="A141" s="27"/>
      <c r="B141" s="27"/>
      <c r="C141" s="27"/>
      <c r="D141" s="27"/>
      <c r="E141" s="27"/>
      <c r="F141" s="27"/>
      <c r="G141" s="27"/>
      <c r="H141" s="27"/>
      <c r="I141" s="27"/>
      <c r="J141" s="27"/>
      <c r="K141" s="27"/>
      <c r="L141" s="27"/>
      <c r="M141" s="27"/>
      <c r="N141" s="27"/>
      <c r="O141" s="27"/>
      <c r="P141" s="27"/>
      <c r="Q141" s="27"/>
      <c r="R141" s="33"/>
      <c r="S141" s="33"/>
      <c r="T141" s="33"/>
      <c r="U141" s="27"/>
    </row>
    <row r="142" spans="1:21" x14ac:dyDescent="0.2">
      <c r="A142" s="27"/>
      <c r="B142" s="27"/>
      <c r="C142" s="27"/>
      <c r="D142" s="27"/>
      <c r="E142" s="27"/>
      <c r="F142" s="27"/>
      <c r="G142" s="27"/>
      <c r="H142" s="27"/>
      <c r="I142" s="27"/>
      <c r="J142" s="27"/>
      <c r="K142" s="27"/>
      <c r="L142" s="27"/>
      <c r="M142" s="27"/>
      <c r="N142" s="27"/>
      <c r="O142" s="27"/>
      <c r="P142" s="27"/>
      <c r="Q142" s="27"/>
      <c r="R142" s="33"/>
      <c r="S142" s="33"/>
      <c r="T142" s="33"/>
      <c r="U142" s="27"/>
    </row>
    <row r="143" spans="1:21" x14ac:dyDescent="0.2">
      <c r="A143" s="27"/>
      <c r="B143" s="27"/>
      <c r="C143" s="27"/>
      <c r="D143" s="27"/>
      <c r="E143" s="27"/>
      <c r="F143" s="27"/>
      <c r="G143" s="27"/>
      <c r="H143" s="27"/>
      <c r="I143" s="27"/>
      <c r="J143" s="27"/>
      <c r="K143" s="27"/>
      <c r="L143" s="27"/>
      <c r="M143" s="27"/>
      <c r="N143" s="27"/>
      <c r="O143" s="27"/>
      <c r="P143" s="27"/>
      <c r="Q143" s="27"/>
      <c r="R143" s="33"/>
      <c r="S143" s="33"/>
      <c r="T143" s="33"/>
      <c r="U143" s="27"/>
    </row>
    <row r="144" spans="1:21" x14ac:dyDescent="0.2">
      <c r="A144" s="27"/>
      <c r="B144" s="27"/>
      <c r="C144" s="27"/>
      <c r="D144" s="27"/>
      <c r="E144" s="27"/>
      <c r="F144" s="27"/>
      <c r="G144" s="27"/>
      <c r="H144" s="27"/>
      <c r="I144" s="27"/>
      <c r="J144" s="27"/>
      <c r="K144" s="27"/>
      <c r="L144" s="27"/>
      <c r="M144" s="27"/>
      <c r="N144" s="27"/>
      <c r="O144" s="27"/>
      <c r="P144" s="27"/>
      <c r="Q144" s="27"/>
      <c r="R144" s="33"/>
      <c r="S144" s="33"/>
      <c r="T144" s="33"/>
      <c r="U144" s="27"/>
    </row>
    <row r="145" spans="1:21" x14ac:dyDescent="0.2">
      <c r="A145" s="27"/>
      <c r="B145" s="27"/>
      <c r="C145" s="27"/>
      <c r="D145" s="27"/>
      <c r="E145" s="27"/>
      <c r="F145" s="27"/>
      <c r="G145" s="27"/>
      <c r="H145" s="27"/>
      <c r="I145" s="27"/>
      <c r="J145" s="27"/>
      <c r="K145" s="27"/>
      <c r="L145" s="27"/>
      <c r="M145" s="27"/>
      <c r="N145" s="27"/>
      <c r="O145" s="27"/>
      <c r="P145" s="27"/>
      <c r="Q145" s="27"/>
      <c r="R145" s="33"/>
      <c r="S145" s="33"/>
      <c r="T145" s="33"/>
      <c r="U145" s="27"/>
    </row>
    <row r="146" spans="1:21" x14ac:dyDescent="0.2">
      <c r="A146" s="27"/>
      <c r="B146" s="27"/>
      <c r="C146" s="27"/>
      <c r="D146" s="27"/>
      <c r="E146" s="27"/>
      <c r="F146" s="27"/>
      <c r="G146" s="27"/>
      <c r="H146" s="27"/>
      <c r="I146" s="27"/>
      <c r="J146" s="27"/>
      <c r="K146" s="27"/>
      <c r="L146" s="27"/>
      <c r="M146" s="27"/>
      <c r="N146" s="27"/>
      <c r="O146" s="27"/>
      <c r="P146" s="27"/>
      <c r="Q146" s="27"/>
      <c r="R146" s="33"/>
      <c r="S146" s="33"/>
      <c r="T146" s="33"/>
      <c r="U146" s="27"/>
    </row>
    <row r="147" spans="1:21" x14ac:dyDescent="0.2">
      <c r="A147" s="27"/>
      <c r="B147" s="27"/>
      <c r="C147" s="27"/>
      <c r="D147" s="27"/>
      <c r="E147" s="27"/>
      <c r="F147" s="27"/>
      <c r="G147" s="27"/>
      <c r="H147" s="27"/>
      <c r="I147" s="27"/>
      <c r="J147" s="27"/>
      <c r="K147" s="27"/>
      <c r="L147" s="27"/>
      <c r="M147" s="27"/>
      <c r="N147" s="27"/>
      <c r="O147" s="27"/>
      <c r="P147" s="27"/>
      <c r="Q147" s="27"/>
      <c r="R147" s="33"/>
      <c r="S147" s="33"/>
      <c r="T147" s="33"/>
      <c r="U147" s="27"/>
    </row>
    <row r="148" spans="1:21" x14ac:dyDescent="0.2">
      <c r="A148" s="27"/>
      <c r="B148" s="27"/>
      <c r="C148" s="27"/>
      <c r="D148" s="27"/>
      <c r="E148" s="27"/>
      <c r="F148" s="27"/>
      <c r="G148" s="27"/>
      <c r="H148" s="27"/>
      <c r="I148" s="27"/>
      <c r="J148" s="27"/>
      <c r="K148" s="27"/>
      <c r="L148" s="27"/>
      <c r="M148" s="27"/>
      <c r="N148" s="27"/>
      <c r="O148" s="27"/>
      <c r="P148" s="27"/>
      <c r="Q148" s="27"/>
      <c r="R148" s="33"/>
      <c r="S148" s="33"/>
      <c r="T148" s="33"/>
      <c r="U148" s="27"/>
    </row>
    <row r="149" spans="1:21" x14ac:dyDescent="0.2">
      <c r="A149" s="27"/>
      <c r="B149" s="27"/>
      <c r="C149" s="27"/>
      <c r="D149" s="27"/>
      <c r="E149" s="27"/>
      <c r="F149" s="27"/>
      <c r="G149" s="27"/>
      <c r="H149" s="27"/>
      <c r="I149" s="27"/>
      <c r="J149" s="27"/>
      <c r="K149" s="27"/>
      <c r="L149" s="27"/>
      <c r="M149" s="27"/>
      <c r="N149" s="27"/>
      <c r="O149" s="27"/>
      <c r="P149" s="27"/>
      <c r="Q149" s="27"/>
      <c r="R149" s="33"/>
      <c r="S149" s="33"/>
      <c r="T149" s="33"/>
      <c r="U149" s="27"/>
    </row>
    <row r="150" spans="1:21" x14ac:dyDescent="0.2">
      <c r="A150" s="27"/>
      <c r="B150" s="27"/>
      <c r="C150" s="27"/>
      <c r="D150" s="27"/>
      <c r="E150" s="27"/>
      <c r="F150" s="27"/>
      <c r="G150" s="27"/>
      <c r="H150" s="27"/>
      <c r="I150" s="27"/>
      <c r="J150" s="27"/>
      <c r="K150" s="27"/>
      <c r="L150" s="27"/>
      <c r="M150" s="27"/>
      <c r="N150" s="27"/>
      <c r="O150" s="27"/>
      <c r="P150" s="27"/>
      <c r="Q150" s="27"/>
      <c r="R150" s="33"/>
      <c r="S150" s="33"/>
      <c r="T150" s="33"/>
      <c r="U150" s="27"/>
    </row>
    <row r="151" spans="1:21" x14ac:dyDescent="0.2">
      <c r="A151" s="27"/>
      <c r="B151" s="27"/>
      <c r="C151" s="27"/>
      <c r="D151" s="27"/>
      <c r="E151" s="27"/>
      <c r="F151" s="27"/>
      <c r="G151" s="27"/>
      <c r="H151" s="27"/>
      <c r="I151" s="27"/>
      <c r="J151" s="27"/>
      <c r="K151" s="27"/>
      <c r="L151" s="27"/>
      <c r="M151" s="27"/>
      <c r="N151" s="27"/>
      <c r="O151" s="27"/>
      <c r="P151" s="27"/>
      <c r="Q151" s="27"/>
      <c r="R151" s="33"/>
      <c r="S151" s="33"/>
      <c r="T151" s="33"/>
      <c r="U151" s="27"/>
    </row>
    <row r="152" spans="1:21" x14ac:dyDescent="0.2">
      <c r="A152" s="27"/>
      <c r="B152" s="27"/>
      <c r="C152" s="27"/>
      <c r="D152" s="27"/>
      <c r="E152" s="27"/>
      <c r="F152" s="27"/>
      <c r="G152" s="27"/>
      <c r="H152" s="27"/>
      <c r="I152" s="27"/>
      <c r="J152" s="27"/>
      <c r="K152" s="27"/>
      <c r="L152" s="27"/>
      <c r="M152" s="27"/>
      <c r="N152" s="27"/>
      <c r="O152" s="27"/>
      <c r="P152" s="27"/>
      <c r="Q152" s="27"/>
      <c r="R152" s="33"/>
      <c r="S152" s="33"/>
      <c r="T152" s="33"/>
      <c r="U152" s="27"/>
    </row>
    <row r="153" spans="1:21" x14ac:dyDescent="0.2">
      <c r="A153" s="27"/>
      <c r="B153" s="27"/>
      <c r="C153" s="27"/>
      <c r="D153" s="27"/>
      <c r="E153" s="27"/>
      <c r="F153" s="27"/>
      <c r="G153" s="27"/>
      <c r="H153" s="27"/>
      <c r="I153" s="27"/>
      <c r="J153" s="27"/>
      <c r="K153" s="27"/>
      <c r="L153" s="27"/>
      <c r="M153" s="27"/>
      <c r="N153" s="27"/>
      <c r="O153" s="27"/>
      <c r="P153" s="27"/>
      <c r="Q153" s="27"/>
      <c r="R153" s="33"/>
      <c r="S153" s="33"/>
      <c r="T153" s="33"/>
      <c r="U153" s="27"/>
    </row>
    <row r="154" spans="1:21" x14ac:dyDescent="0.2">
      <c r="A154" s="27"/>
      <c r="B154" s="27"/>
      <c r="C154" s="27"/>
      <c r="D154" s="27"/>
      <c r="E154" s="27"/>
      <c r="F154" s="27"/>
      <c r="G154" s="27"/>
      <c r="H154" s="27"/>
      <c r="I154" s="27"/>
      <c r="J154" s="27"/>
      <c r="K154" s="27"/>
      <c r="L154" s="27"/>
      <c r="M154" s="27"/>
      <c r="N154" s="27"/>
      <c r="O154" s="27"/>
      <c r="P154" s="27"/>
      <c r="Q154" s="27"/>
      <c r="R154" s="33"/>
      <c r="S154" s="33"/>
      <c r="T154" s="33"/>
      <c r="U154" s="27"/>
    </row>
    <row r="155" spans="1:21" x14ac:dyDescent="0.2">
      <c r="A155" s="27"/>
      <c r="B155" s="27"/>
      <c r="C155" s="27"/>
      <c r="D155" s="27"/>
      <c r="E155" s="27"/>
      <c r="F155" s="27"/>
      <c r="G155" s="27"/>
      <c r="H155" s="27"/>
      <c r="I155" s="27"/>
      <c r="J155" s="27"/>
      <c r="K155" s="27"/>
      <c r="L155" s="27"/>
      <c r="M155" s="27"/>
      <c r="N155" s="27"/>
      <c r="O155" s="27"/>
      <c r="P155" s="27"/>
      <c r="Q155" s="27"/>
      <c r="R155" s="33"/>
      <c r="S155" s="33"/>
      <c r="T155" s="33"/>
      <c r="U155" s="27"/>
    </row>
    <row r="156" spans="1:21" x14ac:dyDescent="0.2">
      <c r="A156" s="27"/>
      <c r="B156" s="27"/>
      <c r="C156" s="27"/>
      <c r="D156" s="27"/>
      <c r="E156" s="27"/>
      <c r="F156" s="27"/>
      <c r="G156" s="27"/>
      <c r="H156" s="27"/>
      <c r="I156" s="27"/>
      <c r="J156" s="27"/>
      <c r="K156" s="27"/>
      <c r="L156" s="27"/>
      <c r="M156" s="27"/>
      <c r="N156" s="27"/>
      <c r="O156" s="27"/>
      <c r="P156" s="27"/>
      <c r="Q156" s="27"/>
      <c r="R156" s="33"/>
      <c r="S156" s="33"/>
      <c r="T156" s="33"/>
      <c r="U156" s="27"/>
    </row>
    <row r="157" spans="1:21" x14ac:dyDescent="0.2">
      <c r="A157" s="27"/>
      <c r="B157" s="27"/>
      <c r="C157" s="27"/>
      <c r="D157" s="27"/>
      <c r="E157" s="27"/>
      <c r="F157" s="27"/>
      <c r="G157" s="27"/>
      <c r="H157" s="27"/>
      <c r="I157" s="27"/>
      <c r="J157" s="27"/>
      <c r="K157" s="27"/>
      <c r="L157" s="27"/>
      <c r="M157" s="27"/>
      <c r="N157" s="27"/>
      <c r="O157" s="27"/>
      <c r="P157" s="27"/>
      <c r="Q157" s="27"/>
      <c r="R157" s="33"/>
      <c r="S157" s="33"/>
      <c r="T157" s="33"/>
      <c r="U157" s="27"/>
    </row>
    <row r="158" spans="1:21" x14ac:dyDescent="0.2">
      <c r="A158" s="27"/>
      <c r="B158" s="27"/>
      <c r="C158" s="27"/>
      <c r="D158" s="27"/>
      <c r="E158" s="27"/>
      <c r="F158" s="27"/>
      <c r="G158" s="27"/>
      <c r="H158" s="27"/>
      <c r="I158" s="27"/>
      <c r="J158" s="27"/>
      <c r="K158" s="27"/>
      <c r="L158" s="27"/>
      <c r="M158" s="27"/>
      <c r="N158" s="27"/>
      <c r="O158" s="27"/>
      <c r="P158" s="27"/>
      <c r="Q158" s="27"/>
      <c r="R158" s="33"/>
      <c r="S158" s="33"/>
      <c r="T158" s="33"/>
      <c r="U158" s="27"/>
    </row>
    <row r="159" spans="1:21" x14ac:dyDescent="0.2">
      <c r="A159" s="27"/>
      <c r="B159" s="27"/>
      <c r="C159" s="27"/>
      <c r="D159" s="27"/>
      <c r="E159" s="27"/>
      <c r="F159" s="27"/>
      <c r="G159" s="27"/>
      <c r="H159" s="27"/>
      <c r="I159" s="27"/>
      <c r="J159" s="27"/>
      <c r="K159" s="27"/>
      <c r="L159" s="27"/>
      <c r="M159" s="27"/>
      <c r="N159" s="27"/>
      <c r="O159" s="27"/>
      <c r="P159" s="27"/>
      <c r="Q159" s="27"/>
      <c r="R159" s="33"/>
      <c r="S159" s="33"/>
      <c r="T159" s="33"/>
      <c r="U159" s="27"/>
    </row>
    <row r="160" spans="1:21" x14ac:dyDescent="0.2">
      <c r="A160" s="27"/>
      <c r="B160" s="27"/>
      <c r="C160" s="27"/>
      <c r="D160" s="27"/>
      <c r="E160" s="27"/>
      <c r="F160" s="27"/>
      <c r="G160" s="27"/>
      <c r="H160" s="27"/>
      <c r="I160" s="27"/>
      <c r="J160" s="27"/>
      <c r="K160" s="27"/>
      <c r="L160" s="27"/>
      <c r="M160" s="27"/>
      <c r="N160" s="27"/>
      <c r="O160" s="27"/>
      <c r="P160" s="27"/>
      <c r="Q160" s="27"/>
      <c r="R160" s="33"/>
      <c r="S160" s="33"/>
      <c r="T160" s="33"/>
      <c r="U160" s="27"/>
    </row>
    <row r="161" spans="1:21" x14ac:dyDescent="0.2">
      <c r="A161" s="27"/>
      <c r="B161" s="27"/>
      <c r="C161" s="27"/>
      <c r="D161" s="27"/>
      <c r="E161" s="27"/>
      <c r="F161" s="27"/>
      <c r="G161" s="27"/>
      <c r="H161" s="27"/>
      <c r="I161" s="27"/>
      <c r="J161" s="27"/>
      <c r="K161" s="27"/>
      <c r="L161" s="27"/>
      <c r="M161" s="27"/>
      <c r="N161" s="27"/>
      <c r="O161" s="27"/>
      <c r="P161" s="27"/>
      <c r="Q161" s="27"/>
      <c r="R161" s="33"/>
      <c r="S161" s="33"/>
      <c r="T161" s="33"/>
      <c r="U161" s="27"/>
    </row>
    <row r="162" spans="1:21" x14ac:dyDescent="0.2">
      <c r="A162" s="27"/>
      <c r="B162" s="27"/>
      <c r="C162" s="27"/>
      <c r="D162" s="27"/>
      <c r="E162" s="27"/>
      <c r="F162" s="27"/>
      <c r="G162" s="27"/>
      <c r="H162" s="27"/>
      <c r="I162" s="27"/>
      <c r="J162" s="27"/>
      <c r="K162" s="27"/>
      <c r="L162" s="27"/>
      <c r="M162" s="27"/>
      <c r="N162" s="27"/>
      <c r="O162" s="27"/>
      <c r="P162" s="27"/>
      <c r="Q162" s="27"/>
      <c r="R162" s="33"/>
      <c r="S162" s="33"/>
      <c r="T162" s="33"/>
      <c r="U162" s="27"/>
    </row>
    <row r="163" spans="1:21" x14ac:dyDescent="0.2">
      <c r="A163" s="27"/>
      <c r="B163" s="27"/>
      <c r="C163" s="27"/>
      <c r="D163" s="27"/>
      <c r="E163" s="27"/>
      <c r="F163" s="27"/>
      <c r="G163" s="27"/>
      <c r="H163" s="27"/>
      <c r="I163" s="27"/>
      <c r="J163" s="27"/>
      <c r="K163" s="27"/>
      <c r="L163" s="27"/>
      <c r="M163" s="27"/>
      <c r="N163" s="27"/>
      <c r="O163" s="27"/>
      <c r="P163" s="27"/>
      <c r="Q163" s="27"/>
      <c r="R163" s="33"/>
      <c r="S163" s="33"/>
      <c r="T163" s="33"/>
      <c r="U163" s="27"/>
    </row>
    <row r="164" spans="1:21" x14ac:dyDescent="0.2">
      <c r="A164" s="27"/>
      <c r="B164" s="27"/>
      <c r="C164" s="27"/>
      <c r="D164" s="27"/>
      <c r="E164" s="27"/>
      <c r="F164" s="27"/>
      <c r="G164" s="27"/>
      <c r="H164" s="27"/>
      <c r="I164" s="27"/>
      <c r="J164" s="27"/>
      <c r="K164" s="27"/>
      <c r="L164" s="27"/>
      <c r="M164" s="27"/>
      <c r="N164" s="27"/>
      <c r="O164" s="27"/>
      <c r="P164" s="27"/>
      <c r="Q164" s="27"/>
      <c r="R164" s="33"/>
      <c r="S164" s="33"/>
      <c r="T164" s="33"/>
      <c r="U164" s="27"/>
    </row>
    <row r="165" spans="1:21" x14ac:dyDescent="0.2">
      <c r="A165" s="27"/>
      <c r="B165" s="27"/>
      <c r="C165" s="27"/>
      <c r="D165" s="27"/>
      <c r="E165" s="27"/>
      <c r="F165" s="27"/>
      <c r="G165" s="27"/>
      <c r="H165" s="27"/>
      <c r="I165" s="27"/>
      <c r="J165" s="27"/>
      <c r="K165" s="27"/>
      <c r="L165" s="27"/>
      <c r="M165" s="27"/>
      <c r="N165" s="27"/>
      <c r="O165" s="27"/>
      <c r="P165" s="27"/>
      <c r="Q165" s="27"/>
      <c r="R165" s="33"/>
      <c r="S165" s="33"/>
      <c r="T165" s="33"/>
      <c r="U165" s="27"/>
    </row>
    <row r="166" spans="1:21" x14ac:dyDescent="0.2">
      <c r="A166" s="27"/>
      <c r="B166" s="27"/>
      <c r="C166" s="27"/>
      <c r="D166" s="27"/>
      <c r="E166" s="27"/>
      <c r="F166" s="27"/>
      <c r="G166" s="27"/>
      <c r="H166" s="27"/>
      <c r="I166" s="27"/>
      <c r="J166" s="27"/>
      <c r="K166" s="27"/>
      <c r="L166" s="27"/>
      <c r="M166" s="27"/>
      <c r="N166" s="27"/>
      <c r="O166" s="27"/>
      <c r="P166" s="27"/>
      <c r="Q166" s="27"/>
      <c r="R166" s="33"/>
      <c r="S166" s="33"/>
      <c r="T166" s="33"/>
      <c r="U166" s="27"/>
    </row>
    <row r="167" spans="1:21" x14ac:dyDescent="0.2">
      <c r="A167" s="27"/>
      <c r="B167" s="27"/>
      <c r="C167" s="27"/>
      <c r="D167" s="27"/>
      <c r="E167" s="27"/>
      <c r="F167" s="27"/>
      <c r="G167" s="27"/>
      <c r="H167" s="27"/>
      <c r="I167" s="27"/>
      <c r="J167" s="27"/>
      <c r="K167" s="27"/>
      <c r="L167" s="27"/>
      <c r="M167" s="27"/>
      <c r="N167" s="27"/>
      <c r="O167" s="27"/>
      <c r="P167" s="27"/>
      <c r="Q167" s="27"/>
      <c r="R167" s="33"/>
      <c r="S167" s="33"/>
      <c r="T167" s="33"/>
      <c r="U167" s="27"/>
    </row>
    <row r="168" spans="1:21" x14ac:dyDescent="0.2">
      <c r="A168" s="27"/>
      <c r="B168" s="27"/>
      <c r="C168" s="27"/>
      <c r="D168" s="27"/>
      <c r="E168" s="27"/>
      <c r="F168" s="27"/>
      <c r="G168" s="27"/>
      <c r="H168" s="27"/>
      <c r="I168" s="27"/>
      <c r="J168" s="27"/>
      <c r="K168" s="27"/>
      <c r="L168" s="27"/>
      <c r="M168" s="27"/>
      <c r="N168" s="27"/>
      <c r="O168" s="27"/>
      <c r="P168" s="27"/>
      <c r="Q168" s="27"/>
      <c r="R168" s="33"/>
      <c r="S168" s="33"/>
      <c r="T168" s="33"/>
      <c r="U168" s="27"/>
    </row>
    <row r="169" spans="1:21" x14ac:dyDescent="0.2">
      <c r="A169" s="27"/>
      <c r="B169" s="27"/>
      <c r="C169" s="27"/>
      <c r="D169" s="27"/>
      <c r="E169" s="27"/>
      <c r="F169" s="27"/>
      <c r="G169" s="27"/>
      <c r="H169" s="27"/>
      <c r="I169" s="27"/>
      <c r="J169" s="27"/>
      <c r="K169" s="27"/>
      <c r="L169" s="27"/>
      <c r="M169" s="27"/>
      <c r="N169" s="27"/>
      <c r="O169" s="27"/>
      <c r="P169" s="27"/>
      <c r="Q169" s="27"/>
      <c r="R169" s="33"/>
      <c r="S169" s="33"/>
      <c r="T169" s="33"/>
      <c r="U169" s="27"/>
    </row>
    <row r="170" spans="1:21" x14ac:dyDescent="0.2">
      <c r="A170" s="27"/>
      <c r="B170" s="27"/>
      <c r="C170" s="27"/>
      <c r="D170" s="27"/>
      <c r="E170" s="27"/>
      <c r="F170" s="27"/>
      <c r="G170" s="27"/>
      <c r="H170" s="27"/>
      <c r="I170" s="27"/>
      <c r="J170" s="27"/>
      <c r="K170" s="27"/>
      <c r="L170" s="27"/>
      <c r="M170" s="27"/>
      <c r="N170" s="27"/>
      <c r="O170" s="27"/>
      <c r="P170" s="27"/>
      <c r="Q170" s="27"/>
      <c r="R170" s="33"/>
      <c r="S170" s="33"/>
      <c r="T170" s="33"/>
      <c r="U170" s="27"/>
    </row>
    <row r="171" spans="1:21" x14ac:dyDescent="0.2">
      <c r="A171" s="27"/>
      <c r="B171" s="27"/>
      <c r="C171" s="27"/>
      <c r="D171" s="27"/>
      <c r="E171" s="27"/>
      <c r="F171" s="27"/>
      <c r="G171" s="27"/>
      <c r="H171" s="27"/>
      <c r="I171" s="27"/>
      <c r="J171" s="27"/>
      <c r="K171" s="27"/>
      <c r="L171" s="27"/>
      <c r="M171" s="27"/>
      <c r="N171" s="27"/>
      <c r="O171" s="27"/>
      <c r="P171" s="27"/>
      <c r="Q171" s="27"/>
      <c r="R171" s="33"/>
      <c r="S171" s="33"/>
      <c r="T171" s="33"/>
      <c r="U171" s="27"/>
    </row>
    <row r="172" spans="1:21" x14ac:dyDescent="0.2">
      <c r="A172" s="27"/>
      <c r="B172" s="27"/>
      <c r="C172" s="27"/>
      <c r="D172" s="27"/>
      <c r="E172" s="27"/>
      <c r="F172" s="27"/>
      <c r="G172" s="27"/>
      <c r="H172" s="27"/>
      <c r="I172" s="27"/>
      <c r="J172" s="27"/>
      <c r="K172" s="27"/>
      <c r="L172" s="27"/>
      <c r="M172" s="27"/>
      <c r="N172" s="27"/>
      <c r="O172" s="27"/>
      <c r="P172" s="27"/>
      <c r="Q172" s="27"/>
      <c r="R172" s="33"/>
      <c r="S172" s="33"/>
      <c r="T172" s="33"/>
      <c r="U172" s="27"/>
    </row>
    <row r="173" spans="1:21" x14ac:dyDescent="0.2">
      <c r="A173" s="27"/>
      <c r="B173" s="27"/>
      <c r="C173" s="27"/>
      <c r="D173" s="27"/>
      <c r="E173" s="27"/>
      <c r="F173" s="27"/>
      <c r="G173" s="27"/>
      <c r="H173" s="27"/>
      <c r="I173" s="27"/>
      <c r="J173" s="27"/>
      <c r="K173" s="27"/>
      <c r="L173" s="27"/>
      <c r="M173" s="27"/>
      <c r="N173" s="27"/>
      <c r="O173" s="27"/>
      <c r="P173" s="27"/>
      <c r="Q173" s="27"/>
      <c r="R173" s="33"/>
      <c r="S173" s="33"/>
      <c r="T173" s="33"/>
      <c r="U173" s="27"/>
    </row>
    <row r="174" spans="1:21" x14ac:dyDescent="0.2">
      <c r="A174" s="27"/>
      <c r="B174" s="27"/>
      <c r="C174" s="27"/>
      <c r="D174" s="27"/>
      <c r="E174" s="27"/>
      <c r="F174" s="27"/>
      <c r="G174" s="27"/>
      <c r="H174" s="27"/>
      <c r="I174" s="27"/>
      <c r="J174" s="27"/>
      <c r="K174" s="27"/>
      <c r="L174" s="27"/>
      <c r="M174" s="27"/>
      <c r="N174" s="27"/>
      <c r="O174" s="27"/>
      <c r="P174" s="27"/>
      <c r="Q174" s="27"/>
      <c r="R174" s="33"/>
      <c r="S174" s="33"/>
      <c r="T174" s="33"/>
      <c r="U174" s="27"/>
    </row>
    <row r="175" spans="1:21" x14ac:dyDescent="0.2">
      <c r="A175" s="27"/>
      <c r="B175" s="27"/>
      <c r="C175" s="27"/>
      <c r="D175" s="27"/>
      <c r="E175" s="27"/>
      <c r="F175" s="27"/>
      <c r="G175" s="27"/>
      <c r="H175" s="27"/>
      <c r="I175" s="27"/>
      <c r="J175" s="27"/>
      <c r="K175" s="27"/>
      <c r="L175" s="27"/>
      <c r="M175" s="27"/>
      <c r="N175" s="27"/>
      <c r="O175" s="27"/>
      <c r="P175" s="27"/>
      <c r="Q175" s="27"/>
      <c r="R175" s="33"/>
      <c r="S175" s="33"/>
      <c r="T175" s="33"/>
      <c r="U175" s="27"/>
    </row>
    <row r="176" spans="1:21" x14ac:dyDescent="0.2">
      <c r="A176" s="27"/>
      <c r="B176" s="27"/>
      <c r="C176" s="27"/>
      <c r="D176" s="27"/>
      <c r="E176" s="27"/>
      <c r="F176" s="27"/>
      <c r="G176" s="27"/>
      <c r="H176" s="27"/>
      <c r="I176" s="27"/>
      <c r="J176" s="27"/>
      <c r="K176" s="27"/>
      <c r="L176" s="27"/>
      <c r="M176" s="27"/>
      <c r="N176" s="27"/>
      <c r="O176" s="27"/>
      <c r="P176" s="27"/>
      <c r="Q176" s="27"/>
      <c r="R176" s="33"/>
      <c r="S176" s="33"/>
      <c r="T176" s="33"/>
      <c r="U176" s="27"/>
    </row>
    <row r="177" spans="1:21" x14ac:dyDescent="0.2">
      <c r="A177" s="27"/>
      <c r="B177" s="27"/>
      <c r="C177" s="27"/>
      <c r="D177" s="27"/>
      <c r="E177" s="27"/>
      <c r="F177" s="27"/>
      <c r="G177" s="27"/>
      <c r="H177" s="27"/>
      <c r="I177" s="27"/>
      <c r="J177" s="27"/>
      <c r="K177" s="27"/>
      <c r="L177" s="27"/>
      <c r="M177" s="27"/>
      <c r="N177" s="27"/>
      <c r="O177" s="27"/>
      <c r="P177" s="27"/>
      <c r="Q177" s="27"/>
      <c r="R177" s="33"/>
      <c r="S177" s="33"/>
      <c r="T177" s="33"/>
      <c r="U177" s="27"/>
    </row>
    <row r="178" spans="1:21" x14ac:dyDescent="0.2">
      <c r="A178" s="27"/>
      <c r="B178" s="27"/>
      <c r="C178" s="27"/>
      <c r="D178" s="27"/>
      <c r="E178" s="27"/>
      <c r="F178" s="27"/>
      <c r="G178" s="27"/>
      <c r="H178" s="27"/>
      <c r="I178" s="27"/>
      <c r="J178" s="27"/>
      <c r="K178" s="27"/>
      <c r="L178" s="27"/>
      <c r="M178" s="27"/>
      <c r="N178" s="27"/>
      <c r="O178" s="27"/>
      <c r="P178" s="27"/>
      <c r="Q178" s="27"/>
      <c r="R178" s="33"/>
      <c r="S178" s="33"/>
      <c r="T178" s="33"/>
      <c r="U178" s="27"/>
    </row>
    <row r="179" spans="1:21" x14ac:dyDescent="0.2">
      <c r="A179" s="27"/>
      <c r="B179" s="27"/>
      <c r="C179" s="27"/>
      <c r="D179" s="27"/>
      <c r="E179" s="27"/>
      <c r="F179" s="27"/>
      <c r="G179" s="27"/>
      <c r="H179" s="27"/>
      <c r="I179" s="27"/>
      <c r="J179" s="27"/>
      <c r="K179" s="27"/>
      <c r="L179" s="27"/>
      <c r="M179" s="27"/>
      <c r="N179" s="27"/>
      <c r="O179" s="27"/>
      <c r="P179" s="27"/>
      <c r="Q179" s="27"/>
      <c r="R179" s="33"/>
      <c r="S179" s="33"/>
      <c r="T179" s="33"/>
      <c r="U179" s="27"/>
    </row>
    <row r="180" spans="1:21" x14ac:dyDescent="0.2">
      <c r="A180" s="27"/>
      <c r="B180" s="27"/>
      <c r="C180" s="27"/>
      <c r="D180" s="27"/>
      <c r="E180" s="27"/>
      <c r="F180" s="27"/>
      <c r="G180" s="27"/>
      <c r="H180" s="27"/>
      <c r="I180" s="27"/>
      <c r="J180" s="27"/>
      <c r="K180" s="27"/>
      <c r="L180" s="27"/>
      <c r="M180" s="27"/>
      <c r="N180" s="27"/>
      <c r="O180" s="27"/>
      <c r="P180" s="27"/>
      <c r="Q180" s="27"/>
      <c r="R180" s="33"/>
      <c r="S180" s="33"/>
      <c r="T180" s="33"/>
      <c r="U180" s="27"/>
    </row>
    <row r="181" spans="1:21" x14ac:dyDescent="0.2">
      <c r="A181" s="27"/>
      <c r="B181" s="27"/>
      <c r="C181" s="27"/>
      <c r="D181" s="27"/>
      <c r="E181" s="27"/>
      <c r="F181" s="27"/>
      <c r="G181" s="27"/>
      <c r="H181" s="27"/>
      <c r="I181" s="27"/>
      <c r="J181" s="27"/>
      <c r="K181" s="27"/>
      <c r="L181" s="27"/>
      <c r="M181" s="27"/>
      <c r="N181" s="27"/>
      <c r="O181" s="27"/>
      <c r="P181" s="27"/>
      <c r="Q181" s="27"/>
      <c r="R181" s="33"/>
      <c r="S181" s="33"/>
      <c r="T181" s="33"/>
      <c r="U181" s="27"/>
    </row>
    <row r="182" spans="1:21" x14ac:dyDescent="0.2">
      <c r="A182" s="27"/>
      <c r="B182" s="27"/>
      <c r="C182" s="27"/>
      <c r="D182" s="27"/>
      <c r="E182" s="27"/>
      <c r="F182" s="27"/>
      <c r="G182" s="27"/>
      <c r="H182" s="27"/>
      <c r="I182" s="27"/>
      <c r="J182" s="27"/>
      <c r="K182" s="27"/>
      <c r="L182" s="27"/>
      <c r="M182" s="27"/>
      <c r="N182" s="27"/>
      <c r="O182" s="27"/>
      <c r="P182" s="27"/>
      <c r="Q182" s="27"/>
      <c r="R182" s="33"/>
      <c r="S182" s="33"/>
      <c r="T182" s="33"/>
      <c r="U182" s="27"/>
    </row>
    <row r="183" spans="1:21" x14ac:dyDescent="0.2">
      <c r="A183" s="27"/>
      <c r="B183" s="27"/>
      <c r="C183" s="27"/>
      <c r="D183" s="27"/>
      <c r="E183" s="27"/>
      <c r="F183" s="27"/>
      <c r="G183" s="27"/>
      <c r="H183" s="27"/>
      <c r="I183" s="27"/>
      <c r="J183" s="27"/>
      <c r="K183" s="27"/>
      <c r="L183" s="27"/>
      <c r="M183" s="27"/>
      <c r="N183" s="27"/>
      <c r="O183" s="27"/>
      <c r="P183" s="27"/>
      <c r="Q183" s="27"/>
      <c r="R183" s="33"/>
      <c r="S183" s="33"/>
      <c r="T183" s="33"/>
      <c r="U183" s="27"/>
    </row>
    <row r="184" spans="1:21" x14ac:dyDescent="0.2">
      <c r="A184" s="27"/>
      <c r="B184" s="27"/>
      <c r="C184" s="27"/>
      <c r="D184" s="27"/>
      <c r="E184" s="27"/>
      <c r="F184" s="27"/>
      <c r="G184" s="27"/>
      <c r="H184" s="27"/>
      <c r="I184" s="27"/>
      <c r="J184" s="27"/>
      <c r="K184" s="27"/>
      <c r="L184" s="27"/>
      <c r="M184" s="27"/>
      <c r="N184" s="27"/>
      <c r="O184" s="27"/>
      <c r="P184" s="27"/>
      <c r="Q184" s="27"/>
      <c r="R184" s="33"/>
      <c r="S184" s="33"/>
      <c r="T184" s="33"/>
      <c r="U184" s="27"/>
    </row>
    <row r="185" spans="1:21" x14ac:dyDescent="0.2">
      <c r="A185" s="27"/>
      <c r="B185" s="27"/>
      <c r="C185" s="27"/>
      <c r="D185" s="27"/>
      <c r="E185" s="27"/>
      <c r="F185" s="27"/>
      <c r="G185" s="27"/>
      <c r="H185" s="27"/>
      <c r="I185" s="27"/>
      <c r="J185" s="27"/>
      <c r="K185" s="27"/>
      <c r="L185" s="27"/>
      <c r="M185" s="27"/>
      <c r="N185" s="27"/>
      <c r="O185" s="27"/>
      <c r="P185" s="27"/>
      <c r="Q185" s="27"/>
      <c r="R185" s="33"/>
      <c r="S185" s="33"/>
      <c r="T185" s="33"/>
      <c r="U185" s="27"/>
    </row>
    <row r="186" spans="1:21" x14ac:dyDescent="0.2">
      <c r="A186" s="27"/>
      <c r="B186" s="27"/>
      <c r="C186" s="27"/>
      <c r="D186" s="27"/>
      <c r="E186" s="27"/>
      <c r="F186" s="27"/>
      <c r="G186" s="27"/>
      <c r="H186" s="27"/>
      <c r="I186" s="27"/>
      <c r="J186" s="27"/>
      <c r="K186" s="27"/>
      <c r="L186" s="27"/>
      <c r="M186" s="27"/>
      <c r="N186" s="27"/>
      <c r="O186" s="27"/>
      <c r="P186" s="27"/>
      <c r="Q186" s="27"/>
      <c r="R186" s="33"/>
      <c r="S186" s="33"/>
      <c r="T186" s="33"/>
      <c r="U186" s="27"/>
    </row>
    <row r="187" spans="1:21" x14ac:dyDescent="0.2">
      <c r="A187" s="27"/>
      <c r="B187" s="27"/>
      <c r="C187" s="27"/>
      <c r="D187" s="27"/>
      <c r="E187" s="27"/>
      <c r="F187" s="27"/>
      <c r="G187" s="27"/>
      <c r="H187" s="27"/>
      <c r="I187" s="27"/>
      <c r="J187" s="27"/>
      <c r="K187" s="27"/>
      <c r="L187" s="27"/>
      <c r="M187" s="27"/>
      <c r="N187" s="27"/>
      <c r="O187" s="27"/>
      <c r="P187" s="27"/>
      <c r="Q187" s="27"/>
      <c r="R187" s="33"/>
      <c r="S187" s="33"/>
      <c r="T187" s="33"/>
      <c r="U187" s="27"/>
    </row>
    <row r="188" spans="1:21" x14ac:dyDescent="0.2">
      <c r="A188" s="27"/>
      <c r="B188" s="27"/>
      <c r="C188" s="27"/>
      <c r="D188" s="27"/>
      <c r="E188" s="27"/>
      <c r="F188" s="27"/>
      <c r="G188" s="27"/>
      <c r="H188" s="27"/>
      <c r="I188" s="27"/>
      <c r="J188" s="27"/>
      <c r="K188" s="27"/>
      <c r="L188" s="27"/>
      <c r="M188" s="27"/>
      <c r="N188" s="27"/>
      <c r="O188" s="27"/>
      <c r="P188" s="27"/>
      <c r="Q188" s="27"/>
      <c r="R188" s="33"/>
      <c r="S188" s="33"/>
      <c r="T188" s="33"/>
      <c r="U188" s="27"/>
    </row>
    <row r="189" spans="1:21" x14ac:dyDescent="0.2">
      <c r="A189" s="27"/>
      <c r="B189" s="27"/>
      <c r="C189" s="27"/>
      <c r="D189" s="27"/>
      <c r="E189" s="27"/>
      <c r="F189" s="27"/>
      <c r="G189" s="27"/>
      <c r="H189" s="27"/>
      <c r="I189" s="27"/>
      <c r="J189" s="27"/>
      <c r="K189" s="27"/>
      <c r="L189" s="27"/>
      <c r="M189" s="27"/>
      <c r="N189" s="27"/>
      <c r="O189" s="27"/>
      <c r="P189" s="27"/>
      <c r="Q189" s="27"/>
      <c r="R189" s="33"/>
      <c r="S189" s="33"/>
      <c r="T189" s="33"/>
      <c r="U189" s="27"/>
    </row>
    <row r="190" spans="1:21" x14ac:dyDescent="0.2">
      <c r="A190" s="27"/>
      <c r="B190" s="27"/>
      <c r="C190" s="27"/>
      <c r="D190" s="27"/>
      <c r="E190" s="27"/>
      <c r="F190" s="27"/>
      <c r="G190" s="27"/>
      <c r="H190" s="27"/>
      <c r="I190" s="27"/>
      <c r="J190" s="27"/>
      <c r="K190" s="27"/>
      <c r="L190" s="27"/>
      <c r="M190" s="27"/>
      <c r="N190" s="27"/>
      <c r="O190" s="27"/>
      <c r="P190" s="27"/>
      <c r="Q190" s="27"/>
      <c r="R190" s="33"/>
      <c r="S190" s="33"/>
      <c r="T190" s="33"/>
      <c r="U190" s="27"/>
    </row>
    <row r="191" spans="1:21" x14ac:dyDescent="0.2">
      <c r="A191" s="27"/>
      <c r="B191" s="27"/>
      <c r="C191" s="27"/>
      <c r="D191" s="27"/>
      <c r="E191" s="27"/>
      <c r="F191" s="27"/>
      <c r="G191" s="27"/>
      <c r="H191" s="27"/>
      <c r="I191" s="27"/>
      <c r="J191" s="27"/>
      <c r="K191" s="27"/>
      <c r="L191" s="27"/>
      <c r="M191" s="27"/>
      <c r="N191" s="27"/>
      <c r="O191" s="27"/>
      <c r="P191" s="27"/>
      <c r="Q191" s="27"/>
      <c r="R191" s="33"/>
      <c r="S191" s="33"/>
      <c r="T191" s="33"/>
      <c r="U191" s="27"/>
    </row>
    <row r="192" spans="1:21" x14ac:dyDescent="0.2">
      <c r="A192" s="27"/>
      <c r="B192" s="27"/>
      <c r="C192" s="27"/>
      <c r="D192" s="27"/>
      <c r="E192" s="27"/>
      <c r="F192" s="27"/>
      <c r="G192" s="27"/>
      <c r="H192" s="27"/>
      <c r="I192" s="27"/>
      <c r="J192" s="27"/>
      <c r="K192" s="27"/>
      <c r="L192" s="27"/>
      <c r="M192" s="27"/>
      <c r="N192" s="27"/>
      <c r="O192" s="27"/>
      <c r="P192" s="27"/>
      <c r="Q192" s="27"/>
      <c r="R192" s="33"/>
      <c r="S192" s="33"/>
      <c r="T192" s="33"/>
      <c r="U192" s="27"/>
    </row>
    <row r="193" spans="1:21" x14ac:dyDescent="0.2">
      <c r="A193" s="27"/>
      <c r="B193" s="27"/>
      <c r="C193" s="27"/>
      <c r="D193" s="27"/>
      <c r="E193" s="27"/>
      <c r="F193" s="27"/>
      <c r="G193" s="27"/>
      <c r="H193" s="27"/>
      <c r="I193" s="27"/>
      <c r="J193" s="27"/>
      <c r="K193" s="27"/>
      <c r="L193" s="27"/>
      <c r="M193" s="27"/>
      <c r="N193" s="27"/>
      <c r="O193" s="27"/>
      <c r="P193" s="27"/>
      <c r="Q193" s="27"/>
      <c r="R193" s="33"/>
      <c r="S193" s="33"/>
      <c r="T193" s="33"/>
      <c r="U193" s="27"/>
    </row>
    <row r="194" spans="1:21" x14ac:dyDescent="0.2">
      <c r="A194" s="27"/>
      <c r="B194" s="27"/>
      <c r="C194" s="27"/>
      <c r="D194" s="27"/>
      <c r="E194" s="27"/>
      <c r="F194" s="27"/>
      <c r="G194" s="27"/>
      <c r="H194" s="27"/>
      <c r="I194" s="27"/>
      <c r="J194" s="27"/>
      <c r="K194" s="27"/>
      <c r="L194" s="27"/>
      <c r="M194" s="27"/>
      <c r="N194" s="27"/>
      <c r="O194" s="27"/>
      <c r="P194" s="27"/>
      <c r="Q194" s="27"/>
      <c r="R194" s="33"/>
      <c r="S194" s="33"/>
      <c r="T194" s="33"/>
      <c r="U194" s="27"/>
    </row>
    <row r="195" spans="1:21" x14ac:dyDescent="0.2">
      <c r="A195" s="27"/>
      <c r="B195" s="27"/>
      <c r="C195" s="27"/>
      <c r="D195" s="27"/>
      <c r="E195" s="27"/>
      <c r="F195" s="27"/>
      <c r="G195" s="27"/>
      <c r="H195" s="27"/>
      <c r="I195" s="27"/>
      <c r="J195" s="27"/>
      <c r="K195" s="27"/>
      <c r="L195" s="27"/>
      <c r="M195" s="27"/>
      <c r="N195" s="27"/>
      <c r="O195" s="27"/>
      <c r="P195" s="27"/>
      <c r="Q195" s="27"/>
      <c r="R195" s="33"/>
      <c r="S195" s="33"/>
      <c r="T195" s="33"/>
      <c r="U195" s="27"/>
    </row>
    <row r="196" spans="1:21" x14ac:dyDescent="0.2">
      <c r="A196" s="27"/>
      <c r="B196" s="27"/>
      <c r="C196" s="27"/>
      <c r="D196" s="27"/>
      <c r="E196" s="27"/>
      <c r="F196" s="27"/>
      <c r="G196" s="27"/>
      <c r="H196" s="27"/>
      <c r="I196" s="27"/>
      <c r="J196" s="27"/>
      <c r="K196" s="27"/>
      <c r="L196" s="27"/>
      <c r="M196" s="27"/>
      <c r="N196" s="27"/>
      <c r="O196" s="27"/>
      <c r="P196" s="27"/>
      <c r="Q196" s="27"/>
      <c r="R196" s="33"/>
      <c r="S196" s="33"/>
      <c r="T196" s="33"/>
      <c r="U196" s="27"/>
    </row>
    <row r="197" spans="1:21" x14ac:dyDescent="0.2">
      <c r="A197" s="27"/>
      <c r="B197" s="27"/>
      <c r="C197" s="27"/>
      <c r="D197" s="27"/>
      <c r="E197" s="27"/>
      <c r="F197" s="27"/>
      <c r="G197" s="27"/>
      <c r="H197" s="27"/>
      <c r="I197" s="27"/>
      <c r="J197" s="27"/>
      <c r="K197" s="27"/>
      <c r="L197" s="27"/>
      <c r="M197" s="27"/>
      <c r="N197" s="27"/>
      <c r="O197" s="27"/>
      <c r="P197" s="27"/>
      <c r="Q197" s="27"/>
      <c r="R197" s="33"/>
      <c r="S197" s="33"/>
      <c r="T197" s="33"/>
      <c r="U197" s="27"/>
    </row>
    <row r="198" spans="1:21" x14ac:dyDescent="0.2">
      <c r="A198" s="27"/>
      <c r="B198" s="27"/>
      <c r="C198" s="27"/>
      <c r="D198" s="27"/>
      <c r="E198" s="27"/>
      <c r="F198" s="27"/>
      <c r="G198" s="27"/>
      <c r="H198" s="27"/>
      <c r="I198" s="27"/>
      <c r="J198" s="27"/>
      <c r="K198" s="27"/>
      <c r="L198" s="27"/>
      <c r="M198" s="27"/>
      <c r="N198" s="27"/>
      <c r="O198" s="27"/>
      <c r="P198" s="27"/>
      <c r="Q198" s="27"/>
      <c r="R198" s="33"/>
      <c r="S198" s="33"/>
      <c r="T198" s="33"/>
      <c r="U198" s="27"/>
    </row>
    <row r="199" spans="1:21" x14ac:dyDescent="0.2">
      <c r="A199" s="27"/>
      <c r="B199" s="27"/>
      <c r="C199" s="27"/>
      <c r="D199" s="27"/>
      <c r="E199" s="27"/>
      <c r="F199" s="27"/>
      <c r="G199" s="27"/>
      <c r="H199" s="27"/>
      <c r="I199" s="27"/>
      <c r="J199" s="27"/>
      <c r="K199" s="27"/>
      <c r="L199" s="27"/>
      <c r="M199" s="27"/>
      <c r="N199" s="27"/>
      <c r="O199" s="27"/>
      <c r="P199" s="27"/>
      <c r="Q199" s="27"/>
      <c r="R199" s="33"/>
      <c r="S199" s="33"/>
      <c r="T199" s="33"/>
      <c r="U199" s="27"/>
    </row>
    <row r="200" spans="1:21" x14ac:dyDescent="0.2">
      <c r="A200" s="27"/>
      <c r="B200" s="27"/>
      <c r="C200" s="27"/>
      <c r="D200" s="27"/>
      <c r="E200" s="27"/>
      <c r="F200" s="27"/>
      <c r="G200" s="27"/>
      <c r="H200" s="27"/>
      <c r="I200" s="27"/>
      <c r="J200" s="27"/>
      <c r="K200" s="27"/>
      <c r="L200" s="27"/>
      <c r="M200" s="27"/>
      <c r="N200" s="27"/>
      <c r="O200" s="27"/>
      <c r="P200" s="27"/>
      <c r="Q200" s="27"/>
      <c r="R200" s="33"/>
      <c r="S200" s="33"/>
      <c r="T200" s="33"/>
      <c r="U200" s="27"/>
    </row>
    <row r="201" spans="1:21" x14ac:dyDescent="0.2">
      <c r="A201" s="27"/>
      <c r="B201" s="27"/>
      <c r="C201" s="27"/>
      <c r="D201" s="27"/>
      <c r="E201" s="27"/>
      <c r="F201" s="27"/>
      <c r="G201" s="27"/>
      <c r="H201" s="27"/>
      <c r="I201" s="27"/>
      <c r="J201" s="27"/>
      <c r="K201" s="27"/>
      <c r="L201" s="27"/>
      <c r="M201" s="27"/>
      <c r="N201" s="27"/>
      <c r="O201" s="27"/>
      <c r="P201" s="27"/>
      <c r="Q201" s="27"/>
      <c r="R201" s="33"/>
      <c r="S201" s="33"/>
      <c r="T201" s="33"/>
      <c r="U201" s="27"/>
    </row>
    <row r="202" spans="1:21" x14ac:dyDescent="0.2">
      <c r="A202" s="27"/>
      <c r="B202" s="27"/>
      <c r="C202" s="27"/>
      <c r="D202" s="27"/>
      <c r="E202" s="27"/>
      <c r="F202" s="27"/>
      <c r="G202" s="27"/>
      <c r="H202" s="27"/>
      <c r="I202" s="27"/>
      <c r="J202" s="27"/>
      <c r="K202" s="27"/>
      <c r="L202" s="27"/>
      <c r="M202" s="27"/>
      <c r="N202" s="27"/>
      <c r="O202" s="27"/>
      <c r="P202" s="27"/>
      <c r="Q202" s="27"/>
      <c r="R202" s="33"/>
      <c r="S202" s="33"/>
      <c r="T202" s="33"/>
      <c r="U202" s="27"/>
    </row>
    <row r="203" spans="1:21" x14ac:dyDescent="0.2">
      <c r="A203" s="27"/>
      <c r="B203" s="27"/>
      <c r="C203" s="27"/>
      <c r="D203" s="27"/>
      <c r="E203" s="27"/>
      <c r="F203" s="27"/>
      <c r="G203" s="27"/>
      <c r="H203" s="27"/>
      <c r="I203" s="27"/>
      <c r="J203" s="27"/>
      <c r="K203" s="27"/>
      <c r="L203" s="27"/>
      <c r="M203" s="27"/>
      <c r="N203" s="27"/>
      <c r="O203" s="27"/>
      <c r="P203" s="27"/>
      <c r="Q203" s="27"/>
      <c r="R203" s="33"/>
      <c r="S203" s="33"/>
      <c r="T203" s="33"/>
      <c r="U203" s="27"/>
    </row>
    <row r="204" spans="1:21" x14ac:dyDescent="0.2">
      <c r="A204" s="27"/>
      <c r="B204" s="27"/>
      <c r="C204" s="27"/>
      <c r="D204" s="27"/>
      <c r="E204" s="27"/>
      <c r="F204" s="27"/>
      <c r="G204" s="27"/>
      <c r="H204" s="27"/>
      <c r="I204" s="27"/>
      <c r="J204" s="27"/>
      <c r="K204" s="27"/>
      <c r="L204" s="27"/>
      <c r="M204" s="27"/>
      <c r="N204" s="27"/>
      <c r="O204" s="27"/>
      <c r="P204" s="27"/>
      <c r="Q204" s="27"/>
      <c r="R204" s="33"/>
      <c r="S204" s="33"/>
      <c r="T204" s="33"/>
      <c r="U204" s="27"/>
    </row>
    <row r="205" spans="1:21" x14ac:dyDescent="0.2">
      <c r="A205" s="27"/>
      <c r="B205" s="27"/>
      <c r="C205" s="27"/>
      <c r="D205" s="27"/>
      <c r="E205" s="27"/>
      <c r="F205" s="27"/>
      <c r="G205" s="27"/>
      <c r="H205" s="27"/>
      <c r="I205" s="27"/>
      <c r="J205" s="27"/>
      <c r="K205" s="27"/>
      <c r="L205" s="27"/>
      <c r="M205" s="27"/>
      <c r="N205" s="27"/>
      <c r="O205" s="27"/>
      <c r="P205" s="27"/>
      <c r="Q205" s="27"/>
      <c r="R205" s="33"/>
      <c r="S205" s="33"/>
      <c r="T205" s="33"/>
      <c r="U205" s="27"/>
    </row>
    <row r="206" spans="1:21" x14ac:dyDescent="0.2">
      <c r="A206" s="27"/>
      <c r="B206" s="27"/>
      <c r="C206" s="27"/>
      <c r="D206" s="27"/>
      <c r="E206" s="27"/>
      <c r="F206" s="27"/>
      <c r="G206" s="27"/>
      <c r="H206" s="27"/>
      <c r="I206" s="27"/>
      <c r="J206" s="27"/>
      <c r="K206" s="27"/>
      <c r="L206" s="27"/>
      <c r="M206" s="27"/>
      <c r="N206" s="27"/>
      <c r="O206" s="27"/>
      <c r="P206" s="27"/>
      <c r="Q206" s="27"/>
      <c r="R206" s="33"/>
      <c r="S206" s="33"/>
      <c r="T206" s="33"/>
      <c r="U206" s="27"/>
    </row>
    <row r="207" spans="1:21" x14ac:dyDescent="0.2">
      <c r="A207" s="27"/>
      <c r="B207" s="27"/>
      <c r="C207" s="27"/>
      <c r="D207" s="27"/>
      <c r="E207" s="27"/>
      <c r="F207" s="27"/>
      <c r="G207" s="27"/>
      <c r="H207" s="27"/>
      <c r="I207" s="27"/>
      <c r="J207" s="27"/>
      <c r="K207" s="27"/>
      <c r="L207" s="27"/>
      <c r="M207" s="27"/>
      <c r="N207" s="27"/>
      <c r="O207" s="27"/>
      <c r="P207" s="27"/>
      <c r="Q207" s="27"/>
      <c r="R207" s="33"/>
      <c r="S207" s="33"/>
      <c r="T207" s="33"/>
      <c r="U207" s="27"/>
    </row>
    <row r="208" spans="1:21" x14ac:dyDescent="0.2">
      <c r="A208" s="27"/>
      <c r="B208" s="27"/>
      <c r="C208" s="27"/>
      <c r="D208" s="27"/>
      <c r="E208" s="27"/>
      <c r="F208" s="27"/>
      <c r="G208" s="27"/>
      <c r="H208" s="27"/>
      <c r="I208" s="27"/>
      <c r="J208" s="27"/>
      <c r="K208" s="27"/>
      <c r="L208" s="27"/>
      <c r="M208" s="27"/>
      <c r="N208" s="27"/>
      <c r="O208" s="27"/>
      <c r="P208" s="27"/>
      <c r="Q208" s="27"/>
      <c r="R208" s="33"/>
      <c r="S208" s="33"/>
      <c r="T208" s="33"/>
      <c r="U208" s="27"/>
    </row>
    <row r="209" spans="1:21" x14ac:dyDescent="0.2">
      <c r="A209" s="27"/>
      <c r="B209" s="27"/>
      <c r="C209" s="27"/>
      <c r="D209" s="27"/>
      <c r="E209" s="27"/>
      <c r="F209" s="27"/>
      <c r="G209" s="27"/>
      <c r="H209" s="27"/>
      <c r="I209" s="27"/>
      <c r="J209" s="27"/>
      <c r="K209" s="27"/>
      <c r="L209" s="27"/>
      <c r="M209" s="27"/>
      <c r="N209" s="27"/>
      <c r="O209" s="27"/>
      <c r="P209" s="27"/>
      <c r="Q209" s="27"/>
      <c r="R209" s="33"/>
      <c r="S209" s="33"/>
      <c r="T209" s="33"/>
      <c r="U209" s="27"/>
    </row>
    <row r="210" spans="1:21" x14ac:dyDescent="0.2">
      <c r="A210" s="27"/>
      <c r="B210" s="27"/>
      <c r="C210" s="27"/>
      <c r="D210" s="27"/>
      <c r="E210" s="27"/>
      <c r="F210" s="27"/>
      <c r="G210" s="27"/>
      <c r="H210" s="27"/>
      <c r="I210" s="27"/>
      <c r="J210" s="27"/>
      <c r="K210" s="27"/>
      <c r="L210" s="27"/>
      <c r="M210" s="27"/>
      <c r="N210" s="27"/>
      <c r="O210" s="27"/>
      <c r="P210" s="27"/>
      <c r="Q210" s="27"/>
      <c r="R210" s="33"/>
      <c r="S210" s="33"/>
      <c r="T210" s="33"/>
      <c r="U210" s="27"/>
    </row>
    <row r="211" spans="1:21" x14ac:dyDescent="0.2">
      <c r="A211" s="27"/>
      <c r="B211" s="27"/>
      <c r="C211" s="27"/>
      <c r="D211" s="27"/>
      <c r="E211" s="27"/>
      <c r="F211" s="27"/>
      <c r="G211" s="27"/>
      <c r="H211" s="27"/>
      <c r="I211" s="27"/>
      <c r="J211" s="27"/>
      <c r="K211" s="27"/>
      <c r="L211" s="27"/>
      <c r="M211" s="27"/>
      <c r="N211" s="27"/>
      <c r="O211" s="27"/>
      <c r="P211" s="27"/>
      <c r="Q211" s="27"/>
      <c r="R211" s="33"/>
      <c r="S211" s="33"/>
      <c r="T211" s="33"/>
      <c r="U211" s="27"/>
    </row>
    <row r="212" spans="1:21" x14ac:dyDescent="0.2">
      <c r="A212" s="27"/>
      <c r="B212" s="27"/>
      <c r="C212" s="27"/>
      <c r="D212" s="27"/>
      <c r="E212" s="27"/>
      <c r="F212" s="27"/>
      <c r="G212" s="27"/>
      <c r="H212" s="27"/>
      <c r="I212" s="27"/>
      <c r="J212" s="27"/>
      <c r="K212" s="27"/>
      <c r="L212" s="27"/>
      <c r="M212" s="27"/>
      <c r="N212" s="27"/>
      <c r="O212" s="27"/>
      <c r="P212" s="27"/>
      <c r="Q212" s="27"/>
      <c r="R212" s="33"/>
      <c r="S212" s="33"/>
      <c r="T212" s="33"/>
      <c r="U212" s="27"/>
    </row>
    <row r="213" spans="1:21" x14ac:dyDescent="0.2">
      <c r="A213" s="27"/>
      <c r="B213" s="27"/>
      <c r="C213" s="27"/>
      <c r="D213" s="27"/>
      <c r="E213" s="27"/>
      <c r="F213" s="27"/>
      <c r="G213" s="27"/>
      <c r="H213" s="27"/>
      <c r="I213" s="27"/>
      <c r="J213" s="27"/>
      <c r="K213" s="27"/>
      <c r="L213" s="27"/>
      <c r="M213" s="27"/>
      <c r="N213" s="27"/>
      <c r="O213" s="27"/>
      <c r="P213" s="27"/>
      <c r="Q213" s="27"/>
      <c r="R213" s="33"/>
      <c r="S213" s="33"/>
      <c r="T213" s="33"/>
      <c r="U213" s="27"/>
    </row>
    <row r="214" spans="1:21" x14ac:dyDescent="0.2">
      <c r="A214" s="27"/>
      <c r="B214" s="27"/>
      <c r="C214" s="27"/>
      <c r="D214" s="27"/>
      <c r="E214" s="27"/>
      <c r="F214" s="27"/>
      <c r="G214" s="27"/>
      <c r="H214" s="27"/>
      <c r="I214" s="27"/>
      <c r="J214" s="27"/>
      <c r="K214" s="27"/>
      <c r="L214" s="27"/>
      <c r="M214" s="27"/>
      <c r="N214" s="27"/>
      <c r="O214" s="27"/>
      <c r="P214" s="27"/>
      <c r="Q214" s="27"/>
      <c r="R214" s="33"/>
      <c r="S214" s="33"/>
      <c r="T214" s="33"/>
      <c r="U214" s="27"/>
    </row>
    <row r="215" spans="1:21" x14ac:dyDescent="0.2">
      <c r="A215" s="27"/>
      <c r="B215" s="27"/>
      <c r="C215" s="27"/>
      <c r="D215" s="27"/>
      <c r="E215" s="27"/>
      <c r="F215" s="27"/>
      <c r="G215" s="27"/>
      <c r="H215" s="27"/>
      <c r="I215" s="27"/>
      <c r="J215" s="27"/>
      <c r="K215" s="27"/>
      <c r="L215" s="27"/>
      <c r="M215" s="27"/>
      <c r="N215" s="27"/>
      <c r="O215" s="27"/>
      <c r="P215" s="27"/>
      <c r="Q215" s="27"/>
      <c r="R215" s="33"/>
      <c r="S215" s="33"/>
      <c r="T215" s="33"/>
      <c r="U215" s="27"/>
    </row>
    <row r="216" spans="1:21" x14ac:dyDescent="0.2">
      <c r="A216" s="27"/>
      <c r="B216" s="27"/>
      <c r="C216" s="27"/>
      <c r="D216" s="27"/>
      <c r="E216" s="27"/>
      <c r="F216" s="27"/>
      <c r="G216" s="27"/>
      <c r="H216" s="27"/>
      <c r="I216" s="27"/>
      <c r="J216" s="27"/>
      <c r="K216" s="27"/>
      <c r="L216" s="27"/>
      <c r="M216" s="27"/>
      <c r="N216" s="27"/>
      <c r="O216" s="27"/>
      <c r="P216" s="27"/>
      <c r="Q216" s="27"/>
      <c r="R216" s="33"/>
      <c r="S216" s="33"/>
      <c r="T216" s="33"/>
      <c r="U216" s="27"/>
    </row>
    <row r="217" spans="1:21" x14ac:dyDescent="0.2">
      <c r="A217" s="27"/>
      <c r="B217" s="27"/>
      <c r="C217" s="27"/>
      <c r="D217" s="27"/>
      <c r="E217" s="27"/>
      <c r="F217" s="27"/>
      <c r="G217" s="27"/>
      <c r="H217" s="27"/>
      <c r="I217" s="27"/>
      <c r="J217" s="27"/>
      <c r="K217" s="27"/>
      <c r="L217" s="27"/>
      <c r="M217" s="27"/>
      <c r="N217" s="27"/>
      <c r="O217" s="27"/>
      <c r="P217" s="27"/>
      <c r="Q217" s="27"/>
      <c r="R217" s="33"/>
      <c r="S217" s="33"/>
      <c r="T217" s="33"/>
      <c r="U217" s="27"/>
    </row>
    <row r="218" spans="1:21" x14ac:dyDescent="0.2">
      <c r="A218" s="27"/>
      <c r="B218" s="27"/>
      <c r="C218" s="27"/>
      <c r="D218" s="27"/>
      <c r="E218" s="27"/>
      <c r="F218" s="27"/>
      <c r="G218" s="27"/>
      <c r="H218" s="27"/>
      <c r="I218" s="27"/>
      <c r="J218" s="27"/>
      <c r="K218" s="27"/>
      <c r="L218" s="27"/>
      <c r="M218" s="27"/>
      <c r="N218" s="27"/>
      <c r="O218" s="27"/>
      <c r="P218" s="27"/>
      <c r="Q218" s="27"/>
      <c r="R218" s="33"/>
      <c r="S218" s="33"/>
      <c r="T218" s="33"/>
      <c r="U218" s="27"/>
    </row>
    <row r="219" spans="1:21" x14ac:dyDescent="0.2">
      <c r="A219" s="27"/>
      <c r="B219" s="27"/>
      <c r="C219" s="27"/>
      <c r="D219" s="27"/>
      <c r="E219" s="27"/>
      <c r="F219" s="27"/>
      <c r="G219" s="27"/>
      <c r="H219" s="27"/>
      <c r="I219" s="27"/>
      <c r="J219" s="27"/>
      <c r="K219" s="27"/>
      <c r="L219" s="27"/>
      <c r="M219" s="27"/>
      <c r="N219" s="27"/>
      <c r="O219" s="27"/>
      <c r="P219" s="27"/>
      <c r="Q219" s="27"/>
      <c r="R219" s="33"/>
      <c r="S219" s="33"/>
      <c r="T219" s="33"/>
      <c r="U219" s="27"/>
    </row>
    <row r="220" spans="1:21" x14ac:dyDescent="0.2">
      <c r="A220" s="27"/>
      <c r="B220" s="27"/>
      <c r="C220" s="27"/>
      <c r="D220" s="27"/>
      <c r="E220" s="27"/>
      <c r="F220" s="27"/>
      <c r="G220" s="27"/>
      <c r="H220" s="27"/>
      <c r="I220" s="27"/>
      <c r="J220" s="27"/>
      <c r="K220" s="27"/>
      <c r="L220" s="27"/>
      <c r="M220" s="27"/>
      <c r="N220" s="27"/>
      <c r="O220" s="27"/>
      <c r="P220" s="27"/>
      <c r="Q220" s="27"/>
      <c r="R220" s="33"/>
      <c r="S220" s="33"/>
      <c r="T220" s="33"/>
      <c r="U220" s="27"/>
    </row>
    <row r="221" spans="1:21" x14ac:dyDescent="0.2">
      <c r="A221" s="27"/>
      <c r="B221" s="27"/>
      <c r="C221" s="27"/>
      <c r="D221" s="27"/>
      <c r="E221" s="27"/>
      <c r="F221" s="27"/>
      <c r="G221" s="27"/>
      <c r="H221" s="27"/>
      <c r="I221" s="27"/>
      <c r="J221" s="27"/>
      <c r="K221" s="27"/>
      <c r="L221" s="27"/>
      <c r="M221" s="27"/>
      <c r="N221" s="27"/>
      <c r="O221" s="27"/>
      <c r="P221" s="27"/>
      <c r="Q221" s="27"/>
      <c r="R221" s="33"/>
      <c r="S221" s="33"/>
      <c r="T221" s="33"/>
      <c r="U221" s="27"/>
    </row>
    <row r="222" spans="1:21" x14ac:dyDescent="0.2">
      <c r="A222" s="27"/>
      <c r="B222" s="27"/>
      <c r="C222" s="27"/>
      <c r="D222" s="27"/>
      <c r="E222" s="27"/>
      <c r="F222" s="27"/>
      <c r="G222" s="27"/>
      <c r="H222" s="27"/>
      <c r="I222" s="27"/>
      <c r="J222" s="27"/>
      <c r="K222" s="27"/>
      <c r="L222" s="27"/>
      <c r="M222" s="27"/>
      <c r="N222" s="27"/>
      <c r="O222" s="27"/>
      <c r="P222" s="27"/>
      <c r="Q222" s="27"/>
      <c r="R222" s="33"/>
      <c r="S222" s="33"/>
      <c r="T222" s="33"/>
      <c r="U222" s="27"/>
    </row>
    <row r="223" spans="1:21" x14ac:dyDescent="0.2">
      <c r="A223" s="27"/>
      <c r="B223" s="27"/>
      <c r="C223" s="27"/>
      <c r="D223" s="27"/>
      <c r="E223" s="27"/>
      <c r="F223" s="27"/>
      <c r="G223" s="27"/>
      <c r="H223" s="27"/>
      <c r="I223" s="27"/>
      <c r="J223" s="27"/>
      <c r="K223" s="27"/>
      <c r="L223" s="27"/>
      <c r="M223" s="27"/>
      <c r="N223" s="27"/>
      <c r="O223" s="27"/>
      <c r="P223" s="27"/>
      <c r="Q223" s="27"/>
      <c r="R223" s="33"/>
      <c r="S223" s="33"/>
      <c r="T223" s="33"/>
      <c r="U223" s="27"/>
    </row>
    <row r="224" spans="1:21" x14ac:dyDescent="0.2">
      <c r="A224" s="27"/>
      <c r="B224" s="27"/>
      <c r="C224" s="27"/>
      <c r="D224" s="27"/>
      <c r="E224" s="27"/>
      <c r="F224" s="27"/>
      <c r="G224" s="27"/>
      <c r="H224" s="27"/>
      <c r="I224" s="27"/>
      <c r="J224" s="27"/>
      <c r="K224" s="27"/>
      <c r="L224" s="27"/>
      <c r="M224" s="27"/>
      <c r="N224" s="27"/>
      <c r="O224" s="27"/>
      <c r="P224" s="27"/>
      <c r="Q224" s="27"/>
      <c r="R224" s="33"/>
      <c r="S224" s="33"/>
      <c r="T224" s="33"/>
      <c r="U224" s="27"/>
    </row>
    <row r="225" spans="1:21" x14ac:dyDescent="0.2">
      <c r="A225" s="27"/>
      <c r="B225" s="27"/>
      <c r="C225" s="27"/>
      <c r="D225" s="27"/>
      <c r="E225" s="27"/>
      <c r="F225" s="27"/>
      <c r="G225" s="27"/>
      <c r="H225" s="27"/>
      <c r="I225" s="27"/>
      <c r="J225" s="27"/>
      <c r="K225" s="27"/>
      <c r="L225" s="27"/>
      <c r="M225" s="27"/>
      <c r="N225" s="27"/>
      <c r="O225" s="27"/>
      <c r="P225" s="27"/>
      <c r="Q225" s="27"/>
      <c r="R225" s="33"/>
      <c r="S225" s="33"/>
      <c r="T225" s="33"/>
      <c r="U225" s="27"/>
    </row>
    <row r="226" spans="1:21" x14ac:dyDescent="0.2">
      <c r="A226" s="27"/>
      <c r="B226" s="27"/>
      <c r="C226" s="27"/>
      <c r="D226" s="27"/>
      <c r="E226" s="27"/>
      <c r="F226" s="27"/>
      <c r="G226" s="27"/>
      <c r="H226" s="27"/>
      <c r="I226" s="27"/>
      <c r="J226" s="27"/>
      <c r="K226" s="27"/>
      <c r="L226" s="27"/>
      <c r="M226" s="27"/>
      <c r="N226" s="27"/>
      <c r="O226" s="27"/>
      <c r="P226" s="27"/>
      <c r="Q226" s="27"/>
      <c r="R226" s="33"/>
      <c r="S226" s="33"/>
      <c r="T226" s="33"/>
      <c r="U226" s="27"/>
    </row>
    <row r="227" spans="1:21" x14ac:dyDescent="0.2">
      <c r="A227" s="27"/>
      <c r="B227" s="27"/>
      <c r="C227" s="27"/>
      <c r="D227" s="27"/>
      <c r="E227" s="27"/>
      <c r="F227" s="27"/>
      <c r="G227" s="27"/>
      <c r="H227" s="27"/>
      <c r="I227" s="27"/>
      <c r="J227" s="27"/>
      <c r="K227" s="27"/>
      <c r="L227" s="27"/>
      <c r="M227" s="27"/>
      <c r="N227" s="27"/>
      <c r="O227" s="27"/>
      <c r="P227" s="27"/>
      <c r="Q227" s="27"/>
      <c r="R227" s="33"/>
      <c r="S227" s="33"/>
      <c r="T227" s="33"/>
      <c r="U227" s="27"/>
    </row>
    <row r="228" spans="1:21" x14ac:dyDescent="0.2">
      <c r="A228" s="27"/>
      <c r="B228" s="27"/>
      <c r="C228" s="27"/>
      <c r="D228" s="27"/>
      <c r="E228" s="27"/>
      <c r="F228" s="27"/>
      <c r="G228" s="27"/>
      <c r="H228" s="27"/>
      <c r="I228" s="27"/>
      <c r="J228" s="27"/>
      <c r="K228" s="27"/>
      <c r="L228" s="27"/>
      <c r="M228" s="27"/>
      <c r="N228" s="27"/>
      <c r="O228" s="27"/>
      <c r="P228" s="27"/>
      <c r="Q228" s="27"/>
      <c r="R228" s="33"/>
      <c r="S228" s="33"/>
      <c r="T228" s="33"/>
      <c r="U228" s="27"/>
    </row>
    <row r="229" spans="1:21" x14ac:dyDescent="0.2">
      <c r="A229" s="27"/>
      <c r="B229" s="27"/>
      <c r="C229" s="27"/>
      <c r="D229" s="27"/>
      <c r="E229" s="27"/>
      <c r="F229" s="27"/>
      <c r="G229" s="27"/>
      <c r="H229" s="27"/>
      <c r="I229" s="27"/>
      <c r="J229" s="27"/>
      <c r="K229" s="27"/>
      <c r="L229" s="27"/>
      <c r="M229" s="27"/>
      <c r="N229" s="27"/>
      <c r="O229" s="27"/>
      <c r="P229" s="27"/>
      <c r="Q229" s="27"/>
      <c r="R229" s="33"/>
      <c r="S229" s="33"/>
      <c r="T229" s="33"/>
      <c r="U229" s="27"/>
    </row>
    <row r="230" spans="1:21" x14ac:dyDescent="0.2">
      <c r="A230" s="27"/>
      <c r="B230" s="27"/>
      <c r="C230" s="27"/>
      <c r="D230" s="27"/>
      <c r="E230" s="27"/>
      <c r="F230" s="27"/>
      <c r="G230" s="27"/>
      <c r="H230" s="27"/>
      <c r="I230" s="27"/>
      <c r="J230" s="27"/>
      <c r="K230" s="27"/>
      <c r="L230" s="27"/>
      <c r="M230" s="27"/>
      <c r="N230" s="27"/>
      <c r="O230" s="27"/>
      <c r="P230" s="27"/>
      <c r="Q230" s="27"/>
      <c r="R230" s="33"/>
      <c r="S230" s="33"/>
      <c r="T230" s="33"/>
      <c r="U230" s="27"/>
    </row>
    <row r="231" spans="1:21" x14ac:dyDescent="0.2">
      <c r="A231" s="27"/>
      <c r="B231" s="27"/>
      <c r="C231" s="27"/>
      <c r="D231" s="27"/>
      <c r="E231" s="27"/>
      <c r="F231" s="27"/>
      <c r="G231" s="27"/>
      <c r="H231" s="27"/>
      <c r="I231" s="27"/>
      <c r="J231" s="27"/>
      <c r="K231" s="27"/>
      <c r="L231" s="27"/>
      <c r="M231" s="27"/>
      <c r="N231" s="27"/>
      <c r="O231" s="27"/>
      <c r="P231" s="27"/>
      <c r="Q231" s="27"/>
      <c r="R231" s="33"/>
      <c r="S231" s="33"/>
      <c r="T231" s="33"/>
      <c r="U231" s="27"/>
    </row>
    <row r="232" spans="1:21" x14ac:dyDescent="0.2">
      <c r="A232" s="27"/>
      <c r="B232" s="27"/>
      <c r="C232" s="27"/>
      <c r="D232" s="27"/>
      <c r="E232" s="27"/>
      <c r="F232" s="27"/>
      <c r="G232" s="27"/>
      <c r="H232" s="27"/>
      <c r="I232" s="27"/>
      <c r="J232" s="27"/>
      <c r="K232" s="27"/>
      <c r="L232" s="27"/>
      <c r="M232" s="27"/>
      <c r="N232" s="27"/>
      <c r="O232" s="27"/>
      <c r="P232" s="27"/>
      <c r="Q232" s="27"/>
      <c r="R232" s="33"/>
      <c r="S232" s="33"/>
      <c r="T232" s="33"/>
      <c r="U232" s="27"/>
    </row>
    <row r="233" spans="1:21" x14ac:dyDescent="0.2">
      <c r="A233" s="27"/>
      <c r="B233" s="27"/>
      <c r="C233" s="27"/>
      <c r="D233" s="27"/>
      <c r="E233" s="27"/>
      <c r="F233" s="27"/>
      <c r="G233" s="27"/>
      <c r="H233" s="27"/>
      <c r="I233" s="27"/>
      <c r="J233" s="27"/>
      <c r="K233" s="27"/>
      <c r="L233" s="27"/>
      <c r="M233" s="27"/>
      <c r="N233" s="27"/>
      <c r="O233" s="27"/>
      <c r="P233" s="27"/>
      <c r="Q233" s="27"/>
      <c r="R233" s="33"/>
      <c r="S233" s="33"/>
      <c r="T233" s="33"/>
      <c r="U233" s="27"/>
    </row>
    <row r="234" spans="1:21" x14ac:dyDescent="0.2">
      <c r="A234" s="27"/>
      <c r="B234" s="27"/>
      <c r="C234" s="27"/>
      <c r="D234" s="27"/>
      <c r="E234" s="27"/>
      <c r="F234" s="27"/>
      <c r="G234" s="27"/>
      <c r="H234" s="27"/>
      <c r="I234" s="27"/>
      <c r="J234" s="27"/>
      <c r="K234" s="27"/>
      <c r="L234" s="27"/>
      <c r="M234" s="27"/>
      <c r="N234" s="27"/>
      <c r="O234" s="27"/>
      <c r="P234" s="27"/>
      <c r="Q234" s="27"/>
      <c r="R234" s="33"/>
      <c r="S234" s="33"/>
      <c r="T234" s="33"/>
      <c r="U234" s="27"/>
    </row>
    <row r="235" spans="1:21" x14ac:dyDescent="0.2">
      <c r="A235" s="27"/>
      <c r="B235" s="27"/>
      <c r="C235" s="27"/>
      <c r="D235" s="27"/>
      <c r="E235" s="27"/>
      <c r="F235" s="27"/>
      <c r="G235" s="27"/>
      <c r="H235" s="27"/>
      <c r="I235" s="27"/>
      <c r="J235" s="27"/>
      <c r="K235" s="27"/>
      <c r="L235" s="27"/>
      <c r="M235" s="27"/>
      <c r="N235" s="27"/>
      <c r="O235" s="27"/>
      <c r="P235" s="27"/>
      <c r="Q235" s="27"/>
      <c r="R235" s="33"/>
      <c r="S235" s="33"/>
      <c r="T235" s="33"/>
      <c r="U235" s="27"/>
    </row>
    <row r="236" spans="1:21" x14ac:dyDescent="0.2">
      <c r="A236" s="27"/>
      <c r="B236" s="27"/>
      <c r="C236" s="27"/>
      <c r="D236" s="27"/>
      <c r="E236" s="27"/>
      <c r="F236" s="27"/>
      <c r="G236" s="27"/>
      <c r="H236" s="27"/>
      <c r="I236" s="27"/>
      <c r="J236" s="27"/>
      <c r="K236" s="27"/>
      <c r="L236" s="27"/>
      <c r="M236" s="27"/>
      <c r="N236" s="27"/>
      <c r="O236" s="27"/>
      <c r="P236" s="27"/>
      <c r="Q236" s="27"/>
      <c r="R236" s="33"/>
      <c r="S236" s="33"/>
      <c r="T236" s="33"/>
      <c r="U236" s="27"/>
    </row>
    <row r="237" spans="1:21" x14ac:dyDescent="0.2">
      <c r="A237" s="27"/>
      <c r="B237" s="27"/>
      <c r="C237" s="27"/>
      <c r="D237" s="27"/>
      <c r="E237" s="27"/>
      <c r="F237" s="27"/>
      <c r="G237" s="27"/>
      <c r="H237" s="27"/>
      <c r="I237" s="27"/>
      <c r="J237" s="27"/>
      <c r="K237" s="27"/>
      <c r="L237" s="27"/>
      <c r="M237" s="27"/>
      <c r="N237" s="27"/>
      <c r="O237" s="27"/>
      <c r="P237" s="27"/>
      <c r="Q237" s="27"/>
      <c r="R237" s="33"/>
      <c r="S237" s="33"/>
      <c r="T237" s="33"/>
      <c r="U237" s="27"/>
    </row>
    <row r="238" spans="1:21" x14ac:dyDescent="0.2">
      <c r="A238" s="27"/>
      <c r="B238" s="27"/>
      <c r="C238" s="27"/>
      <c r="D238" s="27"/>
      <c r="E238" s="27"/>
      <c r="F238" s="27"/>
      <c r="G238" s="27"/>
      <c r="H238" s="27"/>
      <c r="I238" s="27"/>
      <c r="J238" s="27"/>
      <c r="K238" s="27"/>
      <c r="L238" s="27"/>
      <c r="M238" s="27"/>
      <c r="N238" s="27"/>
      <c r="O238" s="27"/>
      <c r="P238" s="27"/>
      <c r="Q238" s="27"/>
      <c r="R238" s="33"/>
      <c r="S238" s="33"/>
      <c r="T238" s="33"/>
      <c r="U238" s="27"/>
    </row>
    <row r="239" spans="1:21" x14ac:dyDescent="0.2">
      <c r="A239" s="27"/>
      <c r="B239" s="27"/>
      <c r="C239" s="27"/>
      <c r="D239" s="27"/>
      <c r="E239" s="27"/>
      <c r="F239" s="27"/>
      <c r="G239" s="27"/>
      <c r="H239" s="27"/>
      <c r="I239" s="27"/>
      <c r="J239" s="27"/>
      <c r="K239" s="27"/>
      <c r="L239" s="27"/>
      <c r="M239" s="27"/>
      <c r="N239" s="27"/>
      <c r="O239" s="27"/>
      <c r="P239" s="27"/>
      <c r="Q239" s="27"/>
      <c r="R239" s="33"/>
      <c r="S239" s="33"/>
      <c r="T239" s="33"/>
      <c r="U239" s="27"/>
    </row>
    <row r="240" spans="1:21" x14ac:dyDescent="0.2">
      <c r="A240" s="27"/>
      <c r="B240" s="27"/>
      <c r="C240" s="27"/>
      <c r="D240" s="27"/>
      <c r="E240" s="27"/>
      <c r="F240" s="27"/>
      <c r="G240" s="27"/>
      <c r="H240" s="27"/>
      <c r="I240" s="27"/>
      <c r="J240" s="27"/>
      <c r="K240" s="27"/>
      <c r="L240" s="27"/>
      <c r="M240" s="27"/>
      <c r="N240" s="27"/>
      <c r="O240" s="27"/>
      <c r="P240" s="27"/>
      <c r="Q240" s="27"/>
      <c r="R240" s="33"/>
      <c r="S240" s="33"/>
      <c r="T240" s="33"/>
      <c r="U240" s="27"/>
    </row>
    <row r="241" spans="1:21" x14ac:dyDescent="0.2">
      <c r="A241" s="27"/>
      <c r="B241" s="27"/>
      <c r="C241" s="27"/>
      <c r="D241" s="27"/>
      <c r="E241" s="27"/>
      <c r="F241" s="27"/>
      <c r="G241" s="27"/>
      <c r="H241" s="27"/>
      <c r="I241" s="27"/>
      <c r="J241" s="27"/>
      <c r="K241" s="27"/>
      <c r="L241" s="27"/>
      <c r="M241" s="27"/>
      <c r="N241" s="27"/>
      <c r="O241" s="27"/>
      <c r="P241" s="27"/>
      <c r="Q241" s="27"/>
      <c r="R241" s="33"/>
      <c r="S241" s="33"/>
      <c r="T241" s="33"/>
      <c r="U241" s="27"/>
    </row>
    <row r="242" spans="1:21" x14ac:dyDescent="0.2">
      <c r="A242" s="27"/>
      <c r="B242" s="27"/>
      <c r="C242" s="27"/>
      <c r="D242" s="27"/>
      <c r="E242" s="27"/>
      <c r="F242" s="27"/>
      <c r="G242" s="27"/>
      <c r="H242" s="27"/>
      <c r="I242" s="27"/>
      <c r="J242" s="27"/>
      <c r="K242" s="27"/>
      <c r="L242" s="27"/>
      <c r="M242" s="27"/>
      <c r="N242" s="27"/>
      <c r="O242" s="27"/>
      <c r="P242" s="27"/>
      <c r="Q242" s="27"/>
      <c r="R242" s="33"/>
      <c r="S242" s="33"/>
      <c r="T242" s="33"/>
      <c r="U242" s="27"/>
    </row>
    <row r="243" spans="1:21" x14ac:dyDescent="0.2">
      <c r="A243" s="27"/>
      <c r="B243" s="27"/>
      <c r="C243" s="27"/>
      <c r="D243" s="27"/>
      <c r="E243" s="27"/>
      <c r="F243" s="27"/>
      <c r="G243" s="27"/>
      <c r="H243" s="27"/>
      <c r="I243" s="27"/>
      <c r="J243" s="27"/>
      <c r="K243" s="27"/>
      <c r="L243" s="27"/>
      <c r="M243" s="27"/>
      <c r="N243" s="27"/>
      <c r="O243" s="27"/>
      <c r="P243" s="27"/>
      <c r="Q243" s="27"/>
      <c r="R243" s="33"/>
      <c r="S243" s="33"/>
      <c r="T243" s="33"/>
      <c r="U243" s="27"/>
    </row>
    <row r="244" spans="1:21" x14ac:dyDescent="0.2">
      <c r="A244" s="27"/>
      <c r="B244" s="27"/>
      <c r="C244" s="27"/>
      <c r="D244" s="27"/>
      <c r="E244" s="27"/>
      <c r="F244" s="27"/>
      <c r="G244" s="27"/>
      <c r="H244" s="27"/>
      <c r="I244" s="27"/>
      <c r="J244" s="27"/>
      <c r="K244" s="27"/>
      <c r="L244" s="27"/>
      <c r="M244" s="27"/>
      <c r="N244" s="27"/>
      <c r="O244" s="27"/>
      <c r="P244" s="27"/>
      <c r="Q244" s="27"/>
      <c r="R244" s="33"/>
      <c r="S244" s="33"/>
      <c r="T244" s="33"/>
      <c r="U244" s="27"/>
    </row>
    <row r="245" spans="1:21" x14ac:dyDescent="0.2">
      <c r="A245" s="27"/>
      <c r="B245" s="27"/>
      <c r="C245" s="27"/>
      <c r="D245" s="27"/>
      <c r="E245" s="27"/>
      <c r="F245" s="27"/>
      <c r="G245" s="27"/>
      <c r="H245" s="27"/>
      <c r="I245" s="27"/>
      <c r="J245" s="27"/>
      <c r="K245" s="27"/>
      <c r="L245" s="27"/>
      <c r="M245" s="27"/>
      <c r="N245" s="27"/>
      <c r="O245" s="27"/>
      <c r="P245" s="27"/>
      <c r="Q245" s="27"/>
      <c r="R245" s="33"/>
      <c r="S245" s="33"/>
      <c r="T245" s="33"/>
      <c r="U245" s="27"/>
    </row>
    <row r="246" spans="1:21" x14ac:dyDescent="0.2">
      <c r="A246" s="27"/>
      <c r="B246" s="27"/>
      <c r="C246" s="27"/>
      <c r="D246" s="27"/>
      <c r="E246" s="27"/>
      <c r="F246" s="27"/>
      <c r="G246" s="27"/>
      <c r="H246" s="27"/>
      <c r="I246" s="27"/>
      <c r="J246" s="27"/>
      <c r="K246" s="27"/>
      <c r="L246" s="27"/>
      <c r="M246" s="27"/>
      <c r="N246" s="27"/>
      <c r="O246" s="27"/>
      <c r="P246" s="27"/>
      <c r="Q246" s="27"/>
      <c r="R246" s="33"/>
      <c r="S246" s="33"/>
      <c r="T246" s="33"/>
      <c r="U246" s="27"/>
    </row>
    <row r="247" spans="1:21" x14ac:dyDescent="0.2">
      <c r="A247" s="27"/>
      <c r="B247" s="27"/>
      <c r="C247" s="27"/>
      <c r="D247" s="27"/>
      <c r="E247" s="27"/>
      <c r="F247" s="27"/>
      <c r="G247" s="27"/>
      <c r="H247" s="27"/>
      <c r="I247" s="27"/>
      <c r="J247" s="27"/>
      <c r="K247" s="27"/>
      <c r="L247" s="27"/>
      <c r="M247" s="27"/>
      <c r="N247" s="27"/>
      <c r="O247" s="27"/>
      <c r="P247" s="27"/>
      <c r="Q247" s="27"/>
      <c r="R247" s="33"/>
      <c r="S247" s="33"/>
      <c r="T247" s="33"/>
      <c r="U247" s="27"/>
    </row>
    <row r="248" spans="1:21" x14ac:dyDescent="0.2">
      <c r="A248" s="27"/>
      <c r="B248" s="27"/>
      <c r="C248" s="27"/>
      <c r="D248" s="27"/>
      <c r="E248" s="27"/>
      <c r="F248" s="27"/>
      <c r="G248" s="27"/>
      <c r="H248" s="27"/>
      <c r="I248" s="27"/>
      <c r="J248" s="27"/>
      <c r="K248" s="27"/>
      <c r="L248" s="27"/>
      <c r="M248" s="27"/>
      <c r="N248" s="27"/>
      <c r="O248" s="27"/>
      <c r="P248" s="27"/>
      <c r="Q248" s="27"/>
      <c r="R248" s="33"/>
      <c r="S248" s="33"/>
      <c r="T248" s="33"/>
      <c r="U248" s="27"/>
    </row>
    <row r="249" spans="1:21" x14ac:dyDescent="0.2">
      <c r="A249" s="27"/>
      <c r="B249" s="27"/>
      <c r="C249" s="27"/>
      <c r="D249" s="27"/>
      <c r="E249" s="27"/>
      <c r="F249" s="27"/>
      <c r="G249" s="27"/>
      <c r="H249" s="27"/>
      <c r="I249" s="27"/>
      <c r="J249" s="27"/>
      <c r="K249" s="27"/>
      <c r="L249" s="27"/>
      <c r="M249" s="27"/>
      <c r="N249" s="27"/>
      <c r="O249" s="27"/>
      <c r="P249" s="27"/>
      <c r="Q249" s="27"/>
      <c r="R249" s="33"/>
      <c r="S249" s="33"/>
      <c r="T249" s="33"/>
      <c r="U249" s="27"/>
    </row>
    <row r="250" spans="1:21" x14ac:dyDescent="0.2">
      <c r="A250" s="27"/>
      <c r="B250" s="27"/>
      <c r="C250" s="27"/>
      <c r="D250" s="27"/>
      <c r="E250" s="27"/>
      <c r="F250" s="27"/>
      <c r="G250" s="27"/>
      <c r="H250" s="27"/>
      <c r="I250" s="27"/>
      <c r="J250" s="27"/>
      <c r="K250" s="27"/>
      <c r="L250" s="27"/>
      <c r="M250" s="27"/>
      <c r="N250" s="27"/>
      <c r="O250" s="27"/>
      <c r="P250" s="27"/>
      <c r="Q250" s="27"/>
      <c r="R250" s="33"/>
      <c r="S250" s="33"/>
      <c r="T250" s="33"/>
      <c r="U250" s="27"/>
    </row>
    <row r="251" spans="1:21" x14ac:dyDescent="0.2">
      <c r="A251" s="27"/>
      <c r="B251" s="27"/>
      <c r="C251" s="27"/>
      <c r="D251" s="27"/>
      <c r="E251" s="27"/>
      <c r="F251" s="27"/>
      <c r="G251" s="27"/>
      <c r="H251" s="27"/>
      <c r="I251" s="27"/>
      <c r="J251" s="27"/>
      <c r="K251" s="27"/>
      <c r="L251" s="27"/>
      <c r="M251" s="27"/>
      <c r="N251" s="27"/>
      <c r="O251" s="27"/>
      <c r="P251" s="27"/>
      <c r="Q251" s="27"/>
      <c r="R251" s="33"/>
      <c r="S251" s="33"/>
      <c r="T251" s="33"/>
      <c r="U251" s="27"/>
    </row>
    <row r="252" spans="1:21" x14ac:dyDescent="0.2">
      <c r="A252" s="27"/>
      <c r="B252" s="27"/>
      <c r="C252" s="27"/>
      <c r="D252" s="27"/>
      <c r="E252" s="27"/>
      <c r="F252" s="27"/>
      <c r="G252" s="27"/>
      <c r="H252" s="27"/>
      <c r="I252" s="27"/>
      <c r="J252" s="27"/>
      <c r="K252" s="27"/>
      <c r="L252" s="27"/>
      <c r="M252" s="27"/>
      <c r="N252" s="27"/>
      <c r="O252" s="27"/>
      <c r="P252" s="27"/>
      <c r="Q252" s="27"/>
      <c r="R252" s="33"/>
      <c r="S252" s="33"/>
      <c r="T252" s="33"/>
      <c r="U252" s="27"/>
    </row>
    <row r="253" spans="1:21" x14ac:dyDescent="0.2">
      <c r="A253" s="27"/>
      <c r="B253" s="27"/>
      <c r="C253" s="27"/>
      <c r="D253" s="27"/>
      <c r="E253" s="27"/>
      <c r="F253" s="27"/>
      <c r="G253" s="27"/>
      <c r="H253" s="27"/>
      <c r="I253" s="27"/>
      <c r="J253" s="27"/>
      <c r="K253" s="27"/>
      <c r="L253" s="27"/>
      <c r="M253" s="27"/>
      <c r="N253" s="27"/>
      <c r="O253" s="27"/>
      <c r="P253" s="27"/>
      <c r="Q253" s="27"/>
      <c r="R253" s="33"/>
      <c r="S253" s="33"/>
      <c r="T253" s="33"/>
      <c r="U253" s="27"/>
    </row>
    <row r="254" spans="1:21" x14ac:dyDescent="0.2">
      <c r="A254" s="27"/>
      <c r="B254" s="27"/>
      <c r="C254" s="27"/>
      <c r="D254" s="27"/>
      <c r="E254" s="27"/>
      <c r="F254" s="27"/>
      <c r="G254" s="27"/>
      <c r="H254" s="27"/>
      <c r="I254" s="27"/>
      <c r="J254" s="27"/>
      <c r="K254" s="27"/>
      <c r="L254" s="27"/>
      <c r="M254" s="27"/>
      <c r="N254" s="27"/>
      <c r="O254" s="27"/>
      <c r="P254" s="27"/>
      <c r="Q254" s="27"/>
      <c r="R254" s="33"/>
      <c r="S254" s="33"/>
      <c r="T254" s="33"/>
      <c r="U254" s="27"/>
    </row>
    <row r="255" spans="1:21" x14ac:dyDescent="0.2">
      <c r="A255" s="27"/>
      <c r="B255" s="27"/>
      <c r="C255" s="27"/>
      <c r="D255" s="27"/>
      <c r="E255" s="27"/>
      <c r="F255" s="27"/>
      <c r="G255" s="27"/>
      <c r="H255" s="27"/>
      <c r="I255" s="27"/>
      <c r="J255" s="27"/>
      <c r="K255" s="27"/>
      <c r="L255" s="27"/>
      <c r="M255" s="27"/>
      <c r="N255" s="27"/>
      <c r="O255" s="27"/>
      <c r="P255" s="27"/>
      <c r="Q255" s="27"/>
      <c r="R255" s="33"/>
      <c r="S255" s="33"/>
      <c r="T255" s="33"/>
      <c r="U255" s="27"/>
    </row>
    <row r="256" spans="1:21" x14ac:dyDescent="0.2">
      <c r="A256" s="27"/>
      <c r="B256" s="27"/>
      <c r="C256" s="27"/>
      <c r="D256" s="27"/>
      <c r="E256" s="27"/>
      <c r="F256" s="27"/>
      <c r="G256" s="27"/>
      <c r="H256" s="27"/>
      <c r="I256" s="27"/>
      <c r="J256" s="27"/>
      <c r="K256" s="27"/>
      <c r="L256" s="27"/>
      <c r="M256" s="27"/>
      <c r="N256" s="27"/>
      <c r="O256" s="27"/>
      <c r="P256" s="27"/>
      <c r="Q256" s="27"/>
      <c r="R256" s="33"/>
      <c r="S256" s="33"/>
      <c r="T256" s="33"/>
      <c r="U256" s="27"/>
    </row>
    <row r="257" spans="1:21" x14ac:dyDescent="0.2">
      <c r="A257" s="27"/>
      <c r="B257" s="27"/>
      <c r="C257" s="27"/>
      <c r="D257" s="27"/>
      <c r="E257" s="27"/>
      <c r="F257" s="27"/>
      <c r="G257" s="27"/>
      <c r="H257" s="27"/>
      <c r="I257" s="27"/>
      <c r="J257" s="27"/>
      <c r="K257" s="27"/>
      <c r="L257" s="27"/>
      <c r="M257" s="27"/>
      <c r="N257" s="27"/>
      <c r="O257" s="27"/>
      <c r="P257" s="27"/>
      <c r="Q257" s="27"/>
      <c r="R257" s="33"/>
      <c r="S257" s="33"/>
      <c r="T257" s="33"/>
      <c r="U257" s="27"/>
    </row>
    <row r="258" spans="1:21" x14ac:dyDescent="0.2">
      <c r="A258" s="27"/>
      <c r="B258" s="27"/>
      <c r="C258" s="27"/>
      <c r="D258" s="27"/>
      <c r="E258" s="27"/>
      <c r="F258" s="27"/>
      <c r="G258" s="27"/>
      <c r="H258" s="27"/>
      <c r="I258" s="27"/>
      <c r="J258" s="27"/>
      <c r="K258" s="27"/>
      <c r="L258" s="27"/>
      <c r="M258" s="27"/>
      <c r="N258" s="27"/>
      <c r="O258" s="27"/>
      <c r="P258" s="27"/>
      <c r="Q258" s="27"/>
      <c r="R258" s="33"/>
      <c r="S258" s="33"/>
      <c r="T258" s="33"/>
      <c r="U258" s="27"/>
    </row>
    <row r="259" spans="1:21" x14ac:dyDescent="0.2">
      <c r="A259" s="27"/>
      <c r="B259" s="27"/>
      <c r="C259" s="27"/>
      <c r="D259" s="27"/>
      <c r="E259" s="27"/>
      <c r="F259" s="27"/>
      <c r="G259" s="27"/>
      <c r="H259" s="27"/>
      <c r="I259" s="27"/>
      <c r="J259" s="27"/>
      <c r="K259" s="27"/>
      <c r="L259" s="27"/>
      <c r="M259" s="27"/>
      <c r="N259" s="27"/>
      <c r="O259" s="27"/>
      <c r="P259" s="27"/>
      <c r="Q259" s="27"/>
      <c r="R259" s="33"/>
      <c r="S259" s="33"/>
      <c r="T259" s="33"/>
      <c r="U259" s="27"/>
    </row>
    <row r="260" spans="1:21" x14ac:dyDescent="0.2">
      <c r="A260" s="27"/>
      <c r="B260" s="27"/>
      <c r="C260" s="27"/>
      <c r="D260" s="27"/>
      <c r="E260" s="27"/>
      <c r="F260" s="27"/>
      <c r="G260" s="27"/>
      <c r="H260" s="27"/>
      <c r="I260" s="27"/>
      <c r="J260" s="27"/>
      <c r="K260" s="27"/>
      <c r="L260" s="27"/>
      <c r="M260" s="27"/>
      <c r="N260" s="27"/>
      <c r="O260" s="27"/>
      <c r="P260" s="27"/>
      <c r="Q260" s="27"/>
      <c r="R260" s="33"/>
      <c r="S260" s="33"/>
      <c r="T260" s="33"/>
      <c r="U260" s="27"/>
    </row>
    <row r="261" spans="1:21" x14ac:dyDescent="0.2">
      <c r="A261" s="27"/>
      <c r="B261" s="27"/>
      <c r="C261" s="27"/>
      <c r="D261" s="27"/>
      <c r="E261" s="27"/>
      <c r="F261" s="27"/>
      <c r="G261" s="27"/>
      <c r="H261" s="27"/>
      <c r="I261" s="27"/>
      <c r="J261" s="27"/>
      <c r="K261" s="27"/>
      <c r="L261" s="27"/>
      <c r="M261" s="27"/>
      <c r="N261" s="27"/>
      <c r="O261" s="27"/>
      <c r="P261" s="27"/>
      <c r="Q261" s="27"/>
      <c r="R261" s="33"/>
      <c r="S261" s="33"/>
      <c r="T261" s="33"/>
      <c r="U261" s="27"/>
    </row>
    <row r="262" spans="1:21" x14ac:dyDescent="0.2">
      <c r="A262" s="27"/>
      <c r="B262" s="27"/>
      <c r="C262" s="27"/>
      <c r="D262" s="27"/>
      <c r="E262" s="27"/>
      <c r="F262" s="27"/>
      <c r="G262" s="27"/>
      <c r="H262" s="27"/>
      <c r="I262" s="27"/>
      <c r="J262" s="27"/>
      <c r="K262" s="27"/>
      <c r="L262" s="27"/>
      <c r="M262" s="27"/>
      <c r="N262" s="27"/>
      <c r="O262" s="27"/>
      <c r="P262" s="27"/>
      <c r="Q262" s="27"/>
      <c r="R262" s="33"/>
      <c r="S262" s="33"/>
      <c r="T262" s="33"/>
      <c r="U262" s="27"/>
    </row>
    <row r="263" spans="1:21" x14ac:dyDescent="0.2">
      <c r="A263" s="27"/>
      <c r="B263" s="27"/>
      <c r="C263" s="27"/>
      <c r="D263" s="27"/>
      <c r="E263" s="27"/>
      <c r="F263" s="27"/>
      <c r="G263" s="27"/>
      <c r="H263" s="27"/>
      <c r="I263" s="27"/>
      <c r="J263" s="27"/>
      <c r="K263" s="27"/>
      <c r="L263" s="27"/>
      <c r="M263" s="27"/>
      <c r="N263" s="27"/>
      <c r="O263" s="27"/>
      <c r="P263" s="27"/>
      <c r="Q263" s="27"/>
      <c r="R263" s="33"/>
      <c r="S263" s="33"/>
      <c r="T263" s="33"/>
      <c r="U263" s="27"/>
    </row>
    <row r="264" spans="1:21" x14ac:dyDescent="0.2">
      <c r="A264" s="27"/>
      <c r="B264" s="27"/>
      <c r="C264" s="27"/>
      <c r="D264" s="27"/>
      <c r="E264" s="27"/>
      <c r="F264" s="27"/>
      <c r="G264" s="27"/>
      <c r="H264" s="27"/>
      <c r="I264" s="27"/>
      <c r="J264" s="27"/>
      <c r="K264" s="27"/>
      <c r="L264" s="27"/>
      <c r="M264" s="27"/>
      <c r="N264" s="27"/>
      <c r="O264" s="27"/>
      <c r="P264" s="27"/>
      <c r="Q264" s="27"/>
      <c r="R264" s="33"/>
      <c r="S264" s="33"/>
      <c r="T264" s="33"/>
      <c r="U264" s="27"/>
    </row>
    <row r="265" spans="1:21" x14ac:dyDescent="0.2">
      <c r="A265" s="27"/>
      <c r="B265" s="27"/>
      <c r="C265" s="27"/>
      <c r="D265" s="27"/>
      <c r="E265" s="27"/>
      <c r="F265" s="27"/>
      <c r="G265" s="27"/>
      <c r="H265" s="27"/>
      <c r="I265" s="27"/>
      <c r="J265" s="27"/>
      <c r="K265" s="27"/>
      <c r="L265" s="27"/>
      <c r="M265" s="27"/>
      <c r="N265" s="27"/>
      <c r="O265" s="27"/>
      <c r="P265" s="27"/>
      <c r="Q265" s="27"/>
      <c r="R265" s="33"/>
      <c r="S265" s="33"/>
      <c r="T265" s="33"/>
      <c r="U265" s="27"/>
    </row>
    <row r="266" spans="1:21" x14ac:dyDescent="0.2">
      <c r="A266" s="27"/>
      <c r="B266" s="27"/>
      <c r="C266" s="27"/>
      <c r="D266" s="27"/>
      <c r="E266" s="27"/>
      <c r="F266" s="27"/>
      <c r="G266" s="27"/>
      <c r="H266" s="27"/>
      <c r="I266" s="27"/>
      <c r="J266" s="27"/>
      <c r="K266" s="27"/>
      <c r="L266" s="27"/>
      <c r="M266" s="27"/>
      <c r="N266" s="27"/>
      <c r="O266" s="27"/>
      <c r="P266" s="27"/>
      <c r="Q266" s="27"/>
      <c r="R266" s="33"/>
      <c r="S266" s="33"/>
      <c r="T266" s="33"/>
      <c r="U266" s="27"/>
    </row>
    <row r="267" spans="1:21" x14ac:dyDescent="0.2">
      <c r="A267" s="27"/>
      <c r="B267" s="27"/>
      <c r="C267" s="27"/>
      <c r="D267" s="27"/>
      <c r="E267" s="27"/>
      <c r="F267" s="27"/>
      <c r="G267" s="27"/>
      <c r="H267" s="27"/>
      <c r="I267" s="27"/>
      <c r="J267" s="27"/>
      <c r="K267" s="27"/>
      <c r="L267" s="27"/>
      <c r="M267" s="27"/>
      <c r="N267" s="27"/>
      <c r="O267" s="27"/>
      <c r="P267" s="27"/>
      <c r="Q267" s="27"/>
      <c r="R267" s="33"/>
      <c r="S267" s="33"/>
      <c r="T267" s="33"/>
      <c r="U267" s="27"/>
    </row>
    <row r="268" spans="1:21" x14ac:dyDescent="0.2">
      <c r="A268" s="27"/>
      <c r="B268" s="27"/>
      <c r="C268" s="27"/>
      <c r="D268" s="27"/>
      <c r="E268" s="27"/>
      <c r="F268" s="27"/>
      <c r="G268" s="27"/>
      <c r="H268" s="27"/>
      <c r="I268" s="27"/>
      <c r="J268" s="27"/>
      <c r="K268" s="27"/>
      <c r="L268" s="27"/>
      <c r="M268" s="27"/>
      <c r="N268" s="27"/>
      <c r="O268" s="27"/>
      <c r="P268" s="27"/>
      <c r="Q268" s="27"/>
      <c r="R268" s="33"/>
      <c r="S268" s="33"/>
      <c r="T268" s="33"/>
      <c r="U268" s="27"/>
    </row>
    <row r="269" spans="1:21" x14ac:dyDescent="0.2">
      <c r="A269" s="27"/>
      <c r="B269" s="27"/>
      <c r="C269" s="27"/>
      <c r="D269" s="27"/>
      <c r="E269" s="27"/>
      <c r="F269" s="27"/>
      <c r="G269" s="27"/>
      <c r="H269" s="27"/>
      <c r="I269" s="27"/>
      <c r="J269" s="27"/>
      <c r="K269" s="27"/>
      <c r="L269" s="27"/>
      <c r="M269" s="27"/>
      <c r="N269" s="27"/>
      <c r="O269" s="27"/>
      <c r="P269" s="27"/>
      <c r="Q269" s="27"/>
      <c r="R269" s="33"/>
      <c r="S269" s="33"/>
      <c r="T269" s="33"/>
      <c r="U269" s="27"/>
    </row>
    <row r="270" spans="1:21" x14ac:dyDescent="0.2">
      <c r="A270" s="27"/>
      <c r="B270" s="27"/>
      <c r="C270" s="27"/>
      <c r="D270" s="27"/>
      <c r="E270" s="27"/>
      <c r="F270" s="27"/>
      <c r="G270" s="27"/>
      <c r="H270" s="27"/>
      <c r="I270" s="27"/>
      <c r="J270" s="27"/>
      <c r="K270" s="27"/>
      <c r="L270" s="27"/>
      <c r="M270" s="27"/>
      <c r="N270" s="27"/>
      <c r="O270" s="27"/>
      <c r="P270" s="27"/>
      <c r="Q270" s="27"/>
      <c r="R270" s="33"/>
      <c r="S270" s="33"/>
      <c r="T270" s="33"/>
      <c r="U270" s="27"/>
    </row>
    <row r="271" spans="1:21" x14ac:dyDescent="0.2">
      <c r="A271" s="27"/>
      <c r="B271" s="27"/>
      <c r="C271" s="27"/>
      <c r="D271" s="27"/>
      <c r="E271" s="27"/>
      <c r="F271" s="27"/>
      <c r="G271" s="27"/>
      <c r="H271" s="27"/>
      <c r="I271" s="27"/>
      <c r="J271" s="27"/>
      <c r="K271" s="27"/>
      <c r="L271" s="27"/>
      <c r="M271" s="27"/>
      <c r="N271" s="27"/>
      <c r="O271" s="27"/>
      <c r="P271" s="27"/>
      <c r="Q271" s="27"/>
      <c r="R271" s="33"/>
      <c r="S271" s="33"/>
      <c r="T271" s="33"/>
      <c r="U271" s="27"/>
    </row>
    <row r="272" spans="1:21" x14ac:dyDescent="0.2">
      <c r="A272" s="27"/>
      <c r="B272" s="27"/>
      <c r="C272" s="27"/>
      <c r="D272" s="27"/>
      <c r="E272" s="27"/>
      <c r="F272" s="27"/>
      <c r="G272" s="27"/>
      <c r="H272" s="27"/>
      <c r="I272" s="27"/>
      <c r="J272" s="27"/>
      <c r="K272" s="27"/>
      <c r="L272" s="27"/>
      <c r="M272" s="27"/>
      <c r="N272" s="27"/>
      <c r="O272" s="27"/>
      <c r="P272" s="27"/>
      <c r="Q272" s="27"/>
      <c r="R272" s="33"/>
      <c r="S272" s="33"/>
      <c r="T272" s="33"/>
      <c r="U272" s="27"/>
    </row>
    <row r="273" spans="1:21" x14ac:dyDescent="0.2">
      <c r="A273" s="27"/>
      <c r="B273" s="27"/>
      <c r="C273" s="27"/>
      <c r="D273" s="27"/>
      <c r="E273" s="27"/>
      <c r="F273" s="27"/>
      <c r="G273" s="27"/>
      <c r="H273" s="27"/>
      <c r="I273" s="27"/>
      <c r="J273" s="27"/>
      <c r="K273" s="27"/>
      <c r="L273" s="27"/>
      <c r="M273" s="27"/>
      <c r="N273" s="27"/>
      <c r="O273" s="27"/>
      <c r="P273" s="27"/>
      <c r="Q273" s="27"/>
      <c r="R273" s="33"/>
      <c r="S273" s="33"/>
      <c r="T273" s="33"/>
      <c r="U273" s="27"/>
    </row>
    <row r="274" spans="1:21" x14ac:dyDescent="0.2">
      <c r="A274" s="27"/>
      <c r="B274" s="27"/>
      <c r="C274" s="27"/>
      <c r="D274" s="27"/>
      <c r="E274" s="27"/>
      <c r="F274" s="27"/>
      <c r="G274" s="27"/>
      <c r="H274" s="27"/>
      <c r="I274" s="27"/>
      <c r="J274" s="27"/>
      <c r="K274" s="27"/>
      <c r="L274" s="27"/>
      <c r="M274" s="27"/>
      <c r="N274" s="27"/>
      <c r="O274" s="27"/>
      <c r="P274" s="27"/>
      <c r="Q274" s="27"/>
      <c r="R274" s="33"/>
      <c r="S274" s="33"/>
      <c r="T274" s="33"/>
      <c r="U274" s="27"/>
    </row>
    <row r="275" spans="1:21" x14ac:dyDescent="0.2">
      <c r="A275" s="27"/>
      <c r="B275" s="27"/>
      <c r="C275" s="27"/>
      <c r="D275" s="27"/>
      <c r="E275" s="27"/>
      <c r="F275" s="27"/>
      <c r="G275" s="27"/>
      <c r="H275" s="27"/>
      <c r="I275" s="27"/>
      <c r="J275" s="27"/>
      <c r="K275" s="27"/>
      <c r="L275" s="27"/>
      <c r="M275" s="27"/>
      <c r="N275" s="27"/>
      <c r="O275" s="27"/>
      <c r="P275" s="27"/>
      <c r="Q275" s="27"/>
      <c r="R275" s="33"/>
      <c r="S275" s="33"/>
      <c r="T275" s="33"/>
      <c r="U275" s="27"/>
    </row>
    <row r="276" spans="1:21" x14ac:dyDescent="0.2">
      <c r="A276" s="27"/>
      <c r="B276" s="27"/>
      <c r="C276" s="27"/>
      <c r="D276" s="27"/>
      <c r="E276" s="27"/>
      <c r="F276" s="27"/>
      <c r="G276" s="27"/>
      <c r="H276" s="27"/>
      <c r="I276" s="27"/>
      <c r="J276" s="27"/>
      <c r="K276" s="27"/>
      <c r="L276" s="27"/>
      <c r="M276" s="27"/>
      <c r="N276" s="27"/>
      <c r="O276" s="27"/>
      <c r="P276" s="27"/>
      <c r="Q276" s="27"/>
      <c r="R276" s="33"/>
      <c r="S276" s="33"/>
      <c r="T276" s="33"/>
      <c r="U276" s="27"/>
    </row>
    <row r="277" spans="1:21" x14ac:dyDescent="0.2">
      <c r="A277" s="27"/>
      <c r="B277" s="27"/>
      <c r="C277" s="27"/>
      <c r="D277" s="27"/>
      <c r="E277" s="27"/>
      <c r="F277" s="27"/>
      <c r="G277" s="27"/>
      <c r="H277" s="27"/>
      <c r="I277" s="27"/>
      <c r="J277" s="27"/>
      <c r="K277" s="27"/>
      <c r="L277" s="27"/>
      <c r="M277" s="27"/>
      <c r="N277" s="27"/>
      <c r="O277" s="27"/>
      <c r="P277" s="27"/>
      <c r="Q277" s="27"/>
      <c r="R277" s="33"/>
      <c r="S277" s="33"/>
      <c r="T277" s="33"/>
      <c r="U277" s="27"/>
    </row>
    <row r="278" spans="1:21" x14ac:dyDescent="0.2">
      <c r="A278" s="27"/>
      <c r="B278" s="27"/>
      <c r="C278" s="27"/>
      <c r="D278" s="27"/>
      <c r="E278" s="27"/>
      <c r="F278" s="27"/>
      <c r="G278" s="27"/>
      <c r="H278" s="27"/>
      <c r="I278" s="27"/>
      <c r="J278" s="27"/>
      <c r="K278" s="27"/>
      <c r="L278" s="27"/>
      <c r="M278" s="27"/>
      <c r="N278" s="27"/>
      <c r="O278" s="27"/>
      <c r="P278" s="27"/>
      <c r="Q278" s="27"/>
      <c r="R278" s="33"/>
      <c r="S278" s="33"/>
      <c r="T278" s="33"/>
      <c r="U278" s="27"/>
    </row>
    <row r="279" spans="1:21" x14ac:dyDescent="0.2">
      <c r="A279" s="27"/>
      <c r="B279" s="27"/>
      <c r="C279" s="27"/>
      <c r="D279" s="27"/>
      <c r="E279" s="27"/>
      <c r="F279" s="27"/>
      <c r="G279" s="27"/>
      <c r="H279" s="27"/>
      <c r="I279" s="27"/>
      <c r="J279" s="27"/>
      <c r="K279" s="27"/>
      <c r="L279" s="27"/>
      <c r="M279" s="27"/>
      <c r="N279" s="27"/>
      <c r="O279" s="27"/>
      <c r="P279" s="27"/>
      <c r="Q279" s="27"/>
      <c r="R279" s="33"/>
      <c r="S279" s="33"/>
      <c r="T279" s="33"/>
      <c r="U279" s="27"/>
    </row>
    <row r="280" spans="1:21" x14ac:dyDescent="0.2">
      <c r="A280" s="27"/>
      <c r="B280" s="27"/>
      <c r="C280" s="27"/>
      <c r="D280" s="27"/>
      <c r="E280" s="27"/>
      <c r="F280" s="27"/>
      <c r="G280" s="27"/>
      <c r="H280" s="27"/>
      <c r="I280" s="27"/>
      <c r="J280" s="27"/>
      <c r="K280" s="27"/>
      <c r="L280" s="27"/>
      <c r="M280" s="27"/>
      <c r="N280" s="27"/>
      <c r="O280" s="27"/>
      <c r="P280" s="27"/>
      <c r="Q280" s="27"/>
      <c r="R280" s="33"/>
      <c r="S280" s="33"/>
      <c r="T280" s="33"/>
      <c r="U280" s="27"/>
    </row>
    <row r="281" spans="1:21" x14ac:dyDescent="0.2">
      <c r="A281" s="27"/>
      <c r="B281" s="27"/>
      <c r="C281" s="27"/>
      <c r="D281" s="27"/>
      <c r="E281" s="27"/>
      <c r="F281" s="27"/>
      <c r="G281" s="27"/>
      <c r="H281" s="27"/>
      <c r="I281" s="27"/>
      <c r="J281" s="27"/>
      <c r="K281" s="27"/>
      <c r="L281" s="27"/>
      <c r="M281" s="27"/>
      <c r="N281" s="27"/>
      <c r="O281" s="27"/>
      <c r="P281" s="27"/>
      <c r="Q281" s="27"/>
      <c r="R281" s="33"/>
      <c r="S281" s="33"/>
      <c r="T281" s="33"/>
      <c r="U281" s="27"/>
    </row>
    <row r="282" spans="1:21" x14ac:dyDescent="0.2">
      <c r="A282" s="27"/>
      <c r="B282" s="27"/>
      <c r="C282" s="27"/>
      <c r="D282" s="27"/>
      <c r="E282" s="27"/>
      <c r="F282" s="27"/>
      <c r="G282" s="27"/>
      <c r="H282" s="27"/>
      <c r="I282" s="27"/>
      <c r="J282" s="27"/>
      <c r="K282" s="27"/>
      <c r="L282" s="27"/>
      <c r="M282" s="27"/>
      <c r="N282" s="27"/>
      <c r="O282" s="27"/>
      <c r="P282" s="27"/>
      <c r="Q282" s="27"/>
      <c r="R282" s="33"/>
      <c r="S282" s="33"/>
      <c r="T282" s="33"/>
      <c r="U282" s="27"/>
    </row>
    <row r="283" spans="1:21" x14ac:dyDescent="0.2">
      <c r="A283" s="27"/>
      <c r="B283" s="27"/>
      <c r="C283" s="27"/>
      <c r="D283" s="27"/>
      <c r="E283" s="27"/>
      <c r="F283" s="27"/>
      <c r="G283" s="27"/>
      <c r="H283" s="27"/>
      <c r="I283" s="27"/>
      <c r="J283" s="27"/>
      <c r="K283" s="27"/>
      <c r="L283" s="27"/>
      <c r="M283" s="27"/>
      <c r="N283" s="27"/>
      <c r="O283" s="27"/>
      <c r="P283" s="27"/>
      <c r="Q283" s="27"/>
      <c r="R283" s="33"/>
      <c r="S283" s="33"/>
      <c r="T283" s="33"/>
      <c r="U283" s="27"/>
    </row>
    <row r="284" spans="1:21" x14ac:dyDescent="0.2">
      <c r="A284" s="27"/>
      <c r="B284" s="27"/>
      <c r="C284" s="27"/>
      <c r="D284" s="27"/>
      <c r="E284" s="27"/>
      <c r="F284" s="27"/>
      <c r="G284" s="27"/>
      <c r="H284" s="27"/>
      <c r="I284" s="27"/>
      <c r="J284" s="27"/>
      <c r="K284" s="27"/>
      <c r="L284" s="27"/>
      <c r="M284" s="27"/>
      <c r="N284" s="27"/>
      <c r="O284" s="27"/>
      <c r="P284" s="27"/>
      <c r="Q284" s="27"/>
      <c r="R284" s="33"/>
      <c r="S284" s="33"/>
      <c r="T284" s="33"/>
      <c r="U284" s="27"/>
    </row>
    <row r="285" spans="1:21" x14ac:dyDescent="0.2">
      <c r="A285" s="27"/>
      <c r="B285" s="27"/>
      <c r="C285" s="27"/>
      <c r="D285" s="27"/>
      <c r="E285" s="27"/>
      <c r="F285" s="27"/>
      <c r="G285" s="27"/>
      <c r="H285" s="27"/>
      <c r="I285" s="27"/>
      <c r="J285" s="27"/>
      <c r="K285" s="27"/>
      <c r="L285" s="27"/>
      <c r="M285" s="27"/>
      <c r="N285" s="27"/>
      <c r="O285" s="27"/>
      <c r="P285" s="27"/>
      <c r="Q285" s="27"/>
      <c r="R285" s="33"/>
      <c r="S285" s="33"/>
      <c r="T285" s="33"/>
      <c r="U285" s="27"/>
    </row>
    <row r="286" spans="1:21" x14ac:dyDescent="0.2">
      <c r="A286" s="27"/>
      <c r="B286" s="27"/>
      <c r="C286" s="27"/>
      <c r="D286" s="27"/>
      <c r="E286" s="27"/>
      <c r="F286" s="27"/>
      <c r="G286" s="27"/>
      <c r="H286" s="27"/>
      <c r="I286" s="27"/>
      <c r="J286" s="27"/>
      <c r="K286" s="27"/>
      <c r="L286" s="27"/>
      <c r="M286" s="27"/>
      <c r="N286" s="27"/>
      <c r="O286" s="27"/>
      <c r="P286" s="27"/>
      <c r="Q286" s="27"/>
      <c r="R286" s="33"/>
      <c r="S286" s="33"/>
      <c r="T286" s="33"/>
      <c r="U286" s="27"/>
    </row>
    <row r="287" spans="1:21" x14ac:dyDescent="0.2">
      <c r="A287" s="27"/>
      <c r="B287" s="27"/>
      <c r="C287" s="27"/>
      <c r="D287" s="27"/>
      <c r="E287" s="27"/>
      <c r="F287" s="27"/>
      <c r="G287" s="27"/>
      <c r="H287" s="27"/>
      <c r="I287" s="27"/>
      <c r="J287" s="27"/>
      <c r="K287" s="27"/>
      <c r="L287" s="27"/>
      <c r="M287" s="27"/>
      <c r="N287" s="27"/>
      <c r="O287" s="27"/>
      <c r="P287" s="27"/>
      <c r="Q287" s="27"/>
      <c r="R287" s="33"/>
      <c r="S287" s="33"/>
      <c r="T287" s="33"/>
      <c r="U287" s="27"/>
    </row>
    <row r="288" spans="1:21" x14ac:dyDescent="0.2">
      <c r="A288" s="27"/>
      <c r="B288" s="27"/>
      <c r="C288" s="27"/>
      <c r="D288" s="27"/>
      <c r="E288" s="27"/>
      <c r="F288" s="27"/>
      <c r="G288" s="27"/>
      <c r="H288" s="27"/>
      <c r="I288" s="27"/>
      <c r="J288" s="27"/>
      <c r="K288" s="27"/>
      <c r="L288" s="27"/>
      <c r="M288" s="27"/>
      <c r="N288" s="27"/>
      <c r="O288" s="27"/>
      <c r="P288" s="27"/>
      <c r="Q288" s="27"/>
      <c r="R288" s="33"/>
      <c r="S288" s="33"/>
      <c r="T288" s="33"/>
      <c r="U288" s="27"/>
    </row>
    <row r="289" spans="1:21" x14ac:dyDescent="0.2">
      <c r="A289" s="27"/>
      <c r="B289" s="27"/>
      <c r="C289" s="27"/>
      <c r="D289" s="27"/>
      <c r="E289" s="27"/>
      <c r="F289" s="27"/>
      <c r="G289" s="27"/>
      <c r="H289" s="27"/>
      <c r="I289" s="27"/>
      <c r="J289" s="27"/>
      <c r="K289" s="27"/>
      <c r="L289" s="27"/>
      <c r="M289" s="27"/>
      <c r="N289" s="27"/>
      <c r="O289" s="27"/>
      <c r="P289" s="27"/>
      <c r="Q289" s="27"/>
      <c r="R289" s="33"/>
      <c r="S289" s="33"/>
      <c r="T289" s="33"/>
      <c r="U289" s="27"/>
    </row>
    <row r="290" spans="1:21" x14ac:dyDescent="0.2">
      <c r="A290" s="27"/>
      <c r="B290" s="27"/>
      <c r="C290" s="27"/>
      <c r="D290" s="27"/>
      <c r="E290" s="27"/>
      <c r="F290" s="27"/>
      <c r="G290" s="27"/>
      <c r="H290" s="27"/>
      <c r="I290" s="27"/>
      <c r="J290" s="27"/>
      <c r="K290" s="27"/>
      <c r="L290" s="27"/>
      <c r="M290" s="27"/>
      <c r="N290" s="27"/>
      <c r="O290" s="27"/>
      <c r="P290" s="27"/>
      <c r="Q290" s="27"/>
      <c r="R290" s="33"/>
      <c r="S290" s="33"/>
      <c r="T290" s="33"/>
      <c r="U290" s="27"/>
    </row>
    <row r="291" spans="1:21" x14ac:dyDescent="0.2">
      <c r="A291" s="27"/>
      <c r="B291" s="27"/>
      <c r="C291" s="27"/>
      <c r="D291" s="27"/>
      <c r="E291" s="27"/>
      <c r="F291" s="27"/>
      <c r="G291" s="27"/>
      <c r="H291" s="27"/>
      <c r="I291" s="27"/>
      <c r="J291" s="27"/>
      <c r="K291" s="27"/>
      <c r="L291" s="27"/>
      <c r="M291" s="27"/>
      <c r="N291" s="27"/>
      <c r="O291" s="27"/>
      <c r="P291" s="27"/>
      <c r="Q291" s="27"/>
      <c r="R291" s="33"/>
      <c r="S291" s="33"/>
      <c r="T291" s="33"/>
      <c r="U291" s="27"/>
    </row>
    <row r="292" spans="1:21" x14ac:dyDescent="0.2">
      <c r="A292" s="27"/>
      <c r="B292" s="27"/>
      <c r="C292" s="27"/>
      <c r="D292" s="27"/>
      <c r="E292" s="27"/>
      <c r="F292" s="27"/>
      <c r="G292" s="27"/>
      <c r="H292" s="27"/>
      <c r="I292" s="27"/>
      <c r="J292" s="27"/>
      <c r="K292" s="27"/>
      <c r="L292" s="27"/>
      <c r="M292" s="27"/>
      <c r="N292" s="27"/>
      <c r="O292" s="27"/>
      <c r="P292" s="27"/>
      <c r="Q292" s="27"/>
      <c r="R292" s="33"/>
      <c r="S292" s="33"/>
      <c r="T292" s="33"/>
      <c r="U292" s="27"/>
    </row>
    <row r="293" spans="1:21" x14ac:dyDescent="0.2">
      <c r="A293" s="27"/>
      <c r="B293" s="27"/>
      <c r="C293" s="27"/>
      <c r="D293" s="27"/>
      <c r="E293" s="27"/>
      <c r="F293" s="27"/>
      <c r="G293" s="27"/>
      <c r="H293" s="27"/>
      <c r="I293" s="27"/>
      <c r="J293" s="27"/>
      <c r="K293" s="27"/>
      <c r="L293" s="27"/>
      <c r="M293" s="27"/>
      <c r="N293" s="27"/>
      <c r="O293" s="27"/>
      <c r="P293" s="27"/>
      <c r="Q293" s="27"/>
      <c r="R293" s="33"/>
      <c r="S293" s="33"/>
      <c r="T293" s="33"/>
      <c r="U293" s="27"/>
    </row>
    <row r="294" spans="1:21" x14ac:dyDescent="0.2">
      <c r="A294" s="27"/>
      <c r="B294" s="27"/>
      <c r="C294" s="27"/>
      <c r="D294" s="27"/>
      <c r="E294" s="27"/>
      <c r="F294" s="27"/>
      <c r="G294" s="27"/>
      <c r="H294" s="27"/>
      <c r="I294" s="27"/>
      <c r="J294" s="27"/>
      <c r="K294" s="27"/>
      <c r="L294" s="27"/>
      <c r="M294" s="27"/>
      <c r="N294" s="27"/>
      <c r="O294" s="27"/>
      <c r="P294" s="27"/>
      <c r="Q294" s="27"/>
      <c r="R294" s="33"/>
      <c r="S294" s="33"/>
      <c r="T294" s="33"/>
      <c r="U294" s="27"/>
    </row>
    <row r="295" spans="1:21" x14ac:dyDescent="0.2">
      <c r="A295" s="27"/>
      <c r="B295" s="27"/>
      <c r="C295" s="27"/>
      <c r="D295" s="27"/>
      <c r="E295" s="27"/>
      <c r="F295" s="27"/>
      <c r="G295" s="27"/>
      <c r="H295" s="27"/>
      <c r="I295" s="27"/>
      <c r="J295" s="27"/>
      <c r="K295" s="27"/>
      <c r="L295" s="27"/>
      <c r="M295" s="27"/>
      <c r="N295" s="27"/>
      <c r="O295" s="27"/>
      <c r="P295" s="27"/>
      <c r="Q295" s="27"/>
      <c r="R295" s="33"/>
      <c r="S295" s="33"/>
      <c r="T295" s="33"/>
      <c r="U295" s="27"/>
    </row>
    <row r="296" spans="1:21" x14ac:dyDescent="0.2">
      <c r="A296" s="27"/>
      <c r="B296" s="27"/>
      <c r="C296" s="27"/>
      <c r="D296" s="27"/>
      <c r="E296" s="27"/>
      <c r="F296" s="27"/>
      <c r="G296" s="27"/>
      <c r="H296" s="27"/>
      <c r="I296" s="27"/>
      <c r="J296" s="27"/>
      <c r="K296" s="27"/>
      <c r="L296" s="27"/>
      <c r="M296" s="27"/>
      <c r="N296" s="27"/>
      <c r="O296" s="27"/>
      <c r="P296" s="27"/>
      <c r="Q296" s="27"/>
      <c r="R296" s="33"/>
      <c r="S296" s="33"/>
      <c r="T296" s="33"/>
      <c r="U296" s="27"/>
    </row>
    <row r="297" spans="1:21" x14ac:dyDescent="0.2">
      <c r="A297" s="27"/>
      <c r="B297" s="27"/>
      <c r="C297" s="27"/>
      <c r="D297" s="27"/>
      <c r="E297" s="27"/>
      <c r="F297" s="27"/>
      <c r="G297" s="27"/>
      <c r="H297" s="27"/>
      <c r="I297" s="27"/>
      <c r="J297" s="27"/>
      <c r="K297" s="27"/>
      <c r="L297" s="27"/>
      <c r="M297" s="27"/>
      <c r="N297" s="27"/>
      <c r="O297" s="27"/>
      <c r="P297" s="27"/>
      <c r="Q297" s="27"/>
      <c r="R297" s="33"/>
      <c r="S297" s="33"/>
      <c r="T297" s="33"/>
      <c r="U297" s="27"/>
    </row>
    <row r="298" spans="1:21" x14ac:dyDescent="0.2">
      <c r="A298" s="27"/>
      <c r="B298" s="27"/>
      <c r="C298" s="27"/>
      <c r="D298" s="27"/>
      <c r="E298" s="27"/>
      <c r="F298" s="27"/>
      <c r="G298" s="27"/>
      <c r="H298" s="27"/>
      <c r="I298" s="27"/>
      <c r="J298" s="27"/>
      <c r="K298" s="27"/>
      <c r="L298" s="27"/>
      <c r="M298" s="27"/>
      <c r="N298" s="27"/>
      <c r="O298" s="27"/>
      <c r="P298" s="27"/>
      <c r="Q298" s="27"/>
      <c r="R298" s="33"/>
      <c r="S298" s="33"/>
      <c r="T298" s="33"/>
      <c r="U298" s="27"/>
    </row>
    <row r="299" spans="1:21" x14ac:dyDescent="0.2">
      <c r="A299" s="27"/>
      <c r="B299" s="27"/>
      <c r="C299" s="27"/>
      <c r="D299" s="27"/>
      <c r="E299" s="27"/>
      <c r="F299" s="27"/>
      <c r="G299" s="27"/>
      <c r="H299" s="27"/>
      <c r="I299" s="27"/>
      <c r="J299" s="27"/>
      <c r="K299" s="27"/>
      <c r="L299" s="27"/>
      <c r="M299" s="27"/>
      <c r="N299" s="27"/>
      <c r="O299" s="27"/>
      <c r="P299" s="27"/>
      <c r="Q299" s="27"/>
      <c r="R299" s="33"/>
      <c r="S299" s="33"/>
      <c r="T299" s="33"/>
      <c r="U299" s="27"/>
    </row>
    <row r="300" spans="1:21" x14ac:dyDescent="0.2">
      <c r="A300" s="27"/>
      <c r="B300" s="27"/>
      <c r="C300" s="27"/>
      <c r="D300" s="27"/>
      <c r="E300" s="27"/>
      <c r="F300" s="27"/>
      <c r="G300" s="27"/>
      <c r="H300" s="27"/>
      <c r="I300" s="27"/>
      <c r="J300" s="27"/>
      <c r="K300" s="27"/>
      <c r="L300" s="27"/>
      <c r="M300" s="27"/>
      <c r="N300" s="27"/>
      <c r="O300" s="27"/>
      <c r="P300" s="27"/>
      <c r="Q300" s="27"/>
      <c r="R300" s="33"/>
      <c r="S300" s="33"/>
      <c r="T300" s="33"/>
      <c r="U300" s="27"/>
    </row>
    <row r="301" spans="1:21" x14ac:dyDescent="0.2">
      <c r="A301" s="27"/>
      <c r="B301" s="27"/>
      <c r="C301" s="27"/>
      <c r="D301" s="27"/>
      <c r="E301" s="27"/>
      <c r="F301" s="27"/>
      <c r="G301" s="27"/>
      <c r="H301" s="27"/>
      <c r="I301" s="27"/>
      <c r="J301" s="27"/>
      <c r="K301" s="27"/>
      <c r="L301" s="27"/>
      <c r="M301" s="27"/>
      <c r="N301" s="27"/>
      <c r="O301" s="27"/>
      <c r="P301" s="27"/>
      <c r="Q301" s="27"/>
      <c r="R301" s="33"/>
      <c r="S301" s="33"/>
      <c r="T301" s="33"/>
      <c r="U301" s="27"/>
    </row>
    <row r="302" spans="1:21" x14ac:dyDescent="0.2">
      <c r="A302" s="27"/>
      <c r="B302" s="27"/>
      <c r="C302" s="27"/>
      <c r="D302" s="27"/>
      <c r="E302" s="27"/>
      <c r="F302" s="27"/>
      <c r="G302" s="27"/>
      <c r="H302" s="27"/>
      <c r="I302" s="27"/>
      <c r="J302" s="27"/>
      <c r="K302" s="27"/>
      <c r="L302" s="27"/>
      <c r="M302" s="27"/>
      <c r="N302" s="27"/>
      <c r="O302" s="27"/>
      <c r="P302" s="27"/>
      <c r="Q302" s="27"/>
      <c r="R302" s="33"/>
      <c r="S302" s="33"/>
      <c r="T302" s="33"/>
      <c r="U302" s="27"/>
    </row>
    <row r="303" spans="1:21" x14ac:dyDescent="0.2">
      <c r="A303" s="27"/>
      <c r="B303" s="27"/>
      <c r="C303" s="27"/>
      <c r="D303" s="27"/>
      <c r="E303" s="27"/>
      <c r="F303" s="27"/>
      <c r="G303" s="27"/>
      <c r="H303" s="27"/>
      <c r="I303" s="27"/>
      <c r="J303" s="27"/>
      <c r="K303" s="27"/>
      <c r="L303" s="27"/>
      <c r="M303" s="27"/>
      <c r="N303" s="27"/>
      <c r="O303" s="27"/>
      <c r="P303" s="27"/>
      <c r="Q303" s="27"/>
      <c r="R303" s="33"/>
      <c r="S303" s="33"/>
      <c r="T303" s="33"/>
      <c r="U303" s="27"/>
    </row>
    <row r="304" spans="1:21" x14ac:dyDescent="0.2">
      <c r="A304" s="27"/>
      <c r="B304" s="27"/>
      <c r="C304" s="27"/>
      <c r="D304" s="27"/>
      <c r="E304" s="27"/>
      <c r="F304" s="27"/>
      <c r="G304" s="27"/>
      <c r="H304" s="27"/>
      <c r="I304" s="27"/>
      <c r="J304" s="27"/>
      <c r="K304" s="27"/>
      <c r="L304" s="27"/>
      <c r="M304" s="27"/>
      <c r="N304" s="27"/>
      <c r="O304" s="27"/>
      <c r="P304" s="27"/>
      <c r="Q304" s="27"/>
      <c r="R304" s="33"/>
      <c r="S304" s="33"/>
      <c r="T304" s="33"/>
      <c r="U304" s="27"/>
    </row>
    <row r="305" spans="1:21" x14ac:dyDescent="0.2">
      <c r="A305" s="27"/>
      <c r="B305" s="27"/>
      <c r="C305" s="27"/>
      <c r="D305" s="27"/>
      <c r="E305" s="27"/>
      <c r="F305" s="27"/>
      <c r="G305" s="27"/>
      <c r="H305" s="27"/>
      <c r="I305" s="27"/>
      <c r="J305" s="27"/>
      <c r="K305" s="27"/>
      <c r="L305" s="27"/>
      <c r="M305" s="27"/>
      <c r="N305" s="27"/>
      <c r="O305" s="27"/>
      <c r="P305" s="27"/>
      <c r="Q305" s="27"/>
      <c r="R305" s="33"/>
      <c r="S305" s="33"/>
      <c r="T305" s="33"/>
      <c r="U305" s="27"/>
    </row>
    <row r="306" spans="1:21" x14ac:dyDescent="0.2">
      <c r="A306" s="27"/>
      <c r="B306" s="27"/>
      <c r="C306" s="27"/>
      <c r="D306" s="27"/>
      <c r="E306" s="27"/>
      <c r="F306" s="27"/>
      <c r="G306" s="27"/>
      <c r="H306" s="27"/>
      <c r="I306" s="27"/>
      <c r="J306" s="27"/>
      <c r="K306" s="27"/>
      <c r="L306" s="27"/>
      <c r="M306" s="27"/>
      <c r="N306" s="27"/>
      <c r="O306" s="27"/>
      <c r="P306" s="27"/>
      <c r="Q306" s="27"/>
      <c r="R306" s="33"/>
      <c r="S306" s="33"/>
      <c r="T306" s="33"/>
      <c r="U306" s="27"/>
    </row>
    <row r="307" spans="1:21" x14ac:dyDescent="0.2">
      <c r="A307" s="27"/>
      <c r="B307" s="27"/>
      <c r="C307" s="27"/>
      <c r="D307" s="27"/>
      <c r="E307" s="27"/>
      <c r="F307" s="27"/>
      <c r="G307" s="27"/>
      <c r="H307" s="27"/>
      <c r="I307" s="27"/>
      <c r="J307" s="27"/>
      <c r="K307" s="27"/>
      <c r="L307" s="27"/>
      <c r="M307" s="27"/>
      <c r="N307" s="27"/>
      <c r="O307" s="27"/>
      <c r="P307" s="27"/>
      <c r="Q307" s="27"/>
      <c r="R307" s="33"/>
      <c r="S307" s="33"/>
      <c r="T307" s="33"/>
      <c r="U307" s="27"/>
    </row>
    <row r="308" spans="1:21" x14ac:dyDescent="0.2">
      <c r="A308" s="27"/>
      <c r="B308" s="27"/>
      <c r="C308" s="27"/>
      <c r="D308" s="27"/>
      <c r="E308" s="27"/>
      <c r="F308" s="27"/>
      <c r="G308" s="27"/>
      <c r="H308" s="27"/>
      <c r="I308" s="27"/>
      <c r="J308" s="27"/>
      <c r="K308" s="27"/>
      <c r="L308" s="27"/>
      <c r="M308" s="27"/>
      <c r="N308" s="27"/>
      <c r="O308" s="27"/>
      <c r="P308" s="27"/>
      <c r="Q308" s="27"/>
      <c r="R308" s="33"/>
      <c r="S308" s="33"/>
      <c r="T308" s="33"/>
      <c r="U308" s="27"/>
    </row>
    <row r="309" spans="1:21" x14ac:dyDescent="0.2">
      <c r="A309" s="27"/>
      <c r="B309" s="27"/>
      <c r="C309" s="27"/>
      <c r="D309" s="27"/>
      <c r="E309" s="27"/>
      <c r="F309" s="27"/>
      <c r="G309" s="27"/>
      <c r="H309" s="27"/>
      <c r="I309" s="27"/>
      <c r="J309" s="27"/>
      <c r="K309" s="27"/>
      <c r="L309" s="27"/>
      <c r="M309" s="27"/>
      <c r="N309" s="27"/>
      <c r="O309" s="27"/>
      <c r="P309" s="27"/>
      <c r="Q309" s="27"/>
      <c r="R309" s="33"/>
      <c r="S309" s="33"/>
      <c r="T309" s="33"/>
      <c r="U309" s="27"/>
    </row>
    <row r="310" spans="1:21" x14ac:dyDescent="0.2">
      <c r="A310" s="27"/>
      <c r="B310" s="27"/>
      <c r="C310" s="27"/>
      <c r="D310" s="27"/>
      <c r="E310" s="27"/>
      <c r="F310" s="27"/>
      <c r="G310" s="27"/>
      <c r="H310" s="27"/>
      <c r="I310" s="27"/>
      <c r="J310" s="27"/>
      <c r="K310" s="27"/>
      <c r="L310" s="27"/>
      <c r="M310" s="27"/>
      <c r="N310" s="27"/>
      <c r="O310" s="27"/>
      <c r="P310" s="27"/>
      <c r="Q310" s="27"/>
      <c r="R310" s="33"/>
      <c r="S310" s="33"/>
      <c r="T310" s="33"/>
      <c r="U310" s="27"/>
    </row>
    <row r="311" spans="1:21" x14ac:dyDescent="0.2">
      <c r="A311" s="27"/>
      <c r="B311" s="27"/>
      <c r="C311" s="27"/>
      <c r="D311" s="27"/>
      <c r="E311" s="27"/>
      <c r="F311" s="27"/>
      <c r="G311" s="27"/>
      <c r="H311" s="27"/>
      <c r="I311" s="27"/>
      <c r="J311" s="27"/>
      <c r="K311" s="27"/>
      <c r="L311" s="27"/>
      <c r="M311" s="27"/>
      <c r="N311" s="27"/>
      <c r="O311" s="27"/>
      <c r="P311" s="27"/>
      <c r="Q311" s="27"/>
      <c r="R311" s="33"/>
      <c r="S311" s="33"/>
      <c r="T311" s="33"/>
      <c r="U311" s="27"/>
    </row>
    <row r="312" spans="1:21" x14ac:dyDescent="0.2">
      <c r="A312" s="27"/>
      <c r="B312" s="27"/>
      <c r="C312" s="27"/>
      <c r="D312" s="27"/>
      <c r="E312" s="27"/>
      <c r="F312" s="27"/>
      <c r="G312" s="27"/>
      <c r="H312" s="27"/>
      <c r="I312" s="27"/>
      <c r="J312" s="27"/>
      <c r="K312" s="27"/>
      <c r="L312" s="27"/>
      <c r="M312" s="27"/>
      <c r="N312" s="27"/>
      <c r="O312" s="27"/>
      <c r="P312" s="27"/>
      <c r="Q312" s="27"/>
      <c r="R312" s="33"/>
      <c r="S312" s="33"/>
      <c r="T312" s="33"/>
      <c r="U312" s="27"/>
    </row>
    <row r="313" spans="1:21" x14ac:dyDescent="0.2">
      <c r="A313" s="27"/>
      <c r="B313" s="27"/>
      <c r="C313" s="27"/>
      <c r="D313" s="27"/>
      <c r="E313" s="27"/>
      <c r="F313" s="27"/>
      <c r="G313" s="27"/>
      <c r="H313" s="27"/>
      <c r="I313" s="27"/>
      <c r="J313" s="27"/>
      <c r="K313" s="27"/>
      <c r="L313" s="27"/>
      <c r="M313" s="27"/>
      <c r="N313" s="27"/>
      <c r="O313" s="27"/>
      <c r="P313" s="27"/>
      <c r="Q313" s="27"/>
      <c r="R313" s="33"/>
      <c r="S313" s="33"/>
      <c r="T313" s="33"/>
      <c r="U313" s="27"/>
    </row>
    <row r="314" spans="1:21" x14ac:dyDescent="0.2">
      <c r="A314" s="27"/>
      <c r="B314" s="27"/>
      <c r="C314" s="27"/>
      <c r="D314" s="27"/>
      <c r="E314" s="27"/>
      <c r="F314" s="27"/>
      <c r="G314" s="27"/>
      <c r="H314" s="27"/>
      <c r="I314" s="27"/>
      <c r="J314" s="27"/>
      <c r="K314" s="27"/>
      <c r="L314" s="27"/>
      <c r="M314" s="27"/>
      <c r="N314" s="27"/>
      <c r="O314" s="27"/>
      <c r="P314" s="27"/>
      <c r="Q314" s="27"/>
      <c r="R314" s="33"/>
      <c r="S314" s="33"/>
      <c r="T314" s="33"/>
      <c r="U314" s="27"/>
    </row>
    <row r="315" spans="1:21" x14ac:dyDescent="0.2">
      <c r="A315" s="27"/>
      <c r="B315" s="27"/>
      <c r="C315" s="27"/>
      <c r="D315" s="27"/>
      <c r="E315" s="27"/>
      <c r="F315" s="27"/>
      <c r="G315" s="27"/>
      <c r="H315" s="27"/>
      <c r="I315" s="27"/>
      <c r="J315" s="27"/>
      <c r="K315" s="27"/>
      <c r="L315" s="27"/>
      <c r="M315" s="27"/>
      <c r="N315" s="27"/>
      <c r="O315" s="27"/>
      <c r="P315" s="27"/>
      <c r="Q315" s="27"/>
      <c r="R315" s="33"/>
      <c r="S315" s="33"/>
      <c r="T315" s="33"/>
      <c r="U315" s="27"/>
    </row>
    <row r="316" spans="1:21" x14ac:dyDescent="0.2">
      <c r="A316" s="27"/>
      <c r="B316" s="27"/>
      <c r="C316" s="27"/>
      <c r="D316" s="27"/>
      <c r="E316" s="27"/>
      <c r="F316" s="27"/>
      <c r="G316" s="27"/>
      <c r="H316" s="27"/>
      <c r="I316" s="27"/>
      <c r="J316" s="27"/>
      <c r="K316" s="27"/>
      <c r="L316" s="27"/>
      <c r="M316" s="27"/>
      <c r="N316" s="27"/>
      <c r="O316" s="27"/>
      <c r="P316" s="27"/>
      <c r="Q316" s="27"/>
      <c r="R316" s="33"/>
      <c r="S316" s="33"/>
      <c r="T316" s="33"/>
      <c r="U316" s="27"/>
    </row>
    <row r="317" spans="1:21" x14ac:dyDescent="0.2">
      <c r="A317" s="27"/>
      <c r="B317" s="27"/>
      <c r="C317" s="27"/>
      <c r="D317" s="27"/>
      <c r="E317" s="27"/>
      <c r="F317" s="27"/>
      <c r="G317" s="27"/>
      <c r="H317" s="27"/>
      <c r="I317" s="27"/>
      <c r="J317" s="27"/>
      <c r="K317" s="27"/>
      <c r="L317" s="27"/>
      <c r="M317" s="27"/>
      <c r="N317" s="27"/>
      <c r="O317" s="27"/>
      <c r="P317" s="27"/>
      <c r="Q317" s="27"/>
      <c r="R317" s="33"/>
      <c r="S317" s="33"/>
      <c r="T317" s="33"/>
      <c r="U317" s="27"/>
    </row>
    <row r="318" spans="1:21" x14ac:dyDescent="0.2">
      <c r="A318" s="27"/>
      <c r="B318" s="27"/>
      <c r="C318" s="27"/>
      <c r="D318" s="27"/>
      <c r="E318" s="27"/>
      <c r="F318" s="27"/>
      <c r="G318" s="27"/>
      <c r="H318" s="27"/>
      <c r="I318" s="27"/>
      <c r="J318" s="27"/>
      <c r="K318" s="27"/>
      <c r="L318" s="27"/>
      <c r="M318" s="27"/>
      <c r="N318" s="27"/>
      <c r="O318" s="27"/>
      <c r="P318" s="27"/>
      <c r="Q318" s="27"/>
      <c r="R318" s="33"/>
      <c r="S318" s="33"/>
      <c r="T318" s="33"/>
      <c r="U318" s="27"/>
    </row>
    <row r="319" spans="1:21" x14ac:dyDescent="0.2">
      <c r="A319" s="27"/>
      <c r="B319" s="27"/>
      <c r="C319" s="27"/>
      <c r="D319" s="27"/>
      <c r="E319" s="27"/>
      <c r="F319" s="27"/>
      <c r="G319" s="27"/>
      <c r="H319" s="27"/>
      <c r="I319" s="27"/>
      <c r="J319" s="27"/>
      <c r="K319" s="27"/>
      <c r="L319" s="27"/>
      <c r="M319" s="27"/>
      <c r="N319" s="27"/>
      <c r="O319" s="27"/>
      <c r="P319" s="27"/>
      <c r="Q319" s="27"/>
      <c r="R319" s="33"/>
      <c r="S319" s="33"/>
      <c r="T319" s="33"/>
      <c r="U319" s="27"/>
    </row>
    <row r="320" spans="1:21" x14ac:dyDescent="0.2">
      <c r="A320" s="27"/>
      <c r="B320" s="27"/>
      <c r="C320" s="27"/>
      <c r="D320" s="27"/>
      <c r="E320" s="27"/>
      <c r="F320" s="27"/>
      <c r="G320" s="27"/>
      <c r="H320" s="27"/>
      <c r="I320" s="27"/>
      <c r="J320" s="27"/>
      <c r="K320" s="27"/>
      <c r="L320" s="27"/>
      <c r="M320" s="27"/>
      <c r="N320" s="27"/>
      <c r="O320" s="27"/>
      <c r="P320" s="27"/>
      <c r="Q320" s="27"/>
      <c r="R320" s="33"/>
      <c r="S320" s="33"/>
      <c r="T320" s="33"/>
      <c r="U320" s="27"/>
    </row>
    <row r="321" spans="1:21" x14ac:dyDescent="0.2">
      <c r="A321" s="27"/>
      <c r="B321" s="27"/>
      <c r="C321" s="27"/>
      <c r="D321" s="27"/>
      <c r="E321" s="27"/>
      <c r="F321" s="27"/>
      <c r="G321" s="27"/>
      <c r="H321" s="27"/>
      <c r="I321" s="27"/>
      <c r="J321" s="27"/>
      <c r="K321" s="27"/>
      <c r="L321" s="27"/>
      <c r="M321" s="27"/>
      <c r="N321" s="27"/>
      <c r="O321" s="27"/>
      <c r="P321" s="27"/>
      <c r="Q321" s="27"/>
      <c r="R321" s="33"/>
      <c r="S321" s="33"/>
      <c r="T321" s="33"/>
      <c r="U321" s="27"/>
    </row>
    <row r="322" spans="1:21" x14ac:dyDescent="0.2">
      <c r="A322" s="27"/>
      <c r="B322" s="27"/>
      <c r="C322" s="27"/>
      <c r="D322" s="27"/>
      <c r="E322" s="27"/>
      <c r="F322" s="27"/>
      <c r="G322" s="27"/>
      <c r="H322" s="27"/>
      <c r="I322" s="27"/>
      <c r="J322" s="27"/>
      <c r="K322" s="27"/>
      <c r="L322" s="27"/>
      <c r="M322" s="27"/>
      <c r="N322" s="27"/>
      <c r="O322" s="27"/>
      <c r="P322" s="27"/>
      <c r="Q322" s="27"/>
      <c r="R322" s="33"/>
      <c r="S322" s="33"/>
      <c r="T322" s="33"/>
      <c r="U322" s="27"/>
    </row>
    <row r="323" spans="1:21" x14ac:dyDescent="0.2">
      <c r="A323" s="27"/>
      <c r="B323" s="27"/>
      <c r="C323" s="27"/>
      <c r="D323" s="27"/>
      <c r="E323" s="27"/>
      <c r="F323" s="27"/>
      <c r="G323" s="27"/>
      <c r="H323" s="27"/>
      <c r="I323" s="27"/>
      <c r="J323" s="27"/>
      <c r="K323" s="27"/>
      <c r="L323" s="27"/>
      <c r="M323" s="27"/>
      <c r="N323" s="27"/>
      <c r="O323" s="27"/>
      <c r="P323" s="27"/>
      <c r="Q323" s="27"/>
      <c r="R323" s="33"/>
      <c r="S323" s="33"/>
      <c r="T323" s="33"/>
      <c r="U323" s="27"/>
    </row>
    <row r="324" spans="1:21" x14ac:dyDescent="0.2">
      <c r="A324" s="27"/>
      <c r="B324" s="27"/>
      <c r="C324" s="27"/>
      <c r="D324" s="27"/>
      <c r="E324" s="27"/>
      <c r="F324" s="27"/>
      <c r="G324" s="27"/>
      <c r="H324" s="27"/>
      <c r="I324" s="27"/>
      <c r="J324" s="27"/>
      <c r="K324" s="27"/>
      <c r="L324" s="27"/>
      <c r="M324" s="27"/>
      <c r="N324" s="27"/>
      <c r="O324" s="27"/>
      <c r="P324" s="27"/>
      <c r="Q324" s="27"/>
      <c r="R324" s="33"/>
      <c r="S324" s="33"/>
      <c r="T324" s="33"/>
      <c r="U324" s="27"/>
    </row>
    <row r="325" spans="1:21" x14ac:dyDescent="0.2">
      <c r="A325" s="27"/>
      <c r="B325" s="27"/>
      <c r="C325" s="27"/>
      <c r="D325" s="27"/>
      <c r="E325" s="27"/>
      <c r="F325" s="27"/>
      <c r="G325" s="27"/>
      <c r="H325" s="27"/>
      <c r="I325" s="27"/>
      <c r="J325" s="27"/>
      <c r="K325" s="27"/>
      <c r="L325" s="27"/>
      <c r="M325" s="27"/>
      <c r="N325" s="27"/>
      <c r="O325" s="27"/>
      <c r="P325" s="27"/>
      <c r="Q325" s="27"/>
      <c r="R325" s="33"/>
      <c r="S325" s="33"/>
      <c r="T325" s="33"/>
      <c r="U325" s="27"/>
    </row>
    <row r="326" spans="1:21" x14ac:dyDescent="0.2">
      <c r="A326" s="27"/>
      <c r="B326" s="27"/>
      <c r="C326" s="27"/>
      <c r="D326" s="27"/>
      <c r="E326" s="27"/>
      <c r="F326" s="27"/>
      <c r="G326" s="27"/>
      <c r="H326" s="27"/>
      <c r="I326" s="27"/>
      <c r="J326" s="27"/>
      <c r="K326" s="27"/>
      <c r="L326" s="27"/>
      <c r="M326" s="27"/>
      <c r="N326" s="27"/>
      <c r="O326" s="27"/>
      <c r="P326" s="27"/>
      <c r="Q326" s="27"/>
      <c r="R326" s="33"/>
      <c r="S326" s="33"/>
      <c r="T326" s="33"/>
      <c r="U326" s="27"/>
    </row>
    <row r="327" spans="1:21" x14ac:dyDescent="0.2">
      <c r="A327" s="27"/>
      <c r="B327" s="27"/>
      <c r="C327" s="27"/>
      <c r="D327" s="27"/>
      <c r="E327" s="27"/>
      <c r="F327" s="27"/>
      <c r="G327" s="27"/>
      <c r="H327" s="27"/>
      <c r="I327" s="27"/>
      <c r="J327" s="27"/>
      <c r="K327" s="27"/>
      <c r="L327" s="27"/>
      <c r="M327" s="27"/>
      <c r="N327" s="27"/>
      <c r="O327" s="27"/>
      <c r="P327" s="27"/>
      <c r="Q327" s="27"/>
      <c r="R327" s="33"/>
      <c r="S327" s="33"/>
      <c r="T327" s="33"/>
      <c r="U327" s="27"/>
    </row>
    <row r="328" spans="1:21" x14ac:dyDescent="0.2">
      <c r="A328" s="27"/>
      <c r="B328" s="27"/>
      <c r="C328" s="27"/>
      <c r="D328" s="27"/>
      <c r="E328" s="27"/>
      <c r="F328" s="27"/>
      <c r="G328" s="27"/>
      <c r="H328" s="27"/>
      <c r="I328" s="27"/>
      <c r="J328" s="27"/>
      <c r="K328" s="27"/>
      <c r="L328" s="27"/>
      <c r="M328" s="27"/>
      <c r="N328" s="27"/>
      <c r="O328" s="27"/>
      <c r="P328" s="27"/>
      <c r="Q328" s="27"/>
      <c r="R328" s="33"/>
      <c r="S328" s="33"/>
      <c r="T328" s="33"/>
      <c r="U328" s="27"/>
    </row>
    <row r="329" spans="1:21" x14ac:dyDescent="0.2">
      <c r="A329" s="27"/>
      <c r="B329" s="27"/>
      <c r="C329" s="27"/>
      <c r="D329" s="27"/>
      <c r="E329" s="27"/>
      <c r="F329" s="27"/>
      <c r="G329" s="27"/>
      <c r="H329" s="27"/>
      <c r="I329" s="27"/>
      <c r="J329" s="27"/>
      <c r="K329" s="27"/>
      <c r="L329" s="27"/>
      <c r="M329" s="27"/>
      <c r="N329" s="27"/>
      <c r="O329" s="27"/>
      <c r="P329" s="27"/>
      <c r="Q329" s="27"/>
      <c r="R329" s="33"/>
      <c r="S329" s="33"/>
      <c r="T329" s="33"/>
      <c r="U329" s="27"/>
    </row>
    <row r="330" spans="1:21" x14ac:dyDescent="0.2">
      <c r="A330" s="27"/>
      <c r="B330" s="27"/>
      <c r="C330" s="27"/>
      <c r="D330" s="27"/>
      <c r="E330" s="27"/>
      <c r="F330" s="27"/>
      <c r="G330" s="27"/>
      <c r="H330" s="27"/>
      <c r="I330" s="27"/>
      <c r="J330" s="27"/>
      <c r="K330" s="27"/>
      <c r="L330" s="27"/>
      <c r="M330" s="27"/>
      <c r="N330" s="27"/>
      <c r="O330" s="27"/>
      <c r="P330" s="27"/>
      <c r="Q330" s="27"/>
      <c r="R330" s="33"/>
      <c r="S330" s="33"/>
      <c r="T330" s="33"/>
      <c r="U330" s="27"/>
    </row>
    <row r="331" spans="1:21" x14ac:dyDescent="0.2">
      <c r="A331" s="27"/>
      <c r="B331" s="27"/>
      <c r="C331" s="27"/>
      <c r="D331" s="27"/>
      <c r="E331" s="27"/>
      <c r="F331" s="27"/>
      <c r="G331" s="27"/>
      <c r="H331" s="27"/>
      <c r="I331" s="27"/>
      <c r="J331" s="27"/>
      <c r="K331" s="27"/>
      <c r="L331" s="27"/>
      <c r="M331" s="27"/>
      <c r="N331" s="27"/>
      <c r="O331" s="27"/>
      <c r="P331" s="27"/>
      <c r="Q331" s="27"/>
      <c r="R331" s="33"/>
      <c r="S331" s="33"/>
      <c r="T331" s="33"/>
      <c r="U331" s="27"/>
    </row>
    <row r="332" spans="1:21" x14ac:dyDescent="0.2">
      <c r="A332" s="27"/>
      <c r="B332" s="27"/>
      <c r="C332" s="27"/>
      <c r="D332" s="27"/>
      <c r="E332" s="27"/>
      <c r="F332" s="27"/>
      <c r="G332" s="27"/>
      <c r="H332" s="27"/>
      <c r="I332" s="27"/>
      <c r="J332" s="27"/>
      <c r="K332" s="27"/>
      <c r="L332" s="27"/>
      <c r="M332" s="27"/>
      <c r="N332" s="27"/>
      <c r="O332" s="27"/>
      <c r="P332" s="27"/>
      <c r="Q332" s="27"/>
      <c r="R332" s="33"/>
      <c r="S332" s="33"/>
      <c r="T332" s="33"/>
      <c r="U332" s="27"/>
    </row>
    <row r="333" spans="1:21" x14ac:dyDescent="0.2">
      <c r="A333" s="27"/>
      <c r="B333" s="27"/>
      <c r="C333" s="27"/>
      <c r="D333" s="27"/>
      <c r="E333" s="27"/>
      <c r="F333" s="27"/>
      <c r="G333" s="27"/>
      <c r="H333" s="27"/>
      <c r="I333" s="27"/>
      <c r="J333" s="27"/>
      <c r="K333" s="27"/>
      <c r="L333" s="27"/>
      <c r="M333" s="27"/>
      <c r="N333" s="27"/>
      <c r="O333" s="27"/>
      <c r="P333" s="27"/>
      <c r="Q333" s="27"/>
      <c r="R333" s="33"/>
      <c r="S333" s="33"/>
      <c r="T333" s="33"/>
      <c r="U333" s="27"/>
    </row>
    <row r="334" spans="1:21" x14ac:dyDescent="0.2">
      <c r="A334" s="27"/>
      <c r="B334" s="27"/>
      <c r="C334" s="27"/>
      <c r="D334" s="27"/>
      <c r="E334" s="27"/>
      <c r="F334" s="27"/>
      <c r="G334" s="27"/>
      <c r="H334" s="27"/>
      <c r="I334" s="27"/>
      <c r="J334" s="27"/>
      <c r="K334" s="27"/>
      <c r="L334" s="27"/>
      <c r="M334" s="27"/>
      <c r="N334" s="27"/>
      <c r="O334" s="27"/>
      <c r="P334" s="27"/>
      <c r="Q334" s="27"/>
      <c r="R334" s="33"/>
      <c r="S334" s="33"/>
      <c r="T334" s="33"/>
      <c r="U334" s="27"/>
    </row>
    <row r="335" spans="1:21" x14ac:dyDescent="0.2">
      <c r="A335" s="27"/>
      <c r="B335" s="27"/>
      <c r="C335" s="27"/>
      <c r="D335" s="27"/>
      <c r="E335" s="27"/>
      <c r="F335" s="27"/>
      <c r="G335" s="27"/>
      <c r="H335" s="27"/>
      <c r="I335" s="27"/>
      <c r="J335" s="27"/>
      <c r="K335" s="27"/>
      <c r="L335" s="27"/>
      <c r="M335" s="27"/>
      <c r="N335" s="27"/>
      <c r="O335" s="27"/>
      <c r="P335" s="27"/>
      <c r="Q335" s="27"/>
      <c r="R335" s="33"/>
      <c r="S335" s="33"/>
      <c r="T335" s="33"/>
      <c r="U335" s="27"/>
    </row>
    <row r="336" spans="1:21" x14ac:dyDescent="0.2">
      <c r="A336" s="27"/>
      <c r="B336" s="27"/>
      <c r="C336" s="27"/>
      <c r="D336" s="27"/>
      <c r="E336" s="27"/>
      <c r="F336" s="27"/>
      <c r="G336" s="27"/>
      <c r="H336" s="27"/>
      <c r="I336" s="27"/>
      <c r="J336" s="27"/>
      <c r="K336" s="27"/>
      <c r="L336" s="27"/>
      <c r="M336" s="27"/>
      <c r="N336" s="27"/>
      <c r="O336" s="27"/>
      <c r="P336" s="27"/>
      <c r="Q336" s="27"/>
      <c r="R336" s="33"/>
      <c r="S336" s="33"/>
      <c r="T336" s="33"/>
      <c r="U336" s="27"/>
    </row>
    <row r="337" spans="1:21" x14ac:dyDescent="0.2">
      <c r="A337" s="27"/>
      <c r="B337" s="27"/>
      <c r="C337" s="27"/>
      <c r="D337" s="27"/>
      <c r="E337" s="27"/>
      <c r="F337" s="27"/>
      <c r="G337" s="27"/>
      <c r="H337" s="27"/>
      <c r="I337" s="27"/>
      <c r="J337" s="27"/>
      <c r="K337" s="27"/>
      <c r="L337" s="27"/>
      <c r="M337" s="27"/>
      <c r="N337" s="27"/>
      <c r="O337" s="27"/>
      <c r="P337" s="27"/>
      <c r="Q337" s="27"/>
      <c r="R337" s="33"/>
      <c r="S337" s="33"/>
      <c r="T337" s="33"/>
      <c r="U337" s="27"/>
    </row>
    <row r="338" spans="1:21" x14ac:dyDescent="0.2">
      <c r="A338" s="27"/>
      <c r="B338" s="27"/>
      <c r="C338" s="27"/>
      <c r="D338" s="27"/>
      <c r="E338" s="27"/>
      <c r="F338" s="27"/>
      <c r="G338" s="27"/>
      <c r="H338" s="27"/>
      <c r="I338" s="27"/>
      <c r="J338" s="27"/>
      <c r="K338" s="27"/>
      <c r="L338" s="27"/>
      <c r="M338" s="27"/>
      <c r="N338" s="27"/>
      <c r="O338" s="27"/>
      <c r="P338" s="27"/>
      <c r="Q338" s="27"/>
      <c r="R338" s="33"/>
      <c r="S338" s="33"/>
      <c r="T338" s="33"/>
      <c r="U338" s="27"/>
    </row>
    <row r="339" spans="1:21" x14ac:dyDescent="0.2">
      <c r="A339" s="27"/>
      <c r="B339" s="27"/>
      <c r="C339" s="27"/>
      <c r="D339" s="27"/>
      <c r="E339" s="27"/>
      <c r="F339" s="27"/>
      <c r="G339" s="27"/>
      <c r="H339" s="27"/>
      <c r="I339" s="27"/>
      <c r="J339" s="27"/>
      <c r="K339" s="27"/>
      <c r="L339" s="27"/>
      <c r="M339" s="27"/>
      <c r="N339" s="27"/>
      <c r="O339" s="27"/>
      <c r="P339" s="27"/>
      <c r="Q339" s="27"/>
      <c r="R339" s="33"/>
      <c r="S339" s="33"/>
      <c r="T339" s="33"/>
      <c r="U339" s="27"/>
    </row>
    <row r="340" spans="1:21" x14ac:dyDescent="0.2">
      <c r="A340" s="27"/>
      <c r="B340" s="27"/>
      <c r="C340" s="27"/>
      <c r="D340" s="27"/>
      <c r="E340" s="27"/>
      <c r="F340" s="27"/>
      <c r="G340" s="27"/>
      <c r="H340" s="27"/>
      <c r="I340" s="27"/>
      <c r="J340" s="27"/>
      <c r="K340" s="27"/>
      <c r="L340" s="27"/>
      <c r="M340" s="27"/>
      <c r="N340" s="27"/>
      <c r="O340" s="27"/>
      <c r="P340" s="27"/>
      <c r="Q340" s="27"/>
      <c r="R340" s="33"/>
      <c r="S340" s="33"/>
      <c r="T340" s="33"/>
      <c r="U340" s="27"/>
    </row>
    <row r="341" spans="1:21" x14ac:dyDescent="0.2">
      <c r="A341" s="27"/>
      <c r="B341" s="27"/>
      <c r="C341" s="27"/>
      <c r="D341" s="27"/>
      <c r="E341" s="27"/>
      <c r="F341" s="27"/>
      <c r="G341" s="27"/>
      <c r="H341" s="27"/>
      <c r="I341" s="27"/>
      <c r="J341" s="27"/>
      <c r="K341" s="27"/>
      <c r="L341" s="27"/>
      <c r="M341" s="27"/>
      <c r="N341" s="27"/>
      <c r="O341" s="27"/>
      <c r="P341" s="27"/>
      <c r="Q341" s="27"/>
      <c r="R341" s="33"/>
      <c r="S341" s="33"/>
      <c r="T341" s="33"/>
      <c r="U341" s="27"/>
    </row>
    <row r="342" spans="1:21" x14ac:dyDescent="0.2">
      <c r="A342" s="27"/>
      <c r="B342" s="27"/>
      <c r="C342" s="27"/>
      <c r="D342" s="27"/>
      <c r="E342" s="27"/>
      <c r="F342" s="27"/>
      <c r="G342" s="27"/>
      <c r="H342" s="27"/>
      <c r="I342" s="27"/>
      <c r="J342" s="27"/>
      <c r="K342" s="27"/>
      <c r="L342" s="27"/>
      <c r="M342" s="27"/>
      <c r="N342" s="27"/>
      <c r="O342" s="27"/>
      <c r="P342" s="27"/>
      <c r="Q342" s="27"/>
      <c r="R342" s="33"/>
      <c r="S342" s="33"/>
      <c r="T342" s="33"/>
      <c r="U342" s="27"/>
    </row>
    <row r="343" spans="1:21" x14ac:dyDescent="0.2">
      <c r="A343" s="27"/>
      <c r="B343" s="27"/>
      <c r="C343" s="27"/>
      <c r="D343" s="27"/>
      <c r="E343" s="27"/>
      <c r="F343" s="27"/>
      <c r="G343" s="27"/>
      <c r="H343" s="27"/>
      <c r="I343" s="27"/>
      <c r="J343" s="27"/>
      <c r="K343" s="27"/>
      <c r="L343" s="27"/>
      <c r="M343" s="27"/>
      <c r="N343" s="27"/>
      <c r="O343" s="27"/>
      <c r="P343" s="27"/>
      <c r="Q343" s="27"/>
      <c r="R343" s="33"/>
      <c r="S343" s="33"/>
      <c r="T343" s="33"/>
      <c r="U343" s="27"/>
    </row>
    <row r="344" spans="1:21" x14ac:dyDescent="0.2">
      <c r="A344" s="27"/>
      <c r="B344" s="27"/>
      <c r="C344" s="27"/>
      <c r="D344" s="27"/>
      <c r="E344" s="27"/>
      <c r="F344" s="27"/>
      <c r="G344" s="27"/>
      <c r="H344" s="27"/>
      <c r="I344" s="27"/>
      <c r="J344" s="27"/>
      <c r="K344" s="27"/>
      <c r="L344" s="27"/>
      <c r="M344" s="27"/>
      <c r="N344" s="27"/>
      <c r="O344" s="27"/>
      <c r="P344" s="27"/>
      <c r="Q344" s="27"/>
      <c r="R344" s="33"/>
      <c r="S344" s="33"/>
      <c r="T344" s="33"/>
      <c r="U344" s="27"/>
    </row>
    <row r="345" spans="1:21" x14ac:dyDescent="0.2">
      <c r="A345" s="27"/>
      <c r="B345" s="27"/>
      <c r="C345" s="27"/>
      <c r="D345" s="27"/>
      <c r="E345" s="27"/>
      <c r="F345" s="27"/>
      <c r="G345" s="27"/>
      <c r="H345" s="27"/>
      <c r="I345" s="27"/>
      <c r="J345" s="27"/>
      <c r="K345" s="27"/>
      <c r="L345" s="27"/>
      <c r="M345" s="27"/>
      <c r="N345" s="27"/>
      <c r="O345" s="27"/>
      <c r="P345" s="27"/>
      <c r="Q345" s="27"/>
      <c r="R345" s="33"/>
      <c r="S345" s="33"/>
      <c r="T345" s="33"/>
      <c r="U345" s="27"/>
    </row>
    <row r="346" spans="1:21" x14ac:dyDescent="0.2">
      <c r="A346" s="27"/>
      <c r="B346" s="27"/>
      <c r="C346" s="27"/>
      <c r="D346" s="27"/>
      <c r="E346" s="27"/>
      <c r="F346" s="27"/>
      <c r="G346" s="27"/>
      <c r="H346" s="27"/>
      <c r="I346" s="27"/>
      <c r="J346" s="27"/>
      <c r="K346" s="27"/>
      <c r="L346" s="27"/>
      <c r="M346" s="27"/>
      <c r="N346" s="27"/>
      <c r="O346" s="27"/>
      <c r="P346" s="27"/>
      <c r="Q346" s="27"/>
      <c r="R346" s="33"/>
      <c r="S346" s="33"/>
      <c r="T346" s="33"/>
      <c r="U346" s="27"/>
    </row>
    <row r="347" spans="1:21" x14ac:dyDescent="0.2">
      <c r="A347" s="27"/>
      <c r="B347" s="27"/>
      <c r="C347" s="27"/>
      <c r="D347" s="27"/>
      <c r="E347" s="27"/>
      <c r="F347" s="27"/>
      <c r="G347" s="27"/>
      <c r="H347" s="27"/>
      <c r="I347" s="27"/>
      <c r="J347" s="27"/>
      <c r="K347" s="27"/>
      <c r="L347" s="27"/>
      <c r="M347" s="27"/>
      <c r="N347" s="27"/>
      <c r="O347" s="27"/>
      <c r="P347" s="27"/>
      <c r="Q347" s="27"/>
      <c r="R347" s="33"/>
      <c r="S347" s="33"/>
      <c r="T347" s="33"/>
      <c r="U347" s="27"/>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topLeftCell="A4" workbookViewId="0">
      <selection activeCell="F25" sqref="F25"/>
    </sheetView>
  </sheetViews>
  <sheetFormatPr defaultColWidth="8.85546875" defaultRowHeight="12.75" x14ac:dyDescent="0.2"/>
  <cols>
    <col min="1" max="1" width="41.28515625" style="63" customWidth="1"/>
    <col min="2" max="2" width="45.5703125" style="63" customWidth="1"/>
    <col min="3" max="16384" width="8.85546875" style="27"/>
  </cols>
  <sheetData>
    <row r="2" spans="1:10" ht="31.5" x14ac:dyDescent="0.2">
      <c r="A2" s="45"/>
      <c r="B2" s="46" t="s">
        <v>192</v>
      </c>
      <c r="C2" s="46" t="s">
        <v>21</v>
      </c>
      <c r="D2" s="46" t="s">
        <v>25</v>
      </c>
      <c r="E2" s="46" t="s">
        <v>26</v>
      </c>
      <c r="F2" s="46" t="s">
        <v>27</v>
      </c>
      <c r="G2" s="47"/>
      <c r="H2" s="47"/>
      <c r="I2" s="47"/>
      <c r="J2" s="47"/>
    </row>
    <row r="3" spans="1:10" x14ac:dyDescent="0.2">
      <c r="A3" s="45"/>
      <c r="B3" s="46" t="s">
        <v>193</v>
      </c>
      <c r="C3" s="46"/>
      <c r="D3" s="48" t="e">
        <f>D4+D5+D7+D10+D19</f>
        <v>#REF!</v>
      </c>
      <c r="E3" s="48" t="e">
        <f>E4+E5+E7+E10+E19</f>
        <v>#REF!</v>
      </c>
      <c r="F3" s="48" t="e">
        <f>F4+F5+F7+F10+F19</f>
        <v>#REF!</v>
      </c>
      <c r="G3" s="47"/>
      <c r="H3" s="47"/>
      <c r="I3" s="47"/>
      <c r="J3" s="47"/>
    </row>
    <row r="4" spans="1:10" ht="21" x14ac:dyDescent="0.2">
      <c r="A4" s="49" t="s">
        <v>197</v>
      </c>
      <c r="B4" s="49" t="s">
        <v>194</v>
      </c>
      <c r="C4" s="50" t="s">
        <v>85</v>
      </c>
      <c r="D4" s="51" t="e">
        <f>#REF!</f>
        <v>#REF!</v>
      </c>
      <c r="E4" s="51" t="e">
        <f>#REF!</f>
        <v>#REF!</v>
      </c>
      <c r="F4" s="51" t="e">
        <f>#REF!</f>
        <v>#REF!</v>
      </c>
      <c r="G4" s="47"/>
      <c r="H4" s="47"/>
      <c r="I4" s="47"/>
      <c r="J4" s="47"/>
    </row>
    <row r="5" spans="1:10" ht="52.5" x14ac:dyDescent="0.2">
      <c r="A5" s="49" t="s">
        <v>198</v>
      </c>
      <c r="B5" s="49" t="s">
        <v>192</v>
      </c>
      <c r="C5" s="50" t="s">
        <v>85</v>
      </c>
      <c r="D5" s="51" t="e">
        <f>SUM(D6:D6)</f>
        <v>#REF!</v>
      </c>
      <c r="E5" s="51" t="e">
        <f>SUM(E6:E6)</f>
        <v>#REF!</v>
      </c>
      <c r="F5" s="51" t="e">
        <f>SUM(F6:F6)</f>
        <v>#REF!</v>
      </c>
    </row>
    <row r="6" spans="1:10" x14ac:dyDescent="0.2">
      <c r="A6" s="54"/>
      <c r="B6" s="36" t="s">
        <v>38</v>
      </c>
      <c r="C6" s="52" t="s">
        <v>85</v>
      </c>
      <c r="D6" s="53" t="e">
        <f>#REF!</f>
        <v>#REF!</v>
      </c>
      <c r="E6" s="53" t="e">
        <f>#REF!</f>
        <v>#REF!</v>
      </c>
      <c r="F6" s="53" t="e">
        <f>#REF!</f>
        <v>#REF!</v>
      </c>
    </row>
    <row r="7" spans="1:10" x14ac:dyDescent="0.2">
      <c r="A7" s="49" t="s">
        <v>199</v>
      </c>
      <c r="B7" s="55"/>
      <c r="C7" s="52"/>
      <c r="D7" s="51"/>
      <c r="E7" s="51"/>
      <c r="F7" s="51"/>
    </row>
    <row r="8" spans="1:10" x14ac:dyDescent="0.2">
      <c r="A8" s="54"/>
      <c r="B8" s="56"/>
      <c r="C8" s="52"/>
      <c r="D8" s="53"/>
      <c r="E8" s="53"/>
      <c r="F8" s="53"/>
    </row>
    <row r="9" spans="1:10" x14ac:dyDescent="0.2">
      <c r="A9" s="54"/>
      <c r="B9" s="56"/>
      <c r="C9" s="52"/>
      <c r="D9" s="53"/>
      <c r="E9" s="53"/>
      <c r="F9" s="53"/>
    </row>
    <row r="10" spans="1:10" ht="31.5" x14ac:dyDescent="0.2">
      <c r="A10" s="57" t="s">
        <v>41</v>
      </c>
      <c r="B10" s="55" t="s">
        <v>195</v>
      </c>
      <c r="C10" s="58"/>
      <c r="D10" s="59" t="e">
        <f>SUM(D11:D18)</f>
        <v>#REF!</v>
      </c>
      <c r="E10" s="59" t="e">
        <f>SUM(E11:E18)</f>
        <v>#REF!</v>
      </c>
      <c r="F10" s="59" t="e">
        <f>SUM(F11:F18)</f>
        <v>#REF!</v>
      </c>
    </row>
    <row r="11" spans="1:10" x14ac:dyDescent="0.2">
      <c r="A11" s="60"/>
      <c r="B11" s="61" t="s">
        <v>165</v>
      </c>
      <c r="C11" s="58" t="s">
        <v>85</v>
      </c>
      <c r="D11" s="62" t="e">
        <f>#REF!</f>
        <v>#REF!</v>
      </c>
      <c r="E11" s="62" t="e">
        <f>#REF!</f>
        <v>#REF!</v>
      </c>
      <c r="F11" s="62" t="e">
        <f>#REF!</f>
        <v>#REF!</v>
      </c>
    </row>
    <row r="12" spans="1:10" x14ac:dyDescent="0.2">
      <c r="A12" s="60"/>
      <c r="B12" s="61" t="s">
        <v>166</v>
      </c>
      <c r="C12" s="58" t="s">
        <v>85</v>
      </c>
      <c r="D12" s="62" t="e">
        <f>#REF!</f>
        <v>#REF!</v>
      </c>
      <c r="E12" s="62" t="e">
        <f>#REF!</f>
        <v>#REF!</v>
      </c>
      <c r="F12" s="62" t="e">
        <f>#REF!</f>
        <v>#REF!</v>
      </c>
    </row>
    <row r="13" spans="1:10" x14ac:dyDescent="0.2">
      <c r="A13" s="60"/>
      <c r="B13" s="61" t="s">
        <v>167</v>
      </c>
      <c r="C13" s="58" t="s">
        <v>85</v>
      </c>
      <c r="D13" s="62" t="e">
        <f>#REF!</f>
        <v>#REF!</v>
      </c>
      <c r="E13" s="62" t="e">
        <f>#REF!</f>
        <v>#REF!</v>
      </c>
      <c r="F13" s="62" t="e">
        <f>#REF!</f>
        <v>#REF!</v>
      </c>
    </row>
    <row r="14" spans="1:10" x14ac:dyDescent="0.2">
      <c r="A14" s="60"/>
      <c r="B14" s="61" t="s">
        <v>168</v>
      </c>
      <c r="C14" s="58" t="s">
        <v>85</v>
      </c>
      <c r="D14" s="62" t="e">
        <f>#REF!</f>
        <v>#REF!</v>
      </c>
      <c r="E14" s="62" t="e">
        <f>#REF!</f>
        <v>#REF!</v>
      </c>
      <c r="F14" s="62" t="e">
        <f>#REF!</f>
        <v>#REF!</v>
      </c>
    </row>
    <row r="15" spans="1:10" x14ac:dyDescent="0.2">
      <c r="A15" s="60"/>
      <c r="B15" s="61" t="s">
        <v>169</v>
      </c>
      <c r="C15" s="58" t="s">
        <v>85</v>
      </c>
      <c r="D15" s="62" t="e">
        <f>#REF!</f>
        <v>#REF!</v>
      </c>
      <c r="E15" s="62" t="e">
        <f>#REF!</f>
        <v>#REF!</v>
      </c>
      <c r="F15" s="62" t="e">
        <f>#REF!</f>
        <v>#REF!</v>
      </c>
    </row>
    <row r="16" spans="1:10" x14ac:dyDescent="0.2">
      <c r="A16" s="60"/>
      <c r="B16" s="61" t="s">
        <v>128</v>
      </c>
      <c r="C16" s="58" t="s">
        <v>85</v>
      </c>
      <c r="D16" s="62" t="e">
        <f>#REF!</f>
        <v>#REF!</v>
      </c>
      <c r="E16" s="62" t="e">
        <f>#REF!</f>
        <v>#REF!</v>
      </c>
      <c r="F16" s="62" t="e">
        <f>#REF!</f>
        <v>#REF!</v>
      </c>
    </row>
    <row r="17" spans="1:6" x14ac:dyDescent="0.2">
      <c r="A17" s="60"/>
      <c r="B17" s="61" t="s">
        <v>128</v>
      </c>
      <c r="C17" s="58" t="s">
        <v>86</v>
      </c>
      <c r="D17" s="62">
        <v>11000</v>
      </c>
      <c r="E17" s="64">
        <v>6000</v>
      </c>
      <c r="F17" s="62">
        <v>6000</v>
      </c>
    </row>
    <row r="18" spans="1:6" x14ac:dyDescent="0.2">
      <c r="A18" s="60"/>
      <c r="B18" s="61" t="s">
        <v>38</v>
      </c>
      <c r="C18" s="58" t="s">
        <v>85</v>
      </c>
      <c r="D18" s="62" t="e">
        <f>#REF!</f>
        <v>#REF!</v>
      </c>
      <c r="E18" s="62" t="e">
        <f>#REF!</f>
        <v>#REF!</v>
      </c>
      <c r="F18" s="62" t="e">
        <f>#REF!</f>
        <v>#REF!</v>
      </c>
    </row>
    <row r="19" spans="1:6" ht="42" x14ac:dyDescent="0.2">
      <c r="A19" s="57" t="s">
        <v>200</v>
      </c>
      <c r="B19" s="55" t="s">
        <v>196</v>
      </c>
      <c r="C19" s="58" t="s">
        <v>85</v>
      </c>
      <c r="D19" s="59" t="e">
        <f>SUM(D20:D21)</f>
        <v>#REF!</v>
      </c>
      <c r="E19" s="59" t="e">
        <f>SUM(E20:E21)</f>
        <v>#REF!</v>
      </c>
      <c r="F19" s="59" t="e">
        <f>SUM(F20:F21)</f>
        <v>#REF!</v>
      </c>
    </row>
    <row r="20" spans="1:6" ht="22.5" x14ac:dyDescent="0.2">
      <c r="A20" s="54"/>
      <c r="B20" s="61" t="s">
        <v>53</v>
      </c>
      <c r="C20" s="58" t="s">
        <v>85</v>
      </c>
      <c r="D20" s="62" t="e">
        <f>#REF!</f>
        <v>#REF!</v>
      </c>
      <c r="E20" s="62" t="e">
        <f>#REF!</f>
        <v>#REF!</v>
      </c>
      <c r="F20" s="62" t="e">
        <f>#REF!</f>
        <v>#REF!</v>
      </c>
    </row>
    <row r="21" spans="1:6" ht="31.5" x14ac:dyDescent="0.2">
      <c r="A21" s="57" t="s">
        <v>201</v>
      </c>
      <c r="B21" s="55" t="s">
        <v>196</v>
      </c>
      <c r="C21" s="58" t="s">
        <v>85</v>
      </c>
      <c r="D21" s="59" t="e">
        <f>D22</f>
        <v>#REF!</v>
      </c>
      <c r="E21" s="59" t="e">
        <f>E22</f>
        <v>#REF!</v>
      </c>
      <c r="F21" s="59" t="e">
        <f>F22</f>
        <v>#REF!</v>
      </c>
    </row>
    <row r="22" spans="1:6" ht="22.5" x14ac:dyDescent="0.2">
      <c r="B22" s="61" t="s">
        <v>53</v>
      </c>
      <c r="C22" s="58" t="s">
        <v>85</v>
      </c>
      <c r="D22" s="62" t="e">
        <f>#REF!</f>
        <v>#REF!</v>
      </c>
      <c r="E22" s="62" t="e">
        <f>#REF!</f>
        <v>#REF!</v>
      </c>
      <c r="F22" s="62" t="e">
        <f>#REF!</f>
        <v>#REF!</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8"/>
  <sheetViews>
    <sheetView topLeftCell="A175" workbookViewId="0">
      <selection activeCell="I204" sqref="I204"/>
    </sheetView>
  </sheetViews>
  <sheetFormatPr defaultColWidth="9.140625" defaultRowHeight="15" x14ac:dyDescent="0.25"/>
  <cols>
    <col min="1" max="1" width="20.28515625" style="7" customWidth="1"/>
    <col min="2" max="2" width="15.85546875" style="7" customWidth="1"/>
    <col min="3" max="3" width="17.5703125" style="7" customWidth="1"/>
    <col min="4" max="4" width="19" style="7" customWidth="1"/>
    <col min="5" max="5" width="9.140625" style="7"/>
    <col min="6" max="6" width="14.7109375" style="7" customWidth="1"/>
    <col min="7" max="9" width="10.85546875" style="7" bestFit="1" customWidth="1"/>
    <col min="10" max="16384" width="9.140625" style="7"/>
  </cols>
  <sheetData>
    <row r="2" spans="1:9" x14ac:dyDescent="0.25">
      <c r="A2" s="685"/>
      <c r="B2" s="685"/>
      <c r="C2" s="685"/>
      <c r="D2" s="685"/>
      <c r="E2" s="685"/>
      <c r="F2" s="685"/>
      <c r="G2" s="684" t="s">
        <v>213</v>
      </c>
      <c r="H2" s="684"/>
      <c r="I2" s="684"/>
    </row>
    <row r="3" spans="1:9" ht="51.75" x14ac:dyDescent="0.25">
      <c r="A3" s="109" t="s">
        <v>209</v>
      </c>
      <c r="B3" s="109" t="s">
        <v>210</v>
      </c>
      <c r="C3" s="109" t="s">
        <v>1</v>
      </c>
      <c r="D3" s="109" t="s">
        <v>211</v>
      </c>
      <c r="E3" s="109" t="s">
        <v>79</v>
      </c>
      <c r="F3" s="109" t="s">
        <v>212</v>
      </c>
      <c r="G3" s="109" t="s">
        <v>81</v>
      </c>
      <c r="H3" s="109" t="s">
        <v>13</v>
      </c>
      <c r="I3" s="109" t="s">
        <v>12</v>
      </c>
    </row>
    <row r="4" spans="1:9" ht="128.25" hidden="1" x14ac:dyDescent="0.25">
      <c r="A4" s="110" t="s">
        <v>214</v>
      </c>
      <c r="B4" s="5" t="s">
        <v>228</v>
      </c>
      <c r="C4" s="5" t="s">
        <v>215</v>
      </c>
      <c r="D4" s="5" t="s">
        <v>216</v>
      </c>
      <c r="E4" s="111"/>
      <c r="F4" s="111"/>
      <c r="G4" s="84">
        <v>0</v>
      </c>
      <c r="H4" s="84">
        <v>0</v>
      </c>
      <c r="I4" s="84">
        <v>0</v>
      </c>
    </row>
    <row r="5" spans="1:9" ht="128.25" hidden="1" x14ac:dyDescent="0.25">
      <c r="A5" s="110" t="s">
        <v>214</v>
      </c>
      <c r="B5" s="5" t="s">
        <v>228</v>
      </c>
      <c r="C5" s="5" t="s">
        <v>215</v>
      </c>
      <c r="D5" s="5" t="s">
        <v>218</v>
      </c>
      <c r="E5" s="111"/>
      <c r="F5" s="111"/>
      <c r="G5" s="84">
        <v>0</v>
      </c>
      <c r="H5" s="84">
        <v>0</v>
      </c>
      <c r="I5" s="84">
        <v>0</v>
      </c>
    </row>
    <row r="6" spans="1:9" ht="128.25" hidden="1" x14ac:dyDescent="0.25">
      <c r="A6" s="110" t="s">
        <v>214</v>
      </c>
      <c r="B6" s="5" t="s">
        <v>228</v>
      </c>
      <c r="C6" s="5" t="s">
        <v>215</v>
      </c>
      <c r="D6" s="5" t="s">
        <v>217</v>
      </c>
      <c r="E6" s="111"/>
      <c r="F6" s="111"/>
      <c r="G6" s="84">
        <v>0</v>
      </c>
      <c r="H6" s="84">
        <v>0</v>
      </c>
      <c r="I6" s="84">
        <v>0</v>
      </c>
    </row>
    <row r="7" spans="1:9" ht="140.25" hidden="1" x14ac:dyDescent="0.25">
      <c r="A7" s="5" t="s">
        <v>214</v>
      </c>
      <c r="B7" s="5" t="s">
        <v>228</v>
      </c>
      <c r="C7" s="5" t="s">
        <v>215</v>
      </c>
      <c r="D7" s="5" t="s">
        <v>219</v>
      </c>
      <c r="E7" s="111"/>
      <c r="F7" s="111"/>
      <c r="G7" s="84">
        <v>0</v>
      </c>
      <c r="H7" s="84">
        <v>0</v>
      </c>
      <c r="I7" s="84">
        <v>0</v>
      </c>
    </row>
    <row r="8" spans="1:9" ht="208.5" hidden="1" customHeight="1" x14ac:dyDescent="0.25">
      <c r="A8" s="5" t="s">
        <v>214</v>
      </c>
      <c r="B8" s="5" t="s">
        <v>228</v>
      </c>
      <c r="C8" s="5" t="s">
        <v>221</v>
      </c>
      <c r="D8" s="5" t="s">
        <v>220</v>
      </c>
      <c r="E8" s="111"/>
      <c r="F8" s="111"/>
      <c r="G8" s="84">
        <v>0</v>
      </c>
      <c r="H8" s="84">
        <v>0</v>
      </c>
      <c r="I8" s="84">
        <v>0</v>
      </c>
    </row>
    <row r="9" spans="1:9" ht="204" hidden="1" x14ac:dyDescent="0.25">
      <c r="A9" s="5" t="s">
        <v>214</v>
      </c>
      <c r="B9" s="5" t="s">
        <v>228</v>
      </c>
      <c r="C9" s="5" t="s">
        <v>221</v>
      </c>
      <c r="D9" s="5" t="s">
        <v>222</v>
      </c>
      <c r="E9" s="111"/>
      <c r="F9" s="111"/>
      <c r="G9" s="84">
        <v>0</v>
      </c>
      <c r="H9" s="84">
        <v>0</v>
      </c>
      <c r="I9" s="84">
        <v>0</v>
      </c>
    </row>
    <row r="10" spans="1:9" ht="191.25" hidden="1" x14ac:dyDescent="0.25">
      <c r="A10" s="5" t="s">
        <v>214</v>
      </c>
      <c r="B10" s="5" t="s">
        <v>228</v>
      </c>
      <c r="C10" s="5" t="s">
        <v>223</v>
      </c>
      <c r="D10" s="5" t="s">
        <v>224</v>
      </c>
      <c r="E10" s="111"/>
      <c r="F10" s="111"/>
      <c r="G10" s="84">
        <v>0</v>
      </c>
      <c r="H10" s="84">
        <v>0</v>
      </c>
      <c r="I10" s="84">
        <v>0</v>
      </c>
    </row>
    <row r="11" spans="1:9" ht="191.25" hidden="1" x14ac:dyDescent="0.25">
      <c r="A11" s="5" t="s">
        <v>214</v>
      </c>
      <c r="B11" s="5" t="s">
        <v>228</v>
      </c>
      <c r="C11" s="5" t="s">
        <v>223</v>
      </c>
      <c r="D11" s="5" t="s">
        <v>225</v>
      </c>
      <c r="E11" s="111"/>
      <c r="F11" s="111"/>
      <c r="G11" s="84">
        <v>0</v>
      </c>
      <c r="H11" s="84">
        <v>0</v>
      </c>
      <c r="I11" s="84">
        <v>0</v>
      </c>
    </row>
    <row r="12" spans="1:9" ht="153" x14ac:dyDescent="0.25">
      <c r="A12" s="5" t="s">
        <v>214</v>
      </c>
      <c r="B12" s="5" t="s">
        <v>228</v>
      </c>
      <c r="C12" s="5" t="s">
        <v>226</v>
      </c>
      <c r="D12" s="5" t="s">
        <v>227</v>
      </c>
      <c r="E12" s="6">
        <v>262</v>
      </c>
      <c r="F12" s="107" t="s">
        <v>40</v>
      </c>
      <c r="G12" s="108">
        <v>3815.6</v>
      </c>
      <c r="H12" s="108">
        <v>4044.5</v>
      </c>
      <c r="I12" s="108">
        <v>4287.5</v>
      </c>
    </row>
    <row r="13" spans="1:9" ht="178.5" hidden="1" x14ac:dyDescent="0.25">
      <c r="A13" s="105" t="s">
        <v>214</v>
      </c>
      <c r="B13" s="105" t="s">
        <v>229</v>
      </c>
      <c r="C13" s="105" t="s">
        <v>231</v>
      </c>
      <c r="D13" s="105" t="s">
        <v>230</v>
      </c>
      <c r="E13" s="106">
        <v>226</v>
      </c>
      <c r="F13" s="106" t="s">
        <v>204</v>
      </c>
      <c r="G13" s="104">
        <v>100</v>
      </c>
      <c r="H13" s="104">
        <v>0</v>
      </c>
      <c r="I13" s="104">
        <v>0</v>
      </c>
    </row>
    <row r="14" spans="1:9" ht="178.5" hidden="1" x14ac:dyDescent="0.25">
      <c r="A14" s="105" t="s">
        <v>214</v>
      </c>
      <c r="B14" s="105" t="s">
        <v>229</v>
      </c>
      <c r="C14" s="105" t="s">
        <v>231</v>
      </c>
      <c r="D14" s="105" t="s">
        <v>232</v>
      </c>
      <c r="E14" s="106">
        <v>226</v>
      </c>
      <c r="F14" s="106" t="s">
        <v>204</v>
      </c>
      <c r="G14" s="104">
        <v>0</v>
      </c>
      <c r="H14" s="104">
        <v>0</v>
      </c>
      <c r="I14" s="104">
        <v>0</v>
      </c>
    </row>
    <row r="15" spans="1:9" ht="178.5" hidden="1" x14ac:dyDescent="0.25">
      <c r="A15" s="105" t="s">
        <v>214</v>
      </c>
      <c r="B15" s="105" t="s">
        <v>229</v>
      </c>
      <c r="C15" s="105" t="s">
        <v>231</v>
      </c>
      <c r="D15" s="105" t="s">
        <v>233</v>
      </c>
      <c r="E15" s="106">
        <v>226</v>
      </c>
      <c r="F15" s="106" t="s">
        <v>204</v>
      </c>
      <c r="G15" s="104">
        <v>0</v>
      </c>
      <c r="H15" s="104">
        <v>0</v>
      </c>
      <c r="I15" s="104">
        <v>0</v>
      </c>
    </row>
    <row r="16" spans="1:9" ht="178.5" hidden="1" x14ac:dyDescent="0.25">
      <c r="A16" s="105" t="s">
        <v>214</v>
      </c>
      <c r="B16" s="105" t="s">
        <v>229</v>
      </c>
      <c r="C16" s="105" t="s">
        <v>231</v>
      </c>
      <c r="D16" s="105" t="s">
        <v>234</v>
      </c>
      <c r="E16" s="106">
        <v>226</v>
      </c>
      <c r="F16" s="106" t="s">
        <v>204</v>
      </c>
      <c r="G16" s="104">
        <v>0</v>
      </c>
      <c r="H16" s="104">
        <v>0</v>
      </c>
      <c r="I16" s="104">
        <v>0</v>
      </c>
    </row>
    <row r="17" spans="1:9" ht="178.5" hidden="1" x14ac:dyDescent="0.25">
      <c r="A17" s="105" t="s">
        <v>214</v>
      </c>
      <c r="B17" s="105" t="s">
        <v>229</v>
      </c>
      <c r="C17" s="105" t="s">
        <v>231</v>
      </c>
      <c r="D17" s="105" t="s">
        <v>235</v>
      </c>
      <c r="E17" s="106">
        <v>226</v>
      </c>
      <c r="F17" s="106" t="s">
        <v>204</v>
      </c>
      <c r="G17" s="104">
        <v>50</v>
      </c>
      <c r="H17" s="104">
        <v>0</v>
      </c>
      <c r="I17" s="104">
        <v>0</v>
      </c>
    </row>
    <row r="18" spans="1:9" ht="178.5" hidden="1" x14ac:dyDescent="0.25">
      <c r="A18" s="105" t="s">
        <v>214</v>
      </c>
      <c r="B18" s="105" t="s">
        <v>229</v>
      </c>
      <c r="C18" s="105" t="s">
        <v>236</v>
      </c>
      <c r="D18" s="105" t="s">
        <v>237</v>
      </c>
      <c r="E18" s="106">
        <v>226</v>
      </c>
      <c r="F18" s="106" t="s">
        <v>208</v>
      </c>
      <c r="G18" s="104">
        <v>0</v>
      </c>
      <c r="H18" s="104">
        <v>0</v>
      </c>
      <c r="I18" s="104">
        <v>0</v>
      </c>
    </row>
    <row r="19" spans="1:9" ht="178.5" hidden="1" x14ac:dyDescent="0.25">
      <c r="A19" s="105" t="s">
        <v>214</v>
      </c>
      <c r="B19" s="105" t="s">
        <v>229</v>
      </c>
      <c r="C19" s="105" t="s">
        <v>236</v>
      </c>
      <c r="D19" s="105" t="s">
        <v>238</v>
      </c>
      <c r="E19" s="106">
        <v>226</v>
      </c>
      <c r="F19" s="106" t="s">
        <v>208</v>
      </c>
      <c r="G19" s="104">
        <v>0</v>
      </c>
      <c r="H19" s="104">
        <v>0</v>
      </c>
      <c r="I19" s="104">
        <v>0</v>
      </c>
    </row>
    <row r="20" spans="1:9" ht="178.5" x14ac:dyDescent="0.25">
      <c r="A20" s="105" t="s">
        <v>214</v>
      </c>
      <c r="B20" s="105" t="s">
        <v>229</v>
      </c>
      <c r="C20" s="105" t="s">
        <v>239</v>
      </c>
      <c r="D20" s="105" t="s">
        <v>240</v>
      </c>
      <c r="E20" s="106">
        <v>226</v>
      </c>
      <c r="F20" s="106" t="s">
        <v>208</v>
      </c>
      <c r="G20" s="104">
        <v>800</v>
      </c>
      <c r="H20" s="104">
        <v>400</v>
      </c>
      <c r="I20" s="104">
        <v>400</v>
      </c>
    </row>
    <row r="21" spans="1:9" ht="178.5" x14ac:dyDescent="0.25">
      <c r="A21" s="105" t="s">
        <v>214</v>
      </c>
      <c r="B21" s="105" t="s">
        <v>229</v>
      </c>
      <c r="C21" s="105" t="s">
        <v>239</v>
      </c>
      <c r="D21" s="105" t="s">
        <v>241</v>
      </c>
      <c r="E21" s="106">
        <v>226</v>
      </c>
      <c r="F21" s="106" t="s">
        <v>208</v>
      </c>
      <c r="G21" s="104">
        <v>350</v>
      </c>
      <c r="H21" s="104">
        <v>350</v>
      </c>
      <c r="I21" s="104">
        <v>350</v>
      </c>
    </row>
    <row r="22" spans="1:9" ht="178.5" x14ac:dyDescent="0.25">
      <c r="A22" s="105" t="s">
        <v>214</v>
      </c>
      <c r="B22" s="105" t="s">
        <v>229</v>
      </c>
      <c r="C22" s="105" t="s">
        <v>239</v>
      </c>
      <c r="D22" s="105" t="s">
        <v>242</v>
      </c>
      <c r="E22" s="106">
        <v>226</v>
      </c>
      <c r="F22" s="106" t="s">
        <v>208</v>
      </c>
      <c r="G22" s="104">
        <v>120</v>
      </c>
      <c r="H22" s="104">
        <v>0</v>
      </c>
      <c r="I22" s="104">
        <v>0</v>
      </c>
    </row>
    <row r="23" spans="1:9" ht="178.5" hidden="1" x14ac:dyDescent="0.25">
      <c r="A23" s="105" t="s">
        <v>214</v>
      </c>
      <c r="B23" s="105" t="s">
        <v>229</v>
      </c>
      <c r="C23" s="105" t="s">
        <v>243</v>
      </c>
      <c r="D23" s="105" t="s">
        <v>244</v>
      </c>
      <c r="E23" s="106">
        <v>226</v>
      </c>
      <c r="F23" s="103" t="s">
        <v>206</v>
      </c>
      <c r="G23" s="104">
        <v>0</v>
      </c>
      <c r="H23" s="104">
        <v>0</v>
      </c>
      <c r="I23" s="104">
        <v>0</v>
      </c>
    </row>
    <row r="24" spans="1:9" ht="178.5" hidden="1" x14ac:dyDescent="0.25">
      <c r="A24" s="105" t="s">
        <v>214</v>
      </c>
      <c r="B24" s="105" t="s">
        <v>229</v>
      </c>
      <c r="C24" s="105" t="s">
        <v>243</v>
      </c>
      <c r="D24" s="105" t="s">
        <v>245</v>
      </c>
      <c r="E24" s="106">
        <v>226</v>
      </c>
      <c r="F24" s="103" t="s">
        <v>206</v>
      </c>
      <c r="G24" s="104">
        <v>0</v>
      </c>
      <c r="H24" s="104">
        <v>0</v>
      </c>
      <c r="I24" s="104">
        <v>0</v>
      </c>
    </row>
    <row r="25" spans="1:9" ht="178.5" hidden="1" x14ac:dyDescent="0.25">
      <c r="A25" s="105" t="s">
        <v>214</v>
      </c>
      <c r="B25" s="105" t="s">
        <v>229</v>
      </c>
      <c r="C25" s="105" t="s">
        <v>243</v>
      </c>
      <c r="D25" s="105" t="s">
        <v>246</v>
      </c>
      <c r="E25" s="106">
        <v>226</v>
      </c>
      <c r="F25" s="103" t="s">
        <v>206</v>
      </c>
      <c r="G25" s="104">
        <v>0</v>
      </c>
      <c r="H25" s="104">
        <v>0</v>
      </c>
      <c r="I25" s="104">
        <v>0</v>
      </c>
    </row>
    <row r="26" spans="1:9" ht="178.5" x14ac:dyDescent="0.25">
      <c r="A26" s="105" t="s">
        <v>214</v>
      </c>
      <c r="B26" s="105" t="s">
        <v>229</v>
      </c>
      <c r="C26" s="105" t="s">
        <v>243</v>
      </c>
      <c r="D26" s="105" t="s">
        <v>247</v>
      </c>
      <c r="E26" s="106">
        <v>226</v>
      </c>
      <c r="F26" s="106" t="s">
        <v>208</v>
      </c>
      <c r="G26" s="104">
        <v>100</v>
      </c>
      <c r="H26" s="104">
        <v>0</v>
      </c>
      <c r="I26" s="104">
        <v>0</v>
      </c>
    </row>
    <row r="27" spans="1:9" ht="178.5" hidden="1" x14ac:dyDescent="0.25">
      <c r="A27" s="105" t="s">
        <v>214</v>
      </c>
      <c r="B27" s="105" t="s">
        <v>229</v>
      </c>
      <c r="C27" s="105" t="s">
        <v>243</v>
      </c>
      <c r="D27" s="105" t="s">
        <v>248</v>
      </c>
      <c r="E27" s="106">
        <v>226</v>
      </c>
      <c r="F27" s="103" t="s">
        <v>380</v>
      </c>
      <c r="G27" s="104">
        <v>0</v>
      </c>
      <c r="H27" s="104">
        <v>0</v>
      </c>
      <c r="I27" s="104">
        <v>0</v>
      </c>
    </row>
    <row r="28" spans="1:9" ht="178.5" hidden="1" x14ac:dyDescent="0.25">
      <c r="A28" s="105" t="s">
        <v>214</v>
      </c>
      <c r="B28" s="105" t="s">
        <v>229</v>
      </c>
      <c r="C28" s="105" t="s">
        <v>249</v>
      </c>
      <c r="D28" s="105"/>
      <c r="E28" s="112"/>
      <c r="F28" s="112"/>
      <c r="G28" s="104"/>
      <c r="H28" s="104"/>
      <c r="I28" s="104"/>
    </row>
    <row r="29" spans="1:9" ht="178.5" hidden="1" x14ac:dyDescent="0.25">
      <c r="A29" s="105" t="s">
        <v>214</v>
      </c>
      <c r="B29" s="105" t="s">
        <v>229</v>
      </c>
      <c r="C29" s="105" t="s">
        <v>250</v>
      </c>
      <c r="D29" s="105"/>
      <c r="E29" s="112"/>
      <c r="F29" s="112"/>
      <c r="G29" s="104"/>
      <c r="H29" s="104"/>
      <c r="I29" s="104"/>
    </row>
    <row r="30" spans="1:9" ht="178.5" hidden="1" x14ac:dyDescent="0.25">
      <c r="A30" s="105" t="s">
        <v>214</v>
      </c>
      <c r="B30" s="105" t="s">
        <v>229</v>
      </c>
      <c r="C30" s="105" t="s">
        <v>251</v>
      </c>
      <c r="D30" s="105"/>
      <c r="E30" s="112"/>
      <c r="F30" s="112"/>
      <c r="G30" s="104"/>
      <c r="H30" s="104"/>
      <c r="I30" s="104"/>
    </row>
    <row r="31" spans="1:9" ht="178.5" x14ac:dyDescent="0.25">
      <c r="A31" s="105" t="s">
        <v>214</v>
      </c>
      <c r="B31" s="105" t="s">
        <v>229</v>
      </c>
      <c r="C31" s="105" t="s">
        <v>252</v>
      </c>
      <c r="D31" s="105" t="s">
        <v>390</v>
      </c>
      <c r="E31" s="106">
        <v>226</v>
      </c>
      <c r="F31" s="103" t="s">
        <v>384</v>
      </c>
      <c r="G31" s="104">
        <v>70</v>
      </c>
      <c r="H31" s="104">
        <v>0</v>
      </c>
      <c r="I31" s="104">
        <v>0</v>
      </c>
    </row>
    <row r="32" spans="1:9" ht="178.5" x14ac:dyDescent="0.25">
      <c r="A32" s="105" t="s">
        <v>214</v>
      </c>
      <c r="B32" s="105" t="s">
        <v>229</v>
      </c>
      <c r="C32" s="105" t="s">
        <v>252</v>
      </c>
      <c r="D32" s="105" t="s">
        <v>391</v>
      </c>
      <c r="E32" s="106">
        <v>226</v>
      </c>
      <c r="F32" s="103" t="s">
        <v>384</v>
      </c>
      <c r="G32" s="104">
        <v>30</v>
      </c>
      <c r="H32" s="104">
        <v>0</v>
      </c>
      <c r="I32" s="104">
        <v>0</v>
      </c>
    </row>
    <row r="33" spans="1:9" ht="191.25" customHeight="1" x14ac:dyDescent="0.25">
      <c r="A33" s="678" t="s">
        <v>214</v>
      </c>
      <c r="B33" s="678" t="s">
        <v>253</v>
      </c>
      <c r="C33" s="678" t="s">
        <v>254</v>
      </c>
      <c r="D33" s="678" t="s">
        <v>255</v>
      </c>
      <c r="E33" s="106">
        <v>225</v>
      </c>
      <c r="F33" s="113" t="s">
        <v>208</v>
      </c>
      <c r="G33" s="104">
        <v>5530</v>
      </c>
      <c r="H33" s="104">
        <v>5530</v>
      </c>
      <c r="I33" s="104">
        <v>5530</v>
      </c>
    </row>
    <row r="34" spans="1:9" ht="26.25" x14ac:dyDescent="0.25">
      <c r="A34" s="679"/>
      <c r="B34" s="679"/>
      <c r="C34" s="679"/>
      <c r="D34" s="679"/>
      <c r="E34" s="106">
        <v>225</v>
      </c>
      <c r="F34" s="109" t="s">
        <v>381</v>
      </c>
      <c r="G34" s="104">
        <v>112</v>
      </c>
      <c r="H34" s="104">
        <v>112</v>
      </c>
      <c r="I34" s="104">
        <v>112</v>
      </c>
    </row>
    <row r="35" spans="1:9" ht="26.25" x14ac:dyDescent="0.25">
      <c r="A35" s="679"/>
      <c r="B35" s="679"/>
      <c r="C35" s="679"/>
      <c r="D35" s="679"/>
      <c r="E35" s="106">
        <v>225</v>
      </c>
      <c r="F35" s="109" t="s">
        <v>166</v>
      </c>
      <c r="G35" s="104">
        <v>187</v>
      </c>
      <c r="H35" s="104">
        <v>187</v>
      </c>
      <c r="I35" s="104">
        <v>187</v>
      </c>
    </row>
    <row r="36" spans="1:9" ht="39" x14ac:dyDescent="0.25">
      <c r="A36" s="679"/>
      <c r="B36" s="679"/>
      <c r="C36" s="679"/>
      <c r="D36" s="679"/>
      <c r="E36" s="106">
        <v>225</v>
      </c>
      <c r="F36" s="109" t="s">
        <v>167</v>
      </c>
      <c r="G36" s="104">
        <v>165</v>
      </c>
      <c r="H36" s="104">
        <v>165</v>
      </c>
      <c r="I36" s="104">
        <v>165</v>
      </c>
    </row>
    <row r="37" spans="1:9" ht="26.25" x14ac:dyDescent="0.25">
      <c r="A37" s="679"/>
      <c r="B37" s="679"/>
      <c r="C37" s="679"/>
      <c r="D37" s="679"/>
      <c r="E37" s="106">
        <v>225</v>
      </c>
      <c r="F37" s="109" t="s">
        <v>382</v>
      </c>
      <c r="G37" s="104">
        <v>72</v>
      </c>
      <c r="H37" s="104">
        <v>72</v>
      </c>
      <c r="I37" s="104">
        <v>72</v>
      </c>
    </row>
    <row r="38" spans="1:9" ht="26.25" x14ac:dyDescent="0.25">
      <c r="A38" s="680"/>
      <c r="B38" s="680"/>
      <c r="C38" s="680"/>
      <c r="D38" s="680"/>
      <c r="E38" s="106">
        <v>225</v>
      </c>
      <c r="F38" s="109" t="s">
        <v>383</v>
      </c>
      <c r="G38" s="104">
        <v>155.30000000000001</v>
      </c>
      <c r="H38" s="104">
        <v>155.30000000000001</v>
      </c>
      <c r="I38" s="104">
        <v>155.30000000000001</v>
      </c>
    </row>
    <row r="39" spans="1:9" ht="191.25" x14ac:dyDescent="0.25">
      <c r="A39" s="105" t="s">
        <v>214</v>
      </c>
      <c r="B39" s="105" t="s">
        <v>253</v>
      </c>
      <c r="C39" s="105" t="s">
        <v>266</v>
      </c>
      <c r="D39" s="105" t="s">
        <v>256</v>
      </c>
      <c r="E39" s="106">
        <v>225</v>
      </c>
      <c r="F39" s="106" t="s">
        <v>208</v>
      </c>
      <c r="G39" s="104">
        <v>3000</v>
      </c>
      <c r="H39" s="104">
        <v>3000</v>
      </c>
      <c r="I39" s="104">
        <v>3000</v>
      </c>
    </row>
    <row r="40" spans="1:9" ht="191.25" customHeight="1" x14ac:dyDescent="0.25">
      <c r="A40" s="678" t="s">
        <v>214</v>
      </c>
      <c r="B40" s="678" t="s">
        <v>253</v>
      </c>
      <c r="C40" s="678" t="s">
        <v>266</v>
      </c>
      <c r="D40" s="678" t="s">
        <v>257</v>
      </c>
      <c r="E40" s="106">
        <v>223</v>
      </c>
      <c r="F40" s="106" t="s">
        <v>208</v>
      </c>
      <c r="G40" s="73">
        <v>5283.3</v>
      </c>
      <c r="H40" s="73">
        <v>5283.3</v>
      </c>
      <c r="I40" s="73">
        <v>5283.3</v>
      </c>
    </row>
    <row r="41" spans="1:9" ht="26.25" x14ac:dyDescent="0.25">
      <c r="A41" s="679"/>
      <c r="B41" s="679"/>
      <c r="C41" s="679"/>
      <c r="D41" s="679"/>
      <c r="E41" s="106">
        <v>223</v>
      </c>
      <c r="F41" s="109" t="s">
        <v>381</v>
      </c>
      <c r="G41" s="73">
        <v>786.2</v>
      </c>
      <c r="H41" s="73">
        <v>786.2</v>
      </c>
      <c r="I41" s="73">
        <v>786.2</v>
      </c>
    </row>
    <row r="42" spans="1:9" ht="26.25" x14ac:dyDescent="0.25">
      <c r="A42" s="679"/>
      <c r="B42" s="679"/>
      <c r="C42" s="679"/>
      <c r="D42" s="679"/>
      <c r="E42" s="106">
        <v>223</v>
      </c>
      <c r="F42" s="109" t="s">
        <v>166</v>
      </c>
      <c r="G42" s="73">
        <v>190.6</v>
      </c>
      <c r="H42" s="73">
        <v>190.6</v>
      </c>
      <c r="I42" s="73">
        <v>190.6</v>
      </c>
    </row>
    <row r="43" spans="1:9" ht="39" x14ac:dyDescent="0.25">
      <c r="A43" s="679"/>
      <c r="B43" s="679"/>
      <c r="C43" s="679"/>
      <c r="D43" s="679"/>
      <c r="E43" s="106">
        <v>223</v>
      </c>
      <c r="F43" s="109" t="s">
        <v>167</v>
      </c>
      <c r="G43" s="73">
        <v>602.6</v>
      </c>
      <c r="H43" s="73">
        <v>506.4</v>
      </c>
      <c r="I43" s="73">
        <v>506.4</v>
      </c>
    </row>
    <row r="44" spans="1:9" ht="26.25" x14ac:dyDescent="0.25">
      <c r="A44" s="679"/>
      <c r="B44" s="679"/>
      <c r="C44" s="679"/>
      <c r="D44" s="679"/>
      <c r="E44" s="106">
        <v>223</v>
      </c>
      <c r="F44" s="109" t="s">
        <v>382</v>
      </c>
      <c r="G44" s="73">
        <v>131.9</v>
      </c>
      <c r="H44" s="73">
        <v>131.9</v>
      </c>
      <c r="I44" s="73">
        <v>131.9</v>
      </c>
    </row>
    <row r="45" spans="1:9" ht="26.25" x14ac:dyDescent="0.25">
      <c r="A45" s="680"/>
      <c r="B45" s="680"/>
      <c r="C45" s="680"/>
      <c r="D45" s="680"/>
      <c r="E45" s="106">
        <v>223</v>
      </c>
      <c r="F45" s="109" t="s">
        <v>383</v>
      </c>
      <c r="G45" s="73">
        <v>698.5</v>
      </c>
      <c r="H45" s="73">
        <v>698.5</v>
      </c>
      <c r="I45" s="73">
        <v>698.5</v>
      </c>
    </row>
    <row r="46" spans="1:9" ht="191.25" customHeight="1" x14ac:dyDescent="0.25">
      <c r="A46" s="678" t="s">
        <v>214</v>
      </c>
      <c r="B46" s="678" t="s">
        <v>253</v>
      </c>
      <c r="C46" s="678" t="s">
        <v>266</v>
      </c>
      <c r="D46" s="678" t="s">
        <v>258</v>
      </c>
      <c r="E46" s="106">
        <v>225</v>
      </c>
      <c r="F46" s="113" t="s">
        <v>208</v>
      </c>
      <c r="G46" s="104">
        <v>700</v>
      </c>
      <c r="H46" s="104">
        <v>700</v>
      </c>
      <c r="I46" s="104">
        <v>700</v>
      </c>
    </row>
    <row r="47" spans="1:9" x14ac:dyDescent="0.25">
      <c r="A47" s="680"/>
      <c r="B47" s="680"/>
      <c r="C47" s="680"/>
      <c r="D47" s="680"/>
      <c r="E47" s="106">
        <v>223</v>
      </c>
      <c r="F47" s="112" t="s">
        <v>208</v>
      </c>
      <c r="G47" s="104">
        <v>96.2</v>
      </c>
      <c r="H47" s="104">
        <v>96.2</v>
      </c>
      <c r="I47" s="104">
        <v>96.2</v>
      </c>
    </row>
    <row r="48" spans="1:9" ht="191.25" x14ac:dyDescent="0.25">
      <c r="A48" s="105" t="s">
        <v>214</v>
      </c>
      <c r="B48" s="105" t="s">
        <v>253</v>
      </c>
      <c r="C48" s="105" t="s">
        <v>266</v>
      </c>
      <c r="D48" s="105" t="s">
        <v>259</v>
      </c>
      <c r="E48" s="106">
        <v>225</v>
      </c>
      <c r="F48" s="106" t="s">
        <v>208</v>
      </c>
      <c r="G48" s="104">
        <v>49378.1</v>
      </c>
      <c r="H48" s="104">
        <v>49378.1</v>
      </c>
      <c r="I48" s="104">
        <v>49378.1</v>
      </c>
    </row>
    <row r="49" spans="1:9" ht="293.25" x14ac:dyDescent="0.25">
      <c r="A49" s="105" t="s">
        <v>214</v>
      </c>
      <c r="B49" s="105" t="s">
        <v>253</v>
      </c>
      <c r="C49" s="105" t="s">
        <v>266</v>
      </c>
      <c r="D49" s="105" t="s">
        <v>260</v>
      </c>
      <c r="E49" s="106">
        <v>225</v>
      </c>
      <c r="F49" s="106" t="s">
        <v>208</v>
      </c>
      <c r="G49" s="104">
        <v>8038.9</v>
      </c>
      <c r="H49" s="104">
        <v>8038.9</v>
      </c>
      <c r="I49" s="104">
        <v>8038.9</v>
      </c>
    </row>
    <row r="50" spans="1:9" ht="191.25" x14ac:dyDescent="0.25">
      <c r="A50" s="105" t="s">
        <v>214</v>
      </c>
      <c r="B50" s="105" t="s">
        <v>253</v>
      </c>
      <c r="C50" s="105" t="s">
        <v>254</v>
      </c>
      <c r="D50" s="105" t="s">
        <v>261</v>
      </c>
      <c r="E50" s="103">
        <v>226</v>
      </c>
      <c r="F50" s="106" t="s">
        <v>208</v>
      </c>
      <c r="G50" s="104">
        <v>3000</v>
      </c>
      <c r="H50" s="104">
        <v>3000</v>
      </c>
      <c r="I50" s="104">
        <v>3000</v>
      </c>
    </row>
    <row r="51" spans="1:9" ht="191.25" x14ac:dyDescent="0.25">
      <c r="A51" s="105" t="s">
        <v>214</v>
      </c>
      <c r="B51" s="105" t="s">
        <v>253</v>
      </c>
      <c r="C51" s="105" t="s">
        <v>266</v>
      </c>
      <c r="D51" s="105" t="s">
        <v>262</v>
      </c>
      <c r="E51" s="103">
        <v>226</v>
      </c>
      <c r="F51" s="106" t="s">
        <v>208</v>
      </c>
      <c r="G51" s="104">
        <v>1000</v>
      </c>
      <c r="H51" s="104">
        <v>1000</v>
      </c>
      <c r="I51" s="104">
        <v>1000</v>
      </c>
    </row>
    <row r="52" spans="1:9" ht="191.25" x14ac:dyDescent="0.25">
      <c r="A52" s="105" t="s">
        <v>214</v>
      </c>
      <c r="B52" s="105" t="s">
        <v>253</v>
      </c>
      <c r="C52" s="105" t="s">
        <v>266</v>
      </c>
      <c r="D52" s="105" t="s">
        <v>263</v>
      </c>
      <c r="E52" s="103">
        <v>226</v>
      </c>
      <c r="F52" s="106" t="s">
        <v>208</v>
      </c>
      <c r="G52" s="104">
        <v>11815.7</v>
      </c>
      <c r="H52" s="104">
        <v>8707.5</v>
      </c>
      <c r="I52" s="104">
        <v>8707.5</v>
      </c>
    </row>
    <row r="53" spans="1:9" ht="191.25" x14ac:dyDescent="0.25">
      <c r="A53" s="105" t="s">
        <v>214</v>
      </c>
      <c r="B53" s="105" t="s">
        <v>253</v>
      </c>
      <c r="C53" s="105" t="s">
        <v>266</v>
      </c>
      <c r="D53" s="105" t="s">
        <v>264</v>
      </c>
      <c r="E53" s="103">
        <v>225</v>
      </c>
      <c r="F53" s="106" t="s">
        <v>208</v>
      </c>
      <c r="G53" s="104">
        <v>500</v>
      </c>
      <c r="H53" s="104">
        <v>500</v>
      </c>
      <c r="I53" s="104">
        <v>500</v>
      </c>
    </row>
    <row r="54" spans="1:9" ht="191.25" x14ac:dyDescent="0.25">
      <c r="A54" s="105" t="s">
        <v>214</v>
      </c>
      <c r="B54" s="105" t="s">
        <v>253</v>
      </c>
      <c r="C54" s="105" t="s">
        <v>266</v>
      </c>
      <c r="D54" s="105" t="s">
        <v>265</v>
      </c>
      <c r="E54" s="103">
        <v>226</v>
      </c>
      <c r="F54" s="106" t="s">
        <v>208</v>
      </c>
      <c r="G54" s="104">
        <v>150</v>
      </c>
      <c r="H54" s="104">
        <v>150</v>
      </c>
      <c r="I54" s="104">
        <v>150</v>
      </c>
    </row>
    <row r="55" spans="1:9" ht="69.75" customHeight="1" x14ac:dyDescent="0.25">
      <c r="A55" s="114" t="s">
        <v>214</v>
      </c>
      <c r="B55" s="678" t="s">
        <v>253</v>
      </c>
      <c r="C55" s="678" t="s">
        <v>266</v>
      </c>
      <c r="D55" s="678" t="s">
        <v>267</v>
      </c>
      <c r="E55" s="103">
        <v>226</v>
      </c>
      <c r="F55" s="103" t="s">
        <v>381</v>
      </c>
      <c r="G55" s="104">
        <v>236.7</v>
      </c>
      <c r="H55" s="104">
        <v>236.7</v>
      </c>
      <c r="I55" s="104">
        <v>236.7</v>
      </c>
    </row>
    <row r="56" spans="1:9" ht="25.5" x14ac:dyDescent="0.25">
      <c r="A56" s="115"/>
      <c r="B56" s="679"/>
      <c r="C56" s="679"/>
      <c r="D56" s="679"/>
      <c r="E56" s="103">
        <v>226</v>
      </c>
      <c r="F56" s="103" t="s">
        <v>166</v>
      </c>
      <c r="G56" s="104">
        <v>274.60000000000002</v>
      </c>
      <c r="H56" s="104">
        <v>274.60000000000002</v>
      </c>
      <c r="I56" s="104">
        <v>274.60000000000002</v>
      </c>
    </row>
    <row r="57" spans="1:9" ht="38.25" x14ac:dyDescent="0.25">
      <c r="A57" s="115"/>
      <c r="B57" s="679"/>
      <c r="C57" s="679"/>
      <c r="D57" s="679"/>
      <c r="E57" s="103">
        <v>226</v>
      </c>
      <c r="F57" s="103" t="s">
        <v>167</v>
      </c>
      <c r="G57" s="104">
        <v>349.7</v>
      </c>
      <c r="H57" s="104">
        <v>349.7</v>
      </c>
      <c r="I57" s="104">
        <v>349.7</v>
      </c>
    </row>
    <row r="58" spans="1:9" ht="25.5" x14ac:dyDescent="0.25">
      <c r="A58" s="115"/>
      <c r="B58" s="679"/>
      <c r="C58" s="679"/>
      <c r="D58" s="679"/>
      <c r="E58" s="103">
        <v>226</v>
      </c>
      <c r="F58" s="103" t="s">
        <v>382</v>
      </c>
      <c r="G58" s="104">
        <v>174.3</v>
      </c>
      <c r="H58" s="104">
        <v>174.3</v>
      </c>
      <c r="I58" s="104">
        <v>174.3</v>
      </c>
    </row>
    <row r="59" spans="1:9" ht="25.5" x14ac:dyDescent="0.25">
      <c r="A59" s="116"/>
      <c r="B59" s="679"/>
      <c r="C59" s="679"/>
      <c r="D59" s="679"/>
      <c r="E59" s="103">
        <v>226</v>
      </c>
      <c r="F59" s="103" t="s">
        <v>383</v>
      </c>
      <c r="G59" s="104">
        <v>244.7</v>
      </c>
      <c r="H59" s="104">
        <v>244.7</v>
      </c>
      <c r="I59" s="104">
        <v>244.7</v>
      </c>
    </row>
    <row r="60" spans="1:9" ht="25.5" x14ac:dyDescent="0.25">
      <c r="A60" s="117"/>
      <c r="B60" s="680"/>
      <c r="C60" s="680"/>
      <c r="D60" s="680"/>
      <c r="E60" s="103">
        <v>226</v>
      </c>
      <c r="F60" s="103" t="s">
        <v>384</v>
      </c>
      <c r="G60" s="104">
        <v>137.80000000000001</v>
      </c>
      <c r="H60" s="104">
        <v>0</v>
      </c>
      <c r="I60" s="104">
        <v>0</v>
      </c>
    </row>
    <row r="61" spans="1:9" ht="191.25" x14ac:dyDescent="0.25">
      <c r="A61" s="105" t="s">
        <v>214</v>
      </c>
      <c r="B61" s="105" t="s">
        <v>253</v>
      </c>
      <c r="C61" s="105" t="s">
        <v>266</v>
      </c>
      <c r="D61" s="105" t="s">
        <v>268</v>
      </c>
      <c r="E61" s="103">
        <v>226</v>
      </c>
      <c r="F61" s="103" t="s">
        <v>208</v>
      </c>
      <c r="G61" s="104">
        <v>1300</v>
      </c>
      <c r="H61" s="104">
        <v>1000</v>
      </c>
      <c r="I61" s="104">
        <v>0</v>
      </c>
    </row>
    <row r="62" spans="1:9" ht="191.25" hidden="1" x14ac:dyDescent="0.25">
      <c r="A62" s="105" t="s">
        <v>214</v>
      </c>
      <c r="B62" s="105" t="s">
        <v>253</v>
      </c>
      <c r="C62" s="105" t="s">
        <v>266</v>
      </c>
      <c r="D62" s="105" t="s">
        <v>269</v>
      </c>
      <c r="E62" s="103">
        <v>226</v>
      </c>
      <c r="F62" s="103" t="s">
        <v>52</v>
      </c>
      <c r="G62" s="104">
        <v>0</v>
      </c>
      <c r="H62" s="104">
        <v>0</v>
      </c>
      <c r="I62" s="104">
        <v>0</v>
      </c>
    </row>
    <row r="63" spans="1:9" ht="191.25" hidden="1" x14ac:dyDescent="0.25">
      <c r="A63" s="105" t="s">
        <v>214</v>
      </c>
      <c r="B63" s="105" t="s">
        <v>253</v>
      </c>
      <c r="C63" s="105" t="s">
        <v>266</v>
      </c>
      <c r="D63" s="105" t="s">
        <v>270</v>
      </c>
      <c r="E63" s="103">
        <v>226</v>
      </c>
      <c r="F63" s="103" t="s">
        <v>208</v>
      </c>
      <c r="G63" s="104">
        <v>0</v>
      </c>
      <c r="H63" s="104">
        <v>0</v>
      </c>
      <c r="I63" s="104">
        <v>0</v>
      </c>
    </row>
    <row r="64" spans="1:9" ht="191.25" hidden="1" x14ac:dyDescent="0.25">
      <c r="A64" s="105" t="s">
        <v>214</v>
      </c>
      <c r="B64" s="105" t="s">
        <v>253</v>
      </c>
      <c r="C64" s="105" t="s">
        <v>266</v>
      </c>
      <c r="D64" s="105" t="s">
        <v>271</v>
      </c>
      <c r="E64" s="103">
        <v>310</v>
      </c>
      <c r="F64" s="103" t="s">
        <v>208</v>
      </c>
      <c r="G64" s="104">
        <v>0</v>
      </c>
      <c r="H64" s="104">
        <v>0</v>
      </c>
      <c r="I64" s="104">
        <v>0</v>
      </c>
    </row>
    <row r="65" spans="1:9" ht="191.25" x14ac:dyDescent="0.25">
      <c r="A65" s="105" t="s">
        <v>214</v>
      </c>
      <c r="B65" s="105" t="s">
        <v>253</v>
      </c>
      <c r="C65" s="105" t="s">
        <v>266</v>
      </c>
      <c r="D65" s="105" t="s">
        <v>272</v>
      </c>
      <c r="E65" s="103">
        <v>290</v>
      </c>
      <c r="F65" s="103" t="s">
        <v>208</v>
      </c>
      <c r="G65" s="104">
        <v>200</v>
      </c>
      <c r="H65" s="104">
        <v>200</v>
      </c>
      <c r="I65" s="104">
        <v>200</v>
      </c>
    </row>
    <row r="66" spans="1:9" ht="191.25" hidden="1" x14ac:dyDescent="0.25">
      <c r="A66" s="105" t="s">
        <v>214</v>
      </c>
      <c r="B66" s="105" t="s">
        <v>253</v>
      </c>
      <c r="C66" s="105" t="s">
        <v>266</v>
      </c>
      <c r="D66" s="105" t="s">
        <v>273</v>
      </c>
      <c r="E66" s="103">
        <v>310</v>
      </c>
      <c r="F66" s="103" t="s">
        <v>204</v>
      </c>
      <c r="G66" s="104">
        <v>0</v>
      </c>
      <c r="H66" s="104">
        <v>0</v>
      </c>
      <c r="I66" s="104">
        <v>0</v>
      </c>
    </row>
    <row r="67" spans="1:9" ht="191.25" x14ac:dyDescent="0.25">
      <c r="A67" s="105" t="s">
        <v>214</v>
      </c>
      <c r="B67" s="105" t="s">
        <v>253</v>
      </c>
      <c r="C67" s="105" t="s">
        <v>274</v>
      </c>
      <c r="D67" s="105" t="s">
        <v>275</v>
      </c>
      <c r="E67" s="103">
        <v>225</v>
      </c>
      <c r="F67" s="103" t="s">
        <v>208</v>
      </c>
      <c r="G67" s="104">
        <v>6375</v>
      </c>
      <c r="H67" s="104">
        <v>6375</v>
      </c>
      <c r="I67" s="104">
        <v>6375</v>
      </c>
    </row>
    <row r="68" spans="1:9" ht="191.25" x14ac:dyDescent="0.25">
      <c r="A68" s="105" t="s">
        <v>214</v>
      </c>
      <c r="B68" s="105" t="s">
        <v>253</v>
      </c>
      <c r="C68" s="105" t="s">
        <v>276</v>
      </c>
      <c r="D68" s="105" t="s">
        <v>277</v>
      </c>
      <c r="E68" s="103">
        <v>242</v>
      </c>
      <c r="F68" s="103" t="s">
        <v>204</v>
      </c>
      <c r="G68" s="104">
        <v>3837.6</v>
      </c>
      <c r="H68" s="104">
        <v>3837.6</v>
      </c>
      <c r="I68" s="104">
        <v>3837.6</v>
      </c>
    </row>
    <row r="69" spans="1:9" ht="191.25" hidden="1" x14ac:dyDescent="0.25">
      <c r="A69" s="105" t="s">
        <v>214</v>
      </c>
      <c r="B69" s="105" t="s">
        <v>253</v>
      </c>
      <c r="C69" s="105" t="s">
        <v>278</v>
      </c>
      <c r="D69" s="105" t="s">
        <v>279</v>
      </c>
      <c r="E69" s="103">
        <v>225</v>
      </c>
      <c r="F69" s="103" t="s">
        <v>208</v>
      </c>
      <c r="G69" s="104">
        <v>0</v>
      </c>
      <c r="H69" s="104">
        <v>0</v>
      </c>
      <c r="I69" s="104">
        <v>0</v>
      </c>
    </row>
    <row r="70" spans="1:9" ht="191.25" hidden="1" x14ac:dyDescent="0.25">
      <c r="A70" s="105" t="s">
        <v>214</v>
      </c>
      <c r="B70" s="105" t="s">
        <v>253</v>
      </c>
      <c r="C70" s="105" t="s">
        <v>278</v>
      </c>
      <c r="D70" s="105" t="s">
        <v>280</v>
      </c>
      <c r="E70" s="103">
        <v>225</v>
      </c>
      <c r="F70" s="103" t="s">
        <v>208</v>
      </c>
      <c r="G70" s="104">
        <v>0</v>
      </c>
      <c r="H70" s="104">
        <v>0</v>
      </c>
      <c r="I70" s="104">
        <v>0</v>
      </c>
    </row>
    <row r="71" spans="1:9" ht="191.25" hidden="1" x14ac:dyDescent="0.25">
      <c r="A71" s="105" t="s">
        <v>214</v>
      </c>
      <c r="B71" s="105" t="s">
        <v>253</v>
      </c>
      <c r="C71" s="105" t="s">
        <v>278</v>
      </c>
      <c r="D71" s="105" t="s">
        <v>281</v>
      </c>
      <c r="E71" s="103">
        <v>225</v>
      </c>
      <c r="F71" s="103" t="s">
        <v>208</v>
      </c>
      <c r="G71" s="104">
        <v>0</v>
      </c>
      <c r="H71" s="104">
        <v>0</v>
      </c>
      <c r="I71" s="104">
        <v>0</v>
      </c>
    </row>
    <row r="72" spans="1:9" ht="191.25" hidden="1" x14ac:dyDescent="0.25">
      <c r="A72" s="105" t="s">
        <v>214</v>
      </c>
      <c r="B72" s="105" t="s">
        <v>253</v>
      </c>
      <c r="C72" s="105" t="s">
        <v>278</v>
      </c>
      <c r="D72" s="105" t="s">
        <v>282</v>
      </c>
      <c r="E72" s="103">
        <v>225</v>
      </c>
      <c r="F72" s="103" t="s">
        <v>208</v>
      </c>
      <c r="G72" s="104">
        <v>0</v>
      </c>
      <c r="H72" s="104">
        <v>0</v>
      </c>
      <c r="I72" s="104">
        <v>0</v>
      </c>
    </row>
    <row r="73" spans="1:9" ht="191.25" hidden="1" x14ac:dyDescent="0.25">
      <c r="A73" s="105" t="s">
        <v>214</v>
      </c>
      <c r="B73" s="105" t="s">
        <v>253</v>
      </c>
      <c r="C73" s="105" t="s">
        <v>278</v>
      </c>
      <c r="D73" s="105" t="s">
        <v>283</v>
      </c>
      <c r="E73" s="103">
        <v>225</v>
      </c>
      <c r="F73" s="103" t="s">
        <v>52</v>
      </c>
      <c r="G73" s="104">
        <v>0</v>
      </c>
      <c r="H73" s="104">
        <v>0</v>
      </c>
      <c r="I73" s="104">
        <v>0</v>
      </c>
    </row>
    <row r="74" spans="1:9" ht="191.25" x14ac:dyDescent="0.25">
      <c r="A74" s="105" t="s">
        <v>214</v>
      </c>
      <c r="B74" s="105" t="s">
        <v>253</v>
      </c>
      <c r="C74" s="105" t="s">
        <v>278</v>
      </c>
      <c r="D74" s="105" t="s">
        <v>284</v>
      </c>
      <c r="E74" s="103">
        <v>225</v>
      </c>
      <c r="F74" s="103" t="s">
        <v>52</v>
      </c>
      <c r="G74" s="104">
        <v>43526.8</v>
      </c>
      <c r="H74" s="104">
        <v>0</v>
      </c>
      <c r="I74" s="104">
        <v>0</v>
      </c>
    </row>
    <row r="75" spans="1:9" ht="191.25" hidden="1" x14ac:dyDescent="0.25">
      <c r="A75" s="105" t="s">
        <v>214</v>
      </c>
      <c r="B75" s="105" t="s">
        <v>253</v>
      </c>
      <c r="C75" s="105" t="s">
        <v>285</v>
      </c>
      <c r="D75" s="105" t="s">
        <v>286</v>
      </c>
      <c r="E75" s="103">
        <v>310</v>
      </c>
      <c r="F75" s="103" t="s">
        <v>208</v>
      </c>
      <c r="G75" s="104">
        <v>0</v>
      </c>
      <c r="H75" s="104">
        <v>0</v>
      </c>
      <c r="I75" s="104">
        <v>0</v>
      </c>
    </row>
    <row r="76" spans="1:9" ht="64.5" customHeight="1" x14ac:dyDescent="0.25">
      <c r="A76" s="678" t="s">
        <v>214</v>
      </c>
      <c r="B76" s="678" t="s">
        <v>253</v>
      </c>
      <c r="C76" s="678" t="s">
        <v>285</v>
      </c>
      <c r="D76" s="678" t="s">
        <v>287</v>
      </c>
      <c r="E76" s="109">
        <v>225</v>
      </c>
      <c r="F76" s="103" t="s">
        <v>381</v>
      </c>
      <c r="G76" s="104">
        <v>23</v>
      </c>
      <c r="H76" s="104">
        <v>23</v>
      </c>
      <c r="I76" s="104">
        <v>23</v>
      </c>
    </row>
    <row r="77" spans="1:9" ht="25.5" x14ac:dyDescent="0.25">
      <c r="A77" s="679"/>
      <c r="B77" s="679"/>
      <c r="C77" s="679"/>
      <c r="D77" s="679"/>
      <c r="E77" s="109">
        <v>225</v>
      </c>
      <c r="F77" s="103" t="s">
        <v>166</v>
      </c>
      <c r="G77" s="104">
        <v>0</v>
      </c>
      <c r="H77" s="104">
        <v>0</v>
      </c>
      <c r="I77" s="104">
        <v>0</v>
      </c>
    </row>
    <row r="78" spans="1:9" ht="38.25" x14ac:dyDescent="0.25">
      <c r="A78" s="679"/>
      <c r="B78" s="679"/>
      <c r="C78" s="679"/>
      <c r="D78" s="679"/>
      <c r="E78" s="109">
        <v>225</v>
      </c>
      <c r="F78" s="103" t="s">
        <v>167</v>
      </c>
      <c r="G78" s="104">
        <v>80</v>
      </c>
      <c r="H78" s="104">
        <v>80</v>
      </c>
      <c r="I78" s="104">
        <v>80</v>
      </c>
    </row>
    <row r="79" spans="1:9" ht="25.5" x14ac:dyDescent="0.25">
      <c r="A79" s="679"/>
      <c r="B79" s="679"/>
      <c r="C79" s="679"/>
      <c r="D79" s="679"/>
      <c r="E79" s="109">
        <v>225</v>
      </c>
      <c r="F79" s="103" t="s">
        <v>382</v>
      </c>
      <c r="G79" s="104">
        <v>59</v>
      </c>
      <c r="H79" s="104">
        <v>59</v>
      </c>
      <c r="I79" s="104">
        <v>59</v>
      </c>
    </row>
    <row r="80" spans="1:9" ht="25.5" x14ac:dyDescent="0.25">
      <c r="A80" s="680"/>
      <c r="B80" s="680"/>
      <c r="C80" s="680"/>
      <c r="D80" s="680"/>
      <c r="E80" s="109">
        <v>225</v>
      </c>
      <c r="F80" s="103" t="s">
        <v>383</v>
      </c>
      <c r="G80" s="104">
        <v>21</v>
      </c>
      <c r="H80" s="104">
        <v>21</v>
      </c>
      <c r="I80" s="104">
        <v>21</v>
      </c>
    </row>
    <row r="81" spans="1:12" ht="191.25" x14ac:dyDescent="0.25">
      <c r="A81" s="105" t="s">
        <v>214</v>
      </c>
      <c r="B81" s="105" t="s">
        <v>253</v>
      </c>
      <c r="C81" s="105" t="s">
        <v>285</v>
      </c>
      <c r="D81" s="105" t="s">
        <v>288</v>
      </c>
      <c r="E81" s="103">
        <v>242</v>
      </c>
      <c r="F81" s="103" t="s">
        <v>208</v>
      </c>
      <c r="G81" s="104">
        <v>11536.5</v>
      </c>
      <c r="H81" s="104">
        <v>11536.5</v>
      </c>
      <c r="I81" s="104">
        <v>11536.5</v>
      </c>
    </row>
    <row r="82" spans="1:12" ht="191.25" x14ac:dyDescent="0.25">
      <c r="A82" s="105" t="s">
        <v>214</v>
      </c>
      <c r="B82" s="105" t="s">
        <v>253</v>
      </c>
      <c r="C82" s="105" t="s">
        <v>285</v>
      </c>
      <c r="D82" s="105" t="s">
        <v>289</v>
      </c>
      <c r="E82" s="103">
        <v>242</v>
      </c>
      <c r="F82" s="103" t="s">
        <v>208</v>
      </c>
      <c r="G82" s="104">
        <v>21249.3</v>
      </c>
      <c r="H82" s="104">
        <v>21249.3</v>
      </c>
      <c r="I82" s="104">
        <v>21249.3</v>
      </c>
    </row>
    <row r="83" spans="1:12" ht="191.25" x14ac:dyDescent="0.25">
      <c r="A83" s="105" t="s">
        <v>214</v>
      </c>
      <c r="B83" s="105" t="s">
        <v>253</v>
      </c>
      <c r="C83" s="105" t="s">
        <v>285</v>
      </c>
      <c r="D83" s="105" t="s">
        <v>290</v>
      </c>
      <c r="E83" s="103">
        <v>242</v>
      </c>
      <c r="F83" s="103" t="s">
        <v>208</v>
      </c>
      <c r="G83" s="104">
        <v>360</v>
      </c>
      <c r="H83" s="104">
        <v>360</v>
      </c>
      <c r="I83" s="104">
        <v>360</v>
      </c>
    </row>
    <row r="84" spans="1:12" ht="191.25" hidden="1" x14ac:dyDescent="0.25">
      <c r="A84" s="105" t="s">
        <v>214</v>
      </c>
      <c r="B84" s="105" t="s">
        <v>253</v>
      </c>
      <c r="C84" s="105" t="s">
        <v>285</v>
      </c>
      <c r="D84" s="105" t="s">
        <v>291</v>
      </c>
      <c r="E84" s="103">
        <v>225</v>
      </c>
      <c r="F84" s="103" t="s">
        <v>204</v>
      </c>
      <c r="G84" s="104">
        <v>3984</v>
      </c>
      <c r="H84" s="104">
        <v>3984</v>
      </c>
      <c r="I84" s="104">
        <v>3984</v>
      </c>
    </row>
    <row r="85" spans="1:12" ht="191.25" hidden="1" x14ac:dyDescent="0.25">
      <c r="A85" s="105" t="s">
        <v>214</v>
      </c>
      <c r="B85" s="105" t="s">
        <v>253</v>
      </c>
      <c r="C85" s="105" t="s">
        <v>285</v>
      </c>
      <c r="D85" s="105" t="s">
        <v>292</v>
      </c>
      <c r="E85" s="103">
        <v>242</v>
      </c>
      <c r="F85" s="103" t="s">
        <v>208</v>
      </c>
      <c r="G85" s="104">
        <v>0</v>
      </c>
      <c r="H85" s="104">
        <v>0</v>
      </c>
      <c r="I85" s="104">
        <v>0</v>
      </c>
    </row>
    <row r="86" spans="1:12" ht="182.25" hidden="1" customHeight="1" x14ac:dyDescent="0.25">
      <c r="A86" s="105" t="s">
        <v>214</v>
      </c>
      <c r="B86" s="105" t="s">
        <v>253</v>
      </c>
      <c r="C86" s="105" t="s">
        <v>285</v>
      </c>
      <c r="D86" s="105" t="s">
        <v>293</v>
      </c>
      <c r="E86" s="103">
        <v>310</v>
      </c>
      <c r="F86" s="103" t="s">
        <v>204</v>
      </c>
      <c r="G86" s="104">
        <v>6504</v>
      </c>
      <c r="H86" s="104">
        <v>0</v>
      </c>
      <c r="I86" s="104">
        <v>0</v>
      </c>
    </row>
    <row r="87" spans="1:12" ht="18.75" customHeight="1" x14ac:dyDescent="0.25">
      <c r="A87" s="678" t="s">
        <v>214</v>
      </c>
      <c r="B87" s="678" t="s">
        <v>253</v>
      </c>
      <c r="C87" s="678" t="s">
        <v>294</v>
      </c>
      <c r="D87" s="678" t="s">
        <v>295</v>
      </c>
      <c r="E87" s="103">
        <v>211</v>
      </c>
      <c r="F87" s="103" t="s">
        <v>208</v>
      </c>
      <c r="G87" s="108">
        <v>17017.3</v>
      </c>
      <c r="H87" s="108">
        <v>17017.3</v>
      </c>
      <c r="I87" s="108">
        <v>17017.3</v>
      </c>
      <c r="L87" s="118"/>
    </row>
    <row r="88" spans="1:12" x14ac:dyDescent="0.25">
      <c r="A88" s="679"/>
      <c r="B88" s="679"/>
      <c r="C88" s="679"/>
      <c r="D88" s="679"/>
      <c r="E88" s="103">
        <v>213</v>
      </c>
      <c r="F88" s="103" t="s">
        <v>208</v>
      </c>
      <c r="G88" s="108">
        <v>5139.3</v>
      </c>
      <c r="H88" s="108">
        <v>5139.3</v>
      </c>
      <c r="I88" s="108">
        <v>5139.3</v>
      </c>
    </row>
    <row r="89" spans="1:12" x14ac:dyDescent="0.25">
      <c r="A89" s="679"/>
      <c r="B89" s="679"/>
      <c r="C89" s="679"/>
      <c r="D89" s="679"/>
      <c r="E89" s="103">
        <v>212</v>
      </c>
      <c r="F89" s="103" t="s">
        <v>208</v>
      </c>
      <c r="G89" s="108">
        <v>409.6</v>
      </c>
      <c r="H89" s="108">
        <v>409.6</v>
      </c>
      <c r="I89" s="108">
        <v>409.6</v>
      </c>
    </row>
    <row r="90" spans="1:12" x14ac:dyDescent="0.25">
      <c r="A90" s="679"/>
      <c r="B90" s="679"/>
      <c r="C90" s="679"/>
      <c r="D90" s="679"/>
      <c r="E90" s="103">
        <v>212</v>
      </c>
      <c r="F90" s="103" t="s">
        <v>208</v>
      </c>
      <c r="G90" s="108">
        <v>35.700000000000003</v>
      </c>
      <c r="H90" s="108">
        <v>35.700000000000003</v>
      </c>
      <c r="I90" s="108">
        <v>35.700000000000003</v>
      </c>
    </row>
    <row r="91" spans="1:12" x14ac:dyDescent="0.25">
      <c r="A91" s="679"/>
      <c r="B91" s="679"/>
      <c r="C91" s="679"/>
      <c r="D91" s="679"/>
      <c r="E91" s="103">
        <v>222</v>
      </c>
      <c r="F91" s="103" t="s">
        <v>208</v>
      </c>
      <c r="G91" s="108">
        <v>31.7</v>
      </c>
      <c r="H91" s="108">
        <v>31.7</v>
      </c>
      <c r="I91" s="108">
        <v>31.7</v>
      </c>
    </row>
    <row r="92" spans="1:12" x14ac:dyDescent="0.25">
      <c r="A92" s="679"/>
      <c r="B92" s="679"/>
      <c r="C92" s="679"/>
      <c r="D92" s="679"/>
      <c r="E92" s="103">
        <v>226</v>
      </c>
      <c r="F92" s="103" t="s">
        <v>208</v>
      </c>
      <c r="G92" s="108">
        <v>50</v>
      </c>
      <c r="H92" s="108">
        <v>50</v>
      </c>
      <c r="I92" s="108">
        <v>50</v>
      </c>
    </row>
    <row r="93" spans="1:12" x14ac:dyDescent="0.25">
      <c r="A93" s="679"/>
      <c r="B93" s="679"/>
      <c r="C93" s="679"/>
      <c r="D93" s="679"/>
      <c r="E93" s="103">
        <v>221</v>
      </c>
      <c r="F93" s="103" t="s">
        <v>208</v>
      </c>
      <c r="G93" s="108">
        <v>222.6</v>
      </c>
      <c r="H93" s="108">
        <v>232.6</v>
      </c>
      <c r="I93" s="108">
        <v>241.9</v>
      </c>
    </row>
    <row r="94" spans="1:12" x14ac:dyDescent="0.25">
      <c r="A94" s="679"/>
      <c r="B94" s="679"/>
      <c r="C94" s="679"/>
      <c r="D94" s="679"/>
      <c r="E94" s="103">
        <v>225</v>
      </c>
      <c r="F94" s="103" t="s">
        <v>208</v>
      </c>
      <c r="G94" s="108">
        <v>275.39999999999998</v>
      </c>
      <c r="H94" s="108">
        <v>275.39999999999998</v>
      </c>
      <c r="I94" s="108">
        <v>275.39999999999998</v>
      </c>
    </row>
    <row r="95" spans="1:12" x14ac:dyDescent="0.25">
      <c r="A95" s="679"/>
      <c r="B95" s="679"/>
      <c r="C95" s="679"/>
      <c r="D95" s="679"/>
      <c r="E95" s="103">
        <v>226</v>
      </c>
      <c r="F95" s="103" t="s">
        <v>208</v>
      </c>
      <c r="G95" s="108">
        <v>732.3</v>
      </c>
      <c r="H95" s="108">
        <v>732.3</v>
      </c>
      <c r="I95" s="108">
        <v>732.3</v>
      </c>
    </row>
    <row r="96" spans="1:12" x14ac:dyDescent="0.25">
      <c r="A96" s="679"/>
      <c r="B96" s="679"/>
      <c r="C96" s="679"/>
      <c r="D96" s="679"/>
      <c r="E96" s="103">
        <v>310</v>
      </c>
      <c r="F96" s="103" t="s">
        <v>208</v>
      </c>
      <c r="G96" s="108">
        <v>40</v>
      </c>
      <c r="H96" s="108">
        <v>40</v>
      </c>
      <c r="I96" s="108">
        <v>40</v>
      </c>
    </row>
    <row r="97" spans="1:9" x14ac:dyDescent="0.25">
      <c r="A97" s="679"/>
      <c r="B97" s="679"/>
      <c r="C97" s="679"/>
      <c r="D97" s="679"/>
      <c r="E97" s="103">
        <v>340</v>
      </c>
      <c r="F97" s="103" t="s">
        <v>208</v>
      </c>
      <c r="G97" s="108">
        <v>34.700000000000003</v>
      </c>
      <c r="H97" s="108">
        <v>36.299999999999997</v>
      </c>
      <c r="I97" s="108">
        <v>37.700000000000003</v>
      </c>
    </row>
    <row r="98" spans="1:9" x14ac:dyDescent="0.25">
      <c r="A98" s="679"/>
      <c r="B98" s="679"/>
      <c r="C98" s="679"/>
      <c r="D98" s="679"/>
      <c r="E98" s="103">
        <v>221</v>
      </c>
      <c r="F98" s="103" t="s">
        <v>208</v>
      </c>
      <c r="G98" s="108">
        <v>42.3</v>
      </c>
      <c r="H98" s="108">
        <v>44.2</v>
      </c>
      <c r="I98" s="108">
        <v>46</v>
      </c>
    </row>
    <row r="99" spans="1:9" x14ac:dyDescent="0.25">
      <c r="A99" s="679"/>
      <c r="B99" s="679"/>
      <c r="C99" s="679"/>
      <c r="D99" s="679"/>
      <c r="E99" s="103">
        <v>222</v>
      </c>
      <c r="F99" s="103" t="s">
        <v>208</v>
      </c>
      <c r="G99" s="108">
        <v>24.5</v>
      </c>
      <c r="H99" s="108">
        <v>25.6</v>
      </c>
      <c r="I99" s="108">
        <v>26.6</v>
      </c>
    </row>
    <row r="100" spans="1:9" x14ac:dyDescent="0.25">
      <c r="A100" s="679"/>
      <c r="B100" s="679"/>
      <c r="C100" s="679"/>
      <c r="D100" s="679"/>
      <c r="E100" s="103">
        <v>223</v>
      </c>
      <c r="F100" s="103" t="s">
        <v>208</v>
      </c>
      <c r="G100" s="108">
        <v>321.5</v>
      </c>
      <c r="H100" s="108">
        <v>335.9</v>
      </c>
      <c r="I100" s="108">
        <v>349.4</v>
      </c>
    </row>
    <row r="101" spans="1:9" x14ac:dyDescent="0.25">
      <c r="A101" s="679"/>
      <c r="B101" s="679"/>
      <c r="C101" s="679"/>
      <c r="D101" s="679"/>
      <c r="E101" s="103">
        <v>225</v>
      </c>
      <c r="F101" s="103" t="s">
        <v>208</v>
      </c>
      <c r="G101" s="108">
        <v>604.79999999999995</v>
      </c>
      <c r="H101" s="108">
        <v>604.79999999999995</v>
      </c>
      <c r="I101" s="108">
        <v>604.79999999999995</v>
      </c>
    </row>
    <row r="102" spans="1:9" x14ac:dyDescent="0.25">
      <c r="A102" s="679"/>
      <c r="B102" s="679"/>
      <c r="C102" s="679"/>
      <c r="D102" s="679"/>
      <c r="E102" s="103">
        <v>226</v>
      </c>
      <c r="F102" s="103" t="s">
        <v>208</v>
      </c>
      <c r="G102" s="108">
        <v>464.5</v>
      </c>
      <c r="H102" s="108">
        <v>464.5</v>
      </c>
      <c r="I102" s="108">
        <v>464.5</v>
      </c>
    </row>
    <row r="103" spans="1:9" x14ac:dyDescent="0.25">
      <c r="A103" s="679"/>
      <c r="B103" s="679"/>
      <c r="C103" s="679"/>
      <c r="D103" s="679"/>
      <c r="E103" s="103">
        <v>310</v>
      </c>
      <c r="F103" s="103" t="s">
        <v>208</v>
      </c>
      <c r="G103" s="108">
        <v>100</v>
      </c>
      <c r="H103" s="108">
        <v>100</v>
      </c>
      <c r="I103" s="108">
        <v>100</v>
      </c>
    </row>
    <row r="104" spans="1:9" x14ac:dyDescent="0.25">
      <c r="A104" s="679"/>
      <c r="B104" s="679"/>
      <c r="C104" s="679"/>
      <c r="D104" s="679"/>
      <c r="E104" s="103">
        <v>340</v>
      </c>
      <c r="F104" s="103" t="s">
        <v>208</v>
      </c>
      <c r="G104" s="108">
        <v>534.1</v>
      </c>
      <c r="H104" s="108">
        <v>558.20000000000005</v>
      </c>
      <c r="I104" s="108">
        <v>580.5</v>
      </c>
    </row>
    <row r="105" spans="1:9" x14ac:dyDescent="0.25">
      <c r="A105" s="679"/>
      <c r="B105" s="679"/>
      <c r="C105" s="679"/>
      <c r="D105" s="679"/>
      <c r="E105" s="103">
        <v>290</v>
      </c>
      <c r="F105" s="103" t="s">
        <v>208</v>
      </c>
      <c r="G105" s="108">
        <v>20.100000000000001</v>
      </c>
      <c r="H105" s="108">
        <v>20.100000000000001</v>
      </c>
      <c r="I105" s="108">
        <v>20.100000000000001</v>
      </c>
    </row>
    <row r="106" spans="1:9" ht="191.25" hidden="1" x14ac:dyDescent="0.25">
      <c r="A106" s="105" t="s">
        <v>214</v>
      </c>
      <c r="B106" s="105" t="s">
        <v>253</v>
      </c>
      <c r="C106" s="105" t="s">
        <v>296</v>
      </c>
      <c r="D106" s="105" t="s">
        <v>297</v>
      </c>
      <c r="E106" s="103">
        <v>242</v>
      </c>
      <c r="F106" s="103" t="s">
        <v>40</v>
      </c>
      <c r="G106" s="104">
        <v>0</v>
      </c>
      <c r="H106" s="104">
        <v>0</v>
      </c>
      <c r="I106" s="104">
        <v>0</v>
      </c>
    </row>
    <row r="107" spans="1:9" ht="122.25" hidden="1" customHeight="1" x14ac:dyDescent="0.25">
      <c r="A107" s="678" t="s">
        <v>214</v>
      </c>
      <c r="B107" s="678" t="s">
        <v>253</v>
      </c>
      <c r="C107" s="678" t="s">
        <v>298</v>
      </c>
      <c r="D107" s="678" t="s">
        <v>299</v>
      </c>
      <c r="E107" s="103">
        <v>211</v>
      </c>
      <c r="F107" s="103" t="s">
        <v>40</v>
      </c>
      <c r="G107" s="104">
        <v>0</v>
      </c>
      <c r="H107" s="104">
        <v>0</v>
      </c>
      <c r="I107" s="104">
        <v>0</v>
      </c>
    </row>
    <row r="108" spans="1:9" ht="38.25" hidden="1" x14ac:dyDescent="0.25">
      <c r="A108" s="679"/>
      <c r="B108" s="679"/>
      <c r="C108" s="679"/>
      <c r="D108" s="679"/>
      <c r="E108" s="103">
        <v>213</v>
      </c>
      <c r="F108" s="103" t="s">
        <v>40</v>
      </c>
      <c r="G108" s="104">
        <v>0</v>
      </c>
      <c r="H108" s="104">
        <v>0</v>
      </c>
      <c r="I108" s="104">
        <v>0</v>
      </c>
    </row>
    <row r="109" spans="1:9" ht="47.25" hidden="1" customHeight="1" x14ac:dyDescent="0.25">
      <c r="A109" s="680"/>
      <c r="B109" s="680"/>
      <c r="C109" s="680"/>
      <c r="D109" s="680"/>
      <c r="E109" s="103">
        <v>340</v>
      </c>
      <c r="F109" s="103" t="s">
        <v>40</v>
      </c>
      <c r="G109" s="104">
        <v>0</v>
      </c>
      <c r="H109" s="104">
        <v>0</v>
      </c>
      <c r="I109" s="104">
        <v>0</v>
      </c>
    </row>
    <row r="110" spans="1:9" ht="191.25" hidden="1" x14ac:dyDescent="0.25">
      <c r="A110" s="105" t="s">
        <v>214</v>
      </c>
      <c r="B110" s="105" t="s">
        <v>253</v>
      </c>
      <c r="C110" s="105" t="s">
        <v>300</v>
      </c>
      <c r="D110" s="105" t="s">
        <v>301</v>
      </c>
      <c r="E110" s="109"/>
      <c r="F110" s="103" t="s">
        <v>208</v>
      </c>
      <c r="G110" s="104">
        <v>0</v>
      </c>
      <c r="H110" s="104">
        <v>0</v>
      </c>
      <c r="I110" s="104">
        <v>0</v>
      </c>
    </row>
    <row r="111" spans="1:9" ht="191.25" hidden="1" x14ac:dyDescent="0.25">
      <c r="A111" s="105" t="s">
        <v>214</v>
      </c>
      <c r="B111" s="105" t="s">
        <v>253</v>
      </c>
      <c r="C111" s="105" t="s">
        <v>302</v>
      </c>
      <c r="D111" s="105" t="s">
        <v>303</v>
      </c>
      <c r="E111" s="103">
        <v>225</v>
      </c>
      <c r="F111" s="103" t="s">
        <v>208</v>
      </c>
      <c r="G111" s="104">
        <v>0</v>
      </c>
      <c r="H111" s="104">
        <v>0</v>
      </c>
      <c r="I111" s="104">
        <v>0</v>
      </c>
    </row>
    <row r="112" spans="1:9" ht="155.25" customHeight="1" x14ac:dyDescent="0.25">
      <c r="A112" s="105" t="s">
        <v>214</v>
      </c>
      <c r="B112" s="105" t="s">
        <v>253</v>
      </c>
      <c r="C112" s="105" t="s">
        <v>304</v>
      </c>
      <c r="D112" s="105" t="s">
        <v>305</v>
      </c>
      <c r="E112" s="103">
        <v>242</v>
      </c>
      <c r="F112" s="103" t="s">
        <v>40</v>
      </c>
      <c r="G112" s="104">
        <v>14026.2</v>
      </c>
      <c r="H112" s="104">
        <v>14026.2</v>
      </c>
      <c r="I112" s="104">
        <v>0</v>
      </c>
    </row>
    <row r="113" spans="1:9" ht="120.75" customHeight="1" x14ac:dyDescent="0.25">
      <c r="A113" s="678" t="s">
        <v>214</v>
      </c>
      <c r="B113" s="678" t="s">
        <v>253</v>
      </c>
      <c r="C113" s="678" t="s">
        <v>306</v>
      </c>
      <c r="D113" s="681" t="s">
        <v>307</v>
      </c>
      <c r="E113" s="103">
        <v>211</v>
      </c>
      <c r="F113" s="103" t="s">
        <v>40</v>
      </c>
      <c r="G113" s="104">
        <v>47.7</v>
      </c>
      <c r="H113" s="104">
        <v>47.7</v>
      </c>
      <c r="I113" s="104">
        <v>0</v>
      </c>
    </row>
    <row r="114" spans="1:9" ht="38.25" x14ac:dyDescent="0.25">
      <c r="A114" s="679"/>
      <c r="B114" s="679"/>
      <c r="C114" s="679"/>
      <c r="D114" s="682"/>
      <c r="E114" s="103">
        <v>213</v>
      </c>
      <c r="F114" s="103" t="s">
        <v>40</v>
      </c>
      <c r="G114" s="104">
        <v>14.4</v>
      </c>
      <c r="H114" s="104">
        <v>14.4</v>
      </c>
      <c r="I114" s="104">
        <v>0</v>
      </c>
    </row>
    <row r="115" spans="1:9" ht="38.25" x14ac:dyDescent="0.25">
      <c r="A115" s="680"/>
      <c r="B115" s="680"/>
      <c r="C115" s="680"/>
      <c r="D115" s="683"/>
      <c r="E115" s="103">
        <v>340</v>
      </c>
      <c r="F115" s="103" t="s">
        <v>40</v>
      </c>
      <c r="G115" s="104">
        <v>2.9</v>
      </c>
      <c r="H115" s="104">
        <v>5.2</v>
      </c>
      <c r="I115" s="104">
        <v>0</v>
      </c>
    </row>
    <row r="116" spans="1:9" ht="191.25" hidden="1" x14ac:dyDescent="0.25">
      <c r="A116" s="105" t="s">
        <v>214</v>
      </c>
      <c r="B116" s="105" t="s">
        <v>253</v>
      </c>
      <c r="C116" s="105" t="s">
        <v>308</v>
      </c>
      <c r="D116" s="105" t="s">
        <v>309</v>
      </c>
      <c r="E116" s="103">
        <v>225</v>
      </c>
      <c r="F116" s="103" t="s">
        <v>208</v>
      </c>
      <c r="G116" s="104">
        <v>0</v>
      </c>
      <c r="H116" s="104">
        <v>0</v>
      </c>
      <c r="I116" s="104">
        <v>0</v>
      </c>
    </row>
    <row r="117" spans="1:9" ht="109.5" customHeight="1" x14ac:dyDescent="0.25">
      <c r="A117" s="678" t="s">
        <v>214</v>
      </c>
      <c r="B117" s="678" t="s">
        <v>310</v>
      </c>
      <c r="C117" s="678" t="s">
        <v>311</v>
      </c>
      <c r="D117" s="678" t="s">
        <v>312</v>
      </c>
      <c r="E117" s="103">
        <v>225</v>
      </c>
      <c r="F117" s="103" t="s">
        <v>381</v>
      </c>
      <c r="G117" s="108">
        <v>788.4</v>
      </c>
      <c r="H117" s="108">
        <v>798.9</v>
      </c>
      <c r="I117" s="108">
        <v>798.9</v>
      </c>
    </row>
    <row r="118" spans="1:9" ht="25.5" x14ac:dyDescent="0.25">
      <c r="A118" s="679"/>
      <c r="B118" s="679"/>
      <c r="C118" s="679"/>
      <c r="D118" s="679"/>
      <c r="E118" s="103">
        <v>225</v>
      </c>
      <c r="F118" s="103" t="s">
        <v>166</v>
      </c>
      <c r="G118" s="108">
        <v>1909.4</v>
      </c>
      <c r="H118" s="108">
        <v>1846.6</v>
      </c>
      <c r="I118" s="108">
        <v>1846.6</v>
      </c>
    </row>
    <row r="119" spans="1:9" ht="38.25" x14ac:dyDescent="0.25">
      <c r="A119" s="679"/>
      <c r="B119" s="679"/>
      <c r="C119" s="679"/>
      <c r="D119" s="679"/>
      <c r="E119" s="103">
        <v>225</v>
      </c>
      <c r="F119" s="103" t="s">
        <v>167</v>
      </c>
      <c r="G119" s="108">
        <v>799</v>
      </c>
      <c r="H119" s="108">
        <v>810</v>
      </c>
      <c r="I119" s="108">
        <v>810</v>
      </c>
    </row>
    <row r="120" spans="1:9" ht="25.5" x14ac:dyDescent="0.25">
      <c r="A120" s="679"/>
      <c r="B120" s="679"/>
      <c r="C120" s="679"/>
      <c r="D120" s="679"/>
      <c r="E120" s="103">
        <v>225</v>
      </c>
      <c r="F120" s="103" t="s">
        <v>382</v>
      </c>
      <c r="G120" s="108">
        <v>245.6</v>
      </c>
      <c r="H120" s="108">
        <v>250.6</v>
      </c>
      <c r="I120" s="108">
        <v>250.6</v>
      </c>
    </row>
    <row r="121" spans="1:9" ht="31.5" customHeight="1" x14ac:dyDescent="0.25">
      <c r="A121" s="680"/>
      <c r="B121" s="680"/>
      <c r="C121" s="680"/>
      <c r="D121" s="680"/>
      <c r="E121" s="103">
        <v>225</v>
      </c>
      <c r="F121" s="103" t="s">
        <v>383</v>
      </c>
      <c r="G121" s="108">
        <v>845</v>
      </c>
      <c r="H121" s="108">
        <v>876.9</v>
      </c>
      <c r="I121" s="108">
        <v>876.9</v>
      </c>
    </row>
    <row r="122" spans="1:9" ht="127.5" hidden="1" x14ac:dyDescent="0.25">
      <c r="A122" s="105" t="s">
        <v>214</v>
      </c>
      <c r="B122" s="105" t="s">
        <v>310</v>
      </c>
      <c r="C122" s="105" t="s">
        <v>311</v>
      </c>
      <c r="D122" s="105" t="s">
        <v>313</v>
      </c>
      <c r="E122" s="103">
        <v>310</v>
      </c>
      <c r="F122" s="103" t="s">
        <v>52</v>
      </c>
      <c r="G122" s="104">
        <v>0</v>
      </c>
      <c r="H122" s="104">
        <v>0</v>
      </c>
      <c r="I122" s="104">
        <v>0</v>
      </c>
    </row>
    <row r="123" spans="1:9" ht="127.5" hidden="1" x14ac:dyDescent="0.25">
      <c r="A123" s="105" t="s">
        <v>214</v>
      </c>
      <c r="B123" s="105" t="s">
        <v>310</v>
      </c>
      <c r="C123" s="105" t="s">
        <v>311</v>
      </c>
      <c r="D123" s="105" t="s">
        <v>314</v>
      </c>
      <c r="E123" s="103">
        <v>310</v>
      </c>
      <c r="F123" s="103" t="s">
        <v>52</v>
      </c>
      <c r="G123" s="104">
        <v>0</v>
      </c>
      <c r="H123" s="104">
        <v>0</v>
      </c>
      <c r="I123" s="104">
        <v>0</v>
      </c>
    </row>
    <row r="124" spans="1:9" ht="136.5" hidden="1" customHeight="1" x14ac:dyDescent="0.25">
      <c r="A124" s="105" t="s">
        <v>214</v>
      </c>
      <c r="B124" s="105" t="s">
        <v>310</v>
      </c>
      <c r="C124" s="105" t="s">
        <v>311</v>
      </c>
      <c r="D124" s="105" t="s">
        <v>315</v>
      </c>
      <c r="E124" s="103">
        <v>310</v>
      </c>
      <c r="F124" s="103" t="s">
        <v>52</v>
      </c>
      <c r="G124" s="104">
        <v>0</v>
      </c>
      <c r="H124" s="104">
        <v>0</v>
      </c>
      <c r="I124" s="104">
        <v>0</v>
      </c>
    </row>
    <row r="125" spans="1:9" ht="127.5" hidden="1" x14ac:dyDescent="0.25">
      <c r="A125" s="105" t="s">
        <v>214</v>
      </c>
      <c r="B125" s="105" t="s">
        <v>310</v>
      </c>
      <c r="C125" s="105" t="s">
        <v>311</v>
      </c>
      <c r="D125" s="105" t="s">
        <v>316</v>
      </c>
      <c r="E125" s="103">
        <v>225</v>
      </c>
      <c r="F125" s="103" t="s">
        <v>52</v>
      </c>
      <c r="G125" s="104">
        <v>0</v>
      </c>
      <c r="H125" s="104">
        <v>0</v>
      </c>
      <c r="I125" s="104">
        <v>0</v>
      </c>
    </row>
    <row r="126" spans="1:9" ht="127.5" hidden="1" x14ac:dyDescent="0.25">
      <c r="A126" s="105" t="s">
        <v>214</v>
      </c>
      <c r="B126" s="105" t="s">
        <v>310</v>
      </c>
      <c r="C126" s="105" t="s">
        <v>311</v>
      </c>
      <c r="D126" s="105" t="s">
        <v>317</v>
      </c>
      <c r="E126" s="103">
        <v>225</v>
      </c>
      <c r="F126" s="103" t="s">
        <v>52</v>
      </c>
      <c r="G126" s="104">
        <v>0</v>
      </c>
      <c r="H126" s="104">
        <v>0</v>
      </c>
      <c r="I126" s="104">
        <v>0</v>
      </c>
    </row>
    <row r="127" spans="1:9" ht="127.5" hidden="1" x14ac:dyDescent="0.25">
      <c r="A127" s="105" t="s">
        <v>214</v>
      </c>
      <c r="B127" s="105" t="s">
        <v>310</v>
      </c>
      <c r="C127" s="105" t="s">
        <v>311</v>
      </c>
      <c r="D127" s="105" t="s">
        <v>318</v>
      </c>
      <c r="E127" s="103">
        <v>310</v>
      </c>
      <c r="F127" s="103" t="s">
        <v>52</v>
      </c>
      <c r="G127" s="104">
        <v>0</v>
      </c>
      <c r="H127" s="104">
        <v>0</v>
      </c>
      <c r="I127" s="104">
        <v>0</v>
      </c>
    </row>
    <row r="128" spans="1:9" ht="127.5" x14ac:dyDescent="0.25">
      <c r="A128" s="105" t="s">
        <v>214</v>
      </c>
      <c r="B128" s="105" t="s">
        <v>310</v>
      </c>
      <c r="C128" s="105" t="s">
        <v>311</v>
      </c>
      <c r="D128" s="105" t="s">
        <v>319</v>
      </c>
      <c r="E128" s="103">
        <v>310</v>
      </c>
      <c r="F128" s="103" t="s">
        <v>52</v>
      </c>
      <c r="G128" s="104">
        <v>3750</v>
      </c>
      <c r="H128" s="104">
        <v>3750</v>
      </c>
      <c r="I128" s="104">
        <v>3750</v>
      </c>
    </row>
    <row r="129" spans="1:9" ht="191.25" hidden="1" x14ac:dyDescent="0.25">
      <c r="A129" s="105" t="s">
        <v>214</v>
      </c>
      <c r="B129" s="105" t="s">
        <v>310</v>
      </c>
      <c r="C129" s="105" t="s">
        <v>320</v>
      </c>
      <c r="D129" s="105" t="s">
        <v>321</v>
      </c>
      <c r="E129" s="103">
        <v>310</v>
      </c>
      <c r="F129" s="103" t="s">
        <v>52</v>
      </c>
      <c r="G129" s="104">
        <v>0</v>
      </c>
      <c r="H129" s="104">
        <v>0</v>
      </c>
      <c r="I129" s="104">
        <v>0</v>
      </c>
    </row>
    <row r="130" spans="1:9" ht="207" hidden="1" customHeight="1" x14ac:dyDescent="0.25">
      <c r="A130" s="105" t="s">
        <v>214</v>
      </c>
      <c r="B130" s="105" t="s">
        <v>310</v>
      </c>
      <c r="C130" s="105" t="s">
        <v>320</v>
      </c>
      <c r="D130" s="105" t="s">
        <v>322</v>
      </c>
      <c r="E130" s="103">
        <v>226</v>
      </c>
      <c r="F130" s="103" t="s">
        <v>52</v>
      </c>
      <c r="G130" s="104">
        <v>0</v>
      </c>
      <c r="H130" s="104">
        <v>0</v>
      </c>
      <c r="I130" s="104">
        <v>0</v>
      </c>
    </row>
    <row r="131" spans="1:9" ht="247.5" hidden="1" customHeight="1" x14ac:dyDescent="0.25">
      <c r="A131" s="105" t="s">
        <v>214</v>
      </c>
      <c r="B131" s="105" t="s">
        <v>310</v>
      </c>
      <c r="C131" s="105" t="s">
        <v>320</v>
      </c>
      <c r="D131" s="105" t="s">
        <v>323</v>
      </c>
      <c r="E131" s="109"/>
      <c r="F131" s="109"/>
      <c r="G131" s="104">
        <v>0</v>
      </c>
      <c r="H131" s="104">
        <v>0</v>
      </c>
      <c r="I131" s="104">
        <v>0</v>
      </c>
    </row>
    <row r="132" spans="1:9" ht="41.25" customHeight="1" x14ac:dyDescent="0.25">
      <c r="A132" s="678" t="s">
        <v>214</v>
      </c>
      <c r="B132" s="678" t="s">
        <v>310</v>
      </c>
      <c r="C132" s="678" t="s">
        <v>320</v>
      </c>
      <c r="D132" s="678" t="s">
        <v>324</v>
      </c>
      <c r="E132" s="103">
        <v>226</v>
      </c>
      <c r="F132" s="103" t="s">
        <v>381</v>
      </c>
      <c r="G132" s="104">
        <v>36.200000000000003</v>
      </c>
      <c r="H132" s="104">
        <v>37.799999999999997</v>
      </c>
      <c r="I132" s="104">
        <v>37.799999999999997</v>
      </c>
    </row>
    <row r="133" spans="1:9" ht="127.5" hidden="1" customHeight="1" x14ac:dyDescent="0.25">
      <c r="A133" s="679"/>
      <c r="B133" s="679"/>
      <c r="C133" s="679"/>
      <c r="D133" s="679"/>
      <c r="E133" s="103"/>
      <c r="F133" s="103" t="s">
        <v>166</v>
      </c>
      <c r="G133" s="104">
        <v>0</v>
      </c>
      <c r="H133" s="104">
        <v>0</v>
      </c>
      <c r="I133" s="104">
        <v>0</v>
      </c>
    </row>
    <row r="134" spans="1:9" ht="153" hidden="1" customHeight="1" x14ac:dyDescent="0.25">
      <c r="A134" s="679"/>
      <c r="B134" s="679"/>
      <c r="C134" s="679"/>
      <c r="D134" s="679"/>
      <c r="E134" s="103"/>
      <c r="F134" s="103" t="s">
        <v>167</v>
      </c>
      <c r="G134" s="104">
        <v>0</v>
      </c>
      <c r="H134" s="104">
        <v>0</v>
      </c>
      <c r="I134" s="104">
        <v>0</v>
      </c>
    </row>
    <row r="135" spans="1:9" ht="191.25" hidden="1" customHeight="1" x14ac:dyDescent="0.25">
      <c r="A135" s="679"/>
      <c r="B135" s="679"/>
      <c r="C135" s="679"/>
      <c r="D135" s="679"/>
      <c r="E135" s="103"/>
      <c r="F135" s="103" t="s">
        <v>382</v>
      </c>
      <c r="G135" s="104">
        <v>0</v>
      </c>
      <c r="H135" s="104">
        <v>0</v>
      </c>
      <c r="I135" s="104">
        <v>0</v>
      </c>
    </row>
    <row r="136" spans="1:9" ht="127.5" hidden="1" customHeight="1" x14ac:dyDescent="0.25">
      <c r="A136" s="679"/>
      <c r="B136" s="679"/>
      <c r="C136" s="679"/>
      <c r="D136" s="679"/>
      <c r="E136" s="103"/>
      <c r="F136" s="103" t="s">
        <v>383</v>
      </c>
      <c r="G136" s="104">
        <v>0</v>
      </c>
      <c r="H136" s="104">
        <v>0</v>
      </c>
      <c r="I136" s="104">
        <v>0</v>
      </c>
    </row>
    <row r="137" spans="1:9" ht="127.5" hidden="1" customHeight="1" x14ac:dyDescent="0.25">
      <c r="A137" s="679"/>
      <c r="B137" s="679"/>
      <c r="C137" s="679"/>
      <c r="D137" s="679"/>
      <c r="E137" s="103"/>
      <c r="F137" s="103" t="s">
        <v>381</v>
      </c>
      <c r="G137" s="104">
        <v>0</v>
      </c>
      <c r="H137" s="104">
        <v>0</v>
      </c>
      <c r="I137" s="104">
        <v>0</v>
      </c>
    </row>
    <row r="138" spans="1:9" ht="25.5" x14ac:dyDescent="0.25">
      <c r="A138" s="679"/>
      <c r="B138" s="679"/>
      <c r="C138" s="679"/>
      <c r="D138" s="679"/>
      <c r="E138" s="103">
        <v>226</v>
      </c>
      <c r="F138" s="103" t="s">
        <v>166</v>
      </c>
      <c r="G138" s="104">
        <v>66.7</v>
      </c>
      <c r="H138" s="104">
        <v>69.5</v>
      </c>
      <c r="I138" s="104">
        <v>69.5</v>
      </c>
    </row>
    <row r="139" spans="1:9" ht="38.25" x14ac:dyDescent="0.25">
      <c r="A139" s="679"/>
      <c r="B139" s="679"/>
      <c r="C139" s="679"/>
      <c r="D139" s="679"/>
      <c r="E139" s="103">
        <v>226</v>
      </c>
      <c r="F139" s="103" t="s">
        <v>167</v>
      </c>
      <c r="G139" s="104">
        <v>100</v>
      </c>
      <c r="H139" s="104">
        <v>100</v>
      </c>
      <c r="I139" s="104">
        <v>100</v>
      </c>
    </row>
    <row r="140" spans="1:9" ht="25.5" x14ac:dyDescent="0.25">
      <c r="A140" s="679"/>
      <c r="B140" s="679"/>
      <c r="C140" s="679"/>
      <c r="D140" s="679"/>
      <c r="E140" s="103">
        <v>226</v>
      </c>
      <c r="F140" s="103" t="s">
        <v>382</v>
      </c>
      <c r="G140" s="104">
        <v>48</v>
      </c>
      <c r="H140" s="104">
        <v>48</v>
      </c>
      <c r="I140" s="104">
        <v>48</v>
      </c>
    </row>
    <row r="141" spans="1:9" ht="25.5" x14ac:dyDescent="0.25">
      <c r="A141" s="680"/>
      <c r="B141" s="680"/>
      <c r="C141" s="680"/>
      <c r="D141" s="680"/>
      <c r="E141" s="103">
        <v>226</v>
      </c>
      <c r="F141" s="103" t="s">
        <v>383</v>
      </c>
      <c r="G141" s="104">
        <v>70</v>
      </c>
      <c r="H141" s="104">
        <v>70</v>
      </c>
      <c r="I141" s="104">
        <v>70</v>
      </c>
    </row>
    <row r="142" spans="1:9" ht="140.25" hidden="1" x14ac:dyDescent="0.25">
      <c r="A142" s="105" t="s">
        <v>214</v>
      </c>
      <c r="B142" s="105" t="s">
        <v>310</v>
      </c>
      <c r="C142" s="105" t="s">
        <v>325</v>
      </c>
      <c r="D142" s="105" t="s">
        <v>326</v>
      </c>
      <c r="E142" s="103">
        <v>226</v>
      </c>
      <c r="F142" s="103" t="s">
        <v>206</v>
      </c>
      <c r="G142" s="104">
        <v>203.4</v>
      </c>
      <c r="H142" s="104">
        <v>183.1</v>
      </c>
      <c r="I142" s="104">
        <v>203.4</v>
      </c>
    </row>
    <row r="143" spans="1:9" ht="357" hidden="1" x14ac:dyDescent="0.25">
      <c r="A143" s="105" t="s">
        <v>214</v>
      </c>
      <c r="B143" s="105" t="s">
        <v>310</v>
      </c>
      <c r="C143" s="105" t="s">
        <v>327</v>
      </c>
      <c r="D143" s="105" t="s">
        <v>328</v>
      </c>
      <c r="E143" s="109"/>
      <c r="F143" s="109"/>
      <c r="G143" s="104">
        <v>0</v>
      </c>
      <c r="H143" s="104">
        <v>0</v>
      </c>
      <c r="I143" s="104">
        <v>0</v>
      </c>
    </row>
    <row r="144" spans="1:9" ht="357" hidden="1" x14ac:dyDescent="0.25">
      <c r="A144" s="105" t="s">
        <v>214</v>
      </c>
      <c r="B144" s="105" t="s">
        <v>310</v>
      </c>
      <c r="C144" s="105" t="s">
        <v>327</v>
      </c>
      <c r="D144" s="105" t="s">
        <v>329</v>
      </c>
      <c r="E144" s="109"/>
      <c r="F144" s="109"/>
      <c r="G144" s="104">
        <v>0</v>
      </c>
      <c r="H144" s="104">
        <v>0</v>
      </c>
      <c r="I144" s="104">
        <v>0</v>
      </c>
    </row>
    <row r="145" spans="1:9" ht="357" hidden="1" x14ac:dyDescent="0.25">
      <c r="A145" s="105" t="s">
        <v>214</v>
      </c>
      <c r="B145" s="105" t="s">
        <v>310</v>
      </c>
      <c r="C145" s="105" t="s">
        <v>327</v>
      </c>
      <c r="D145" s="105" t="s">
        <v>330</v>
      </c>
      <c r="E145" s="109"/>
      <c r="F145" s="109"/>
      <c r="G145" s="104">
        <v>0</v>
      </c>
      <c r="H145" s="104">
        <v>0</v>
      </c>
      <c r="I145" s="104">
        <v>0</v>
      </c>
    </row>
    <row r="146" spans="1:9" ht="127.5" x14ac:dyDescent="0.25">
      <c r="A146" s="105" t="s">
        <v>214</v>
      </c>
      <c r="B146" s="105" t="s">
        <v>310</v>
      </c>
      <c r="C146" s="105" t="s">
        <v>331</v>
      </c>
      <c r="D146" s="105" t="s">
        <v>332</v>
      </c>
      <c r="E146" s="103">
        <v>310</v>
      </c>
      <c r="F146" s="103" t="s">
        <v>52</v>
      </c>
      <c r="G146" s="104">
        <v>4286</v>
      </c>
      <c r="H146" s="104">
        <v>1286</v>
      </c>
      <c r="I146" s="104">
        <v>1286</v>
      </c>
    </row>
    <row r="147" spans="1:9" ht="127.5" x14ac:dyDescent="0.25">
      <c r="A147" s="105" t="s">
        <v>214</v>
      </c>
      <c r="B147" s="105" t="s">
        <v>310</v>
      </c>
      <c r="C147" s="105" t="s">
        <v>333</v>
      </c>
      <c r="D147" s="105" t="s">
        <v>334</v>
      </c>
      <c r="E147" s="103">
        <v>310</v>
      </c>
      <c r="F147" s="103" t="s">
        <v>52</v>
      </c>
      <c r="G147" s="104">
        <v>4286</v>
      </c>
      <c r="H147" s="104">
        <v>1286</v>
      </c>
      <c r="I147" s="104">
        <v>1286</v>
      </c>
    </row>
    <row r="148" spans="1:9" ht="344.25" hidden="1" x14ac:dyDescent="0.25">
      <c r="A148" s="105" t="s">
        <v>214</v>
      </c>
      <c r="B148" s="105" t="s">
        <v>310</v>
      </c>
      <c r="C148" s="105" t="s">
        <v>335</v>
      </c>
      <c r="D148" s="105" t="s">
        <v>336</v>
      </c>
      <c r="E148" s="109"/>
      <c r="F148" s="103" t="s">
        <v>52</v>
      </c>
      <c r="G148" s="104">
        <v>0</v>
      </c>
      <c r="H148" s="104">
        <v>0</v>
      </c>
      <c r="I148" s="104">
        <v>0</v>
      </c>
    </row>
    <row r="149" spans="1:9" ht="140.25" hidden="1" x14ac:dyDescent="0.25">
      <c r="A149" s="105" t="s">
        <v>214</v>
      </c>
      <c r="B149" s="105" t="s">
        <v>337</v>
      </c>
      <c r="C149" s="105" t="s">
        <v>338</v>
      </c>
      <c r="D149" s="105" t="s">
        <v>339</v>
      </c>
      <c r="E149" s="109"/>
      <c r="F149" s="103" t="s">
        <v>52</v>
      </c>
      <c r="G149" s="104">
        <v>0</v>
      </c>
      <c r="H149" s="104">
        <v>0</v>
      </c>
      <c r="I149" s="104">
        <v>0</v>
      </c>
    </row>
    <row r="150" spans="1:9" ht="140.25" hidden="1" x14ac:dyDescent="0.25">
      <c r="A150" s="105" t="s">
        <v>214</v>
      </c>
      <c r="B150" s="105" t="s">
        <v>337</v>
      </c>
      <c r="C150" s="105" t="s">
        <v>338</v>
      </c>
      <c r="D150" s="105" t="s">
        <v>340</v>
      </c>
      <c r="E150" s="109"/>
      <c r="F150" s="103" t="s">
        <v>52</v>
      </c>
      <c r="G150" s="104">
        <v>0</v>
      </c>
      <c r="H150" s="104">
        <v>0</v>
      </c>
      <c r="I150" s="104">
        <v>0</v>
      </c>
    </row>
    <row r="151" spans="1:9" ht="140.25" hidden="1" x14ac:dyDescent="0.25">
      <c r="A151" s="105" t="s">
        <v>214</v>
      </c>
      <c r="B151" s="105" t="s">
        <v>337</v>
      </c>
      <c r="C151" s="105" t="s">
        <v>338</v>
      </c>
      <c r="D151" s="105" t="s">
        <v>341</v>
      </c>
      <c r="E151" s="109"/>
      <c r="F151" s="103" t="s">
        <v>52</v>
      </c>
      <c r="G151" s="104">
        <v>0</v>
      </c>
      <c r="H151" s="104">
        <v>0</v>
      </c>
      <c r="I151" s="104">
        <v>0</v>
      </c>
    </row>
    <row r="152" spans="1:9" ht="140.25" hidden="1" x14ac:dyDescent="0.25">
      <c r="A152" s="105" t="s">
        <v>214</v>
      </c>
      <c r="B152" s="105" t="s">
        <v>337</v>
      </c>
      <c r="C152" s="105" t="s">
        <v>338</v>
      </c>
      <c r="D152" s="105" t="s">
        <v>342</v>
      </c>
      <c r="E152" s="109"/>
      <c r="F152" s="103" t="s">
        <v>52</v>
      </c>
      <c r="G152" s="104">
        <v>0</v>
      </c>
      <c r="H152" s="104">
        <v>0</v>
      </c>
      <c r="I152" s="104">
        <v>0</v>
      </c>
    </row>
    <row r="153" spans="1:9" ht="140.25" hidden="1" x14ac:dyDescent="0.25">
      <c r="A153" s="105" t="s">
        <v>214</v>
      </c>
      <c r="B153" s="105" t="s">
        <v>337</v>
      </c>
      <c r="C153" s="105" t="s">
        <v>338</v>
      </c>
      <c r="D153" s="105" t="s">
        <v>343</v>
      </c>
      <c r="E153" s="109"/>
      <c r="F153" s="103" t="s">
        <v>52</v>
      </c>
      <c r="G153" s="104">
        <v>0</v>
      </c>
      <c r="H153" s="104">
        <v>0</v>
      </c>
      <c r="I153" s="104">
        <v>0</v>
      </c>
    </row>
    <row r="154" spans="1:9" ht="140.25" hidden="1" x14ac:dyDescent="0.25">
      <c r="A154" s="105" t="s">
        <v>214</v>
      </c>
      <c r="B154" s="105" t="s">
        <v>337</v>
      </c>
      <c r="C154" s="105" t="s">
        <v>338</v>
      </c>
      <c r="D154" s="109" t="s">
        <v>344</v>
      </c>
      <c r="E154" s="109"/>
      <c r="F154" s="103" t="s">
        <v>52</v>
      </c>
      <c r="G154" s="104">
        <v>0</v>
      </c>
      <c r="H154" s="104">
        <v>0</v>
      </c>
      <c r="I154" s="104">
        <v>0</v>
      </c>
    </row>
    <row r="155" spans="1:9" ht="140.25" hidden="1" x14ac:dyDescent="0.25">
      <c r="A155" s="105" t="s">
        <v>214</v>
      </c>
      <c r="B155" s="105" t="s">
        <v>337</v>
      </c>
      <c r="C155" s="105" t="s">
        <v>338</v>
      </c>
      <c r="D155" s="105" t="s">
        <v>345</v>
      </c>
      <c r="E155" s="109"/>
      <c r="F155" s="103" t="s">
        <v>52</v>
      </c>
      <c r="G155" s="104">
        <v>0</v>
      </c>
      <c r="H155" s="104">
        <v>0</v>
      </c>
      <c r="I155" s="104">
        <v>0</v>
      </c>
    </row>
    <row r="156" spans="1:9" ht="140.25" hidden="1" x14ac:dyDescent="0.25">
      <c r="A156" s="105" t="s">
        <v>214</v>
      </c>
      <c r="B156" s="105" t="s">
        <v>337</v>
      </c>
      <c r="C156" s="105" t="s">
        <v>338</v>
      </c>
      <c r="D156" s="105" t="s">
        <v>346</v>
      </c>
      <c r="E156" s="109"/>
      <c r="F156" s="103" t="s">
        <v>52</v>
      </c>
      <c r="G156" s="104">
        <v>0</v>
      </c>
      <c r="H156" s="104">
        <v>0</v>
      </c>
      <c r="I156" s="104">
        <v>0</v>
      </c>
    </row>
    <row r="157" spans="1:9" ht="140.25" hidden="1" x14ac:dyDescent="0.25">
      <c r="A157" s="105" t="s">
        <v>214</v>
      </c>
      <c r="B157" s="105" t="s">
        <v>337</v>
      </c>
      <c r="C157" s="105" t="s">
        <v>338</v>
      </c>
      <c r="D157" s="105" t="s">
        <v>347</v>
      </c>
      <c r="E157" s="109"/>
      <c r="F157" s="103" t="s">
        <v>52</v>
      </c>
      <c r="G157" s="104">
        <v>0</v>
      </c>
      <c r="H157" s="104">
        <v>0</v>
      </c>
      <c r="I157" s="104">
        <v>0</v>
      </c>
    </row>
    <row r="158" spans="1:9" ht="140.25" hidden="1" x14ac:dyDescent="0.25">
      <c r="A158" s="105" t="s">
        <v>214</v>
      </c>
      <c r="B158" s="105" t="s">
        <v>337</v>
      </c>
      <c r="C158" s="105" t="s">
        <v>338</v>
      </c>
      <c r="D158" s="105" t="s">
        <v>348</v>
      </c>
      <c r="E158" s="109"/>
      <c r="F158" s="103" t="s">
        <v>52</v>
      </c>
      <c r="G158" s="104">
        <v>0</v>
      </c>
      <c r="H158" s="104">
        <v>0</v>
      </c>
      <c r="I158" s="104">
        <v>0</v>
      </c>
    </row>
    <row r="159" spans="1:9" ht="204.75" hidden="1" x14ac:dyDescent="0.25">
      <c r="A159" s="105" t="s">
        <v>214</v>
      </c>
      <c r="B159" s="105" t="s">
        <v>337</v>
      </c>
      <c r="C159" s="105" t="s">
        <v>338</v>
      </c>
      <c r="D159" s="109" t="s">
        <v>349</v>
      </c>
      <c r="E159" s="109"/>
      <c r="F159" s="103" t="s">
        <v>52</v>
      </c>
      <c r="G159" s="104">
        <v>0</v>
      </c>
      <c r="H159" s="104">
        <v>0</v>
      </c>
      <c r="I159" s="104">
        <v>0</v>
      </c>
    </row>
    <row r="160" spans="1:9" ht="140.25" hidden="1" x14ac:dyDescent="0.25">
      <c r="A160" s="105" t="s">
        <v>214</v>
      </c>
      <c r="B160" s="105" t="s">
        <v>337</v>
      </c>
      <c r="C160" s="105" t="s">
        <v>338</v>
      </c>
      <c r="D160" s="105" t="s">
        <v>350</v>
      </c>
      <c r="E160" s="109"/>
      <c r="F160" s="103" t="s">
        <v>52</v>
      </c>
      <c r="G160" s="104">
        <v>0</v>
      </c>
      <c r="H160" s="104">
        <v>0</v>
      </c>
      <c r="I160" s="104">
        <v>0</v>
      </c>
    </row>
    <row r="161" spans="1:12" ht="178.5" hidden="1" x14ac:dyDescent="0.25">
      <c r="A161" s="105" t="s">
        <v>214</v>
      </c>
      <c r="B161" s="105" t="s">
        <v>337</v>
      </c>
      <c r="C161" s="105" t="s">
        <v>351</v>
      </c>
      <c r="D161" s="105" t="s">
        <v>352</v>
      </c>
      <c r="E161" s="109"/>
      <c r="F161" s="103" t="s">
        <v>52</v>
      </c>
      <c r="G161" s="108">
        <v>0</v>
      </c>
      <c r="H161" s="108">
        <v>0</v>
      </c>
      <c r="I161" s="108">
        <v>0</v>
      </c>
    </row>
    <row r="162" spans="1:12" ht="192" hidden="1" x14ac:dyDescent="0.25">
      <c r="A162" s="105" t="s">
        <v>214</v>
      </c>
      <c r="B162" s="105" t="s">
        <v>337</v>
      </c>
      <c r="C162" s="105" t="s">
        <v>351</v>
      </c>
      <c r="D162" s="109" t="s">
        <v>353</v>
      </c>
      <c r="E162" s="109"/>
      <c r="F162" s="103" t="s">
        <v>52</v>
      </c>
      <c r="G162" s="104">
        <v>0</v>
      </c>
      <c r="H162" s="104">
        <v>0</v>
      </c>
      <c r="I162" s="104">
        <v>0</v>
      </c>
    </row>
    <row r="163" spans="1:12" ht="204" hidden="1" x14ac:dyDescent="0.25">
      <c r="A163" s="105" t="s">
        <v>214</v>
      </c>
      <c r="B163" s="105" t="s">
        <v>337</v>
      </c>
      <c r="C163" s="105" t="s">
        <v>354</v>
      </c>
      <c r="D163" s="105" t="s">
        <v>355</v>
      </c>
      <c r="E163" s="109"/>
      <c r="F163" s="103" t="s">
        <v>52</v>
      </c>
      <c r="G163" s="104">
        <v>0</v>
      </c>
      <c r="H163" s="104">
        <v>0</v>
      </c>
      <c r="I163" s="104">
        <v>0</v>
      </c>
    </row>
    <row r="164" spans="1:12" ht="153" hidden="1" x14ac:dyDescent="0.25">
      <c r="A164" s="105" t="s">
        <v>214</v>
      </c>
      <c r="B164" s="105" t="s">
        <v>337</v>
      </c>
      <c r="C164" s="105" t="s">
        <v>356</v>
      </c>
      <c r="D164" s="105" t="s">
        <v>357</v>
      </c>
      <c r="E164" s="109"/>
      <c r="F164" s="103" t="s">
        <v>52</v>
      </c>
      <c r="G164" s="104">
        <v>0</v>
      </c>
      <c r="H164" s="104">
        <v>0</v>
      </c>
      <c r="I164" s="104">
        <v>0</v>
      </c>
    </row>
    <row r="165" spans="1:12" ht="165.75" hidden="1" x14ac:dyDescent="0.25">
      <c r="A165" s="105" t="s">
        <v>214</v>
      </c>
      <c r="B165" s="105" t="s">
        <v>337</v>
      </c>
      <c r="C165" s="105" t="s">
        <v>356</v>
      </c>
      <c r="D165" s="105" t="s">
        <v>358</v>
      </c>
      <c r="E165" s="109"/>
      <c r="F165" s="103" t="s">
        <v>52</v>
      </c>
      <c r="G165" s="104">
        <v>0</v>
      </c>
      <c r="H165" s="104">
        <v>0</v>
      </c>
      <c r="I165" s="104">
        <v>0</v>
      </c>
    </row>
    <row r="166" spans="1:12" ht="178.5" hidden="1" x14ac:dyDescent="0.25">
      <c r="A166" s="105" t="s">
        <v>214</v>
      </c>
      <c r="B166" s="105" t="s">
        <v>337</v>
      </c>
      <c r="C166" s="105" t="s">
        <v>356</v>
      </c>
      <c r="D166" s="105" t="s">
        <v>359</v>
      </c>
      <c r="E166" s="109"/>
      <c r="F166" s="103" t="s">
        <v>52</v>
      </c>
      <c r="G166" s="104">
        <v>0</v>
      </c>
      <c r="H166" s="104">
        <v>0</v>
      </c>
      <c r="I166" s="104">
        <v>0</v>
      </c>
    </row>
    <row r="167" spans="1:12" ht="153" hidden="1" x14ac:dyDescent="0.25">
      <c r="A167" s="105" t="s">
        <v>214</v>
      </c>
      <c r="B167" s="105" t="s">
        <v>337</v>
      </c>
      <c r="C167" s="105" t="s">
        <v>360</v>
      </c>
      <c r="D167" s="105" t="s">
        <v>361</v>
      </c>
      <c r="E167" s="109"/>
      <c r="F167" s="103" t="s">
        <v>52</v>
      </c>
      <c r="G167" s="104">
        <v>0</v>
      </c>
      <c r="H167" s="104">
        <v>0</v>
      </c>
      <c r="I167" s="104">
        <v>0</v>
      </c>
    </row>
    <row r="168" spans="1:12" ht="165.75" hidden="1" x14ac:dyDescent="0.25">
      <c r="A168" s="105" t="s">
        <v>214</v>
      </c>
      <c r="B168" s="105" t="s">
        <v>337</v>
      </c>
      <c r="C168" s="105" t="s">
        <v>360</v>
      </c>
      <c r="D168" s="105" t="s">
        <v>362</v>
      </c>
      <c r="E168" s="109"/>
      <c r="F168" s="103" t="s">
        <v>52</v>
      </c>
      <c r="G168" s="104">
        <v>0</v>
      </c>
      <c r="H168" s="104">
        <v>0</v>
      </c>
      <c r="I168" s="104">
        <v>0</v>
      </c>
    </row>
    <row r="169" spans="1:12" ht="179.25" hidden="1" x14ac:dyDescent="0.25">
      <c r="A169" s="105" t="s">
        <v>214</v>
      </c>
      <c r="B169" s="105" t="s">
        <v>337</v>
      </c>
      <c r="C169" s="105" t="s">
        <v>360</v>
      </c>
      <c r="D169" s="109" t="s">
        <v>363</v>
      </c>
      <c r="E169" s="109"/>
      <c r="F169" s="103" t="s">
        <v>52</v>
      </c>
      <c r="G169" s="104">
        <v>0</v>
      </c>
      <c r="H169" s="104">
        <v>0</v>
      </c>
      <c r="I169" s="104">
        <v>0</v>
      </c>
    </row>
    <row r="170" spans="1:12" ht="178.5" x14ac:dyDescent="0.25">
      <c r="A170" s="105" t="s">
        <v>214</v>
      </c>
      <c r="B170" s="105" t="s">
        <v>337</v>
      </c>
      <c r="C170" s="105" t="s">
        <v>386</v>
      </c>
      <c r="D170" s="105" t="s">
        <v>389</v>
      </c>
      <c r="E170" s="103">
        <v>310</v>
      </c>
      <c r="F170" s="103" t="s">
        <v>52</v>
      </c>
      <c r="G170" s="104">
        <v>2194.3000000000002</v>
      </c>
      <c r="H170" s="104">
        <v>0</v>
      </c>
      <c r="I170" s="104">
        <v>0</v>
      </c>
    </row>
    <row r="171" spans="1:12" ht="178.5" x14ac:dyDescent="0.25">
      <c r="A171" s="105" t="s">
        <v>214</v>
      </c>
      <c r="B171" s="105" t="s">
        <v>337</v>
      </c>
      <c r="C171" s="105" t="s">
        <v>387</v>
      </c>
      <c r="D171" s="109" t="s">
        <v>388</v>
      </c>
      <c r="E171" s="103">
        <v>310</v>
      </c>
      <c r="F171" s="103" t="s">
        <v>52</v>
      </c>
      <c r="G171" s="104">
        <v>0</v>
      </c>
      <c r="H171" s="104">
        <v>2067.8000000000002</v>
      </c>
      <c r="I171" s="104">
        <v>0</v>
      </c>
    </row>
    <row r="172" spans="1:12" ht="127.5" hidden="1" x14ac:dyDescent="0.25">
      <c r="A172" s="105" t="s">
        <v>214</v>
      </c>
      <c r="B172" s="105" t="s">
        <v>364</v>
      </c>
      <c r="C172" s="105" t="s">
        <v>365</v>
      </c>
      <c r="D172" s="105" t="s">
        <v>366</v>
      </c>
      <c r="E172" s="109"/>
      <c r="F172" s="103" t="s">
        <v>52</v>
      </c>
      <c r="G172" s="104">
        <v>0</v>
      </c>
      <c r="H172" s="104">
        <v>0</v>
      </c>
      <c r="I172" s="104">
        <v>0</v>
      </c>
    </row>
    <row r="173" spans="1:12" ht="127.5" hidden="1" x14ac:dyDescent="0.25">
      <c r="A173" s="105" t="s">
        <v>214</v>
      </c>
      <c r="B173" s="105" t="s">
        <v>364</v>
      </c>
      <c r="C173" s="105" t="s">
        <v>367</v>
      </c>
      <c r="D173" s="105" t="s">
        <v>368</v>
      </c>
      <c r="E173" s="109"/>
      <c r="F173" s="103" t="s">
        <v>52</v>
      </c>
      <c r="G173" s="104">
        <v>0</v>
      </c>
      <c r="H173" s="104">
        <v>0</v>
      </c>
      <c r="I173" s="104">
        <v>0</v>
      </c>
    </row>
    <row r="174" spans="1:12" ht="127.5" hidden="1" x14ac:dyDescent="0.25">
      <c r="A174" s="105" t="s">
        <v>214</v>
      </c>
      <c r="B174" s="105" t="s">
        <v>364</v>
      </c>
      <c r="C174" s="105" t="s">
        <v>369</v>
      </c>
      <c r="D174" s="105" t="s">
        <v>370</v>
      </c>
      <c r="E174" s="109"/>
      <c r="F174" s="103" t="s">
        <v>52</v>
      </c>
      <c r="G174" s="104">
        <v>0</v>
      </c>
      <c r="H174" s="104">
        <v>0</v>
      </c>
      <c r="I174" s="104">
        <v>0</v>
      </c>
    </row>
    <row r="175" spans="1:12" ht="23.25" customHeight="1" x14ac:dyDescent="0.25">
      <c r="A175" s="678" t="s">
        <v>214</v>
      </c>
      <c r="B175" s="678" t="s">
        <v>364</v>
      </c>
      <c r="C175" s="678" t="s">
        <v>371</v>
      </c>
      <c r="D175" s="678" t="s">
        <v>372</v>
      </c>
      <c r="E175" s="106">
        <v>211</v>
      </c>
      <c r="F175" s="103" t="s">
        <v>52</v>
      </c>
      <c r="G175" s="104">
        <v>6468.7560000000003</v>
      </c>
      <c r="H175" s="104">
        <v>6468.7560000000003</v>
      </c>
      <c r="I175" s="104">
        <v>6468.7560000000003</v>
      </c>
      <c r="J175" s="74"/>
      <c r="K175" s="74"/>
      <c r="L175" s="74"/>
    </row>
    <row r="176" spans="1:12" x14ac:dyDescent="0.25">
      <c r="A176" s="679"/>
      <c r="B176" s="679"/>
      <c r="C176" s="679"/>
      <c r="D176" s="679"/>
      <c r="E176" s="106">
        <v>212</v>
      </c>
      <c r="F176" s="103" t="s">
        <v>52</v>
      </c>
      <c r="G176" s="104">
        <v>20</v>
      </c>
      <c r="H176" s="104">
        <v>20</v>
      </c>
      <c r="I176" s="104">
        <v>15.08</v>
      </c>
    </row>
    <row r="177" spans="1:9" x14ac:dyDescent="0.25">
      <c r="A177" s="679"/>
      <c r="B177" s="679"/>
      <c r="C177" s="679"/>
      <c r="D177" s="679"/>
      <c r="E177" s="106">
        <v>213</v>
      </c>
      <c r="F177" s="103" t="s">
        <v>52</v>
      </c>
      <c r="G177" s="104">
        <v>1953.5640000000001</v>
      </c>
      <c r="H177" s="104">
        <v>1953.5640000000001</v>
      </c>
      <c r="I177" s="104">
        <v>1953.5640000000001</v>
      </c>
    </row>
    <row r="178" spans="1:9" x14ac:dyDescent="0.25">
      <c r="A178" s="679"/>
      <c r="B178" s="679"/>
      <c r="C178" s="679"/>
      <c r="D178" s="679"/>
      <c r="E178" s="106">
        <v>221</v>
      </c>
      <c r="F178" s="103" t="s">
        <v>52</v>
      </c>
      <c r="G178" s="104">
        <v>19</v>
      </c>
      <c r="H178" s="104">
        <v>20</v>
      </c>
      <c r="I178" s="104">
        <v>20.8</v>
      </c>
    </row>
    <row r="179" spans="1:9" x14ac:dyDescent="0.25">
      <c r="A179" s="679"/>
      <c r="B179" s="679"/>
      <c r="C179" s="679"/>
      <c r="D179" s="679"/>
      <c r="E179" s="106">
        <v>222</v>
      </c>
      <c r="F179" s="103" t="s">
        <v>52</v>
      </c>
      <c r="G179" s="104">
        <v>44.6</v>
      </c>
      <c r="H179" s="104">
        <v>46.6</v>
      </c>
      <c r="I179" s="104">
        <v>48.4</v>
      </c>
    </row>
    <row r="180" spans="1:9" x14ac:dyDescent="0.25">
      <c r="A180" s="679"/>
      <c r="B180" s="679"/>
      <c r="C180" s="679"/>
      <c r="D180" s="679"/>
      <c r="E180" s="106">
        <v>223</v>
      </c>
      <c r="F180" s="103" t="s">
        <v>52</v>
      </c>
      <c r="G180" s="104">
        <v>132.30000000000001</v>
      </c>
      <c r="H180" s="104">
        <v>138.30000000000001</v>
      </c>
      <c r="I180" s="104">
        <v>143.80000000000001</v>
      </c>
    </row>
    <row r="181" spans="1:9" x14ac:dyDescent="0.25">
      <c r="A181" s="679"/>
      <c r="B181" s="679"/>
      <c r="C181" s="679"/>
      <c r="D181" s="679"/>
      <c r="E181" s="106">
        <v>225</v>
      </c>
      <c r="F181" s="103" t="s">
        <v>52</v>
      </c>
      <c r="G181" s="104">
        <v>100</v>
      </c>
      <c r="H181" s="104">
        <v>100</v>
      </c>
      <c r="I181" s="104">
        <v>100</v>
      </c>
    </row>
    <row r="182" spans="1:9" x14ac:dyDescent="0.25">
      <c r="A182" s="679"/>
      <c r="B182" s="679"/>
      <c r="C182" s="679"/>
      <c r="D182" s="679"/>
      <c r="E182" s="106">
        <v>226</v>
      </c>
      <c r="F182" s="103" t="s">
        <v>52</v>
      </c>
      <c r="G182" s="104">
        <v>20</v>
      </c>
      <c r="H182" s="104">
        <v>20</v>
      </c>
      <c r="I182" s="104">
        <v>20</v>
      </c>
    </row>
    <row r="183" spans="1:9" x14ac:dyDescent="0.25">
      <c r="A183" s="679"/>
      <c r="B183" s="679"/>
      <c r="C183" s="679"/>
      <c r="D183" s="679"/>
      <c r="E183" s="106">
        <v>310</v>
      </c>
      <c r="F183" s="103" t="s">
        <v>52</v>
      </c>
      <c r="G183" s="104">
        <v>4.58</v>
      </c>
      <c r="H183" s="104">
        <v>4.08</v>
      </c>
      <c r="I183" s="104">
        <v>0</v>
      </c>
    </row>
    <row r="184" spans="1:9" x14ac:dyDescent="0.25">
      <c r="A184" s="680"/>
      <c r="B184" s="680"/>
      <c r="C184" s="680"/>
      <c r="D184" s="680"/>
      <c r="E184" s="106">
        <v>340</v>
      </c>
      <c r="F184" s="103" t="s">
        <v>52</v>
      </c>
      <c r="G184" s="104">
        <v>22.3</v>
      </c>
      <c r="H184" s="104">
        <v>23.3</v>
      </c>
      <c r="I184" s="104">
        <v>24.2</v>
      </c>
    </row>
    <row r="185" spans="1:9" ht="127.5" hidden="1" x14ac:dyDescent="0.25">
      <c r="A185" s="105" t="s">
        <v>214</v>
      </c>
      <c r="B185" s="105" t="s">
        <v>364</v>
      </c>
      <c r="C185" s="105" t="s">
        <v>373</v>
      </c>
      <c r="D185" s="105" t="s">
        <v>374</v>
      </c>
      <c r="E185" s="109"/>
      <c r="F185" s="103" t="s">
        <v>385</v>
      </c>
      <c r="G185" s="104">
        <v>0</v>
      </c>
      <c r="H185" s="104">
        <v>0</v>
      </c>
      <c r="I185" s="104">
        <v>0</v>
      </c>
    </row>
    <row r="186" spans="1:9" ht="127.5" hidden="1" x14ac:dyDescent="0.25">
      <c r="A186" s="105" t="s">
        <v>214</v>
      </c>
      <c r="B186" s="105" t="s">
        <v>364</v>
      </c>
      <c r="C186" s="105" t="s">
        <v>375</v>
      </c>
      <c r="D186" s="105" t="s">
        <v>376</v>
      </c>
      <c r="E186" s="109"/>
      <c r="F186" s="103" t="s">
        <v>52</v>
      </c>
      <c r="G186" s="104">
        <v>0</v>
      </c>
      <c r="H186" s="104">
        <v>0</v>
      </c>
      <c r="I186" s="104">
        <v>0</v>
      </c>
    </row>
    <row r="187" spans="1:9" ht="127.5" hidden="1" x14ac:dyDescent="0.25">
      <c r="A187" s="105" t="s">
        <v>214</v>
      </c>
      <c r="B187" s="105" t="s">
        <v>364</v>
      </c>
      <c r="C187" s="105" t="s">
        <v>375</v>
      </c>
      <c r="D187" s="105" t="s">
        <v>377</v>
      </c>
      <c r="E187" s="109"/>
      <c r="F187" s="103" t="s">
        <v>52</v>
      </c>
      <c r="G187" s="104">
        <v>0</v>
      </c>
      <c r="H187" s="104">
        <v>0</v>
      </c>
      <c r="I187" s="104">
        <v>0</v>
      </c>
    </row>
    <row r="188" spans="1:9" ht="408" hidden="1" x14ac:dyDescent="0.25">
      <c r="A188" s="114" t="s">
        <v>214</v>
      </c>
      <c r="B188" s="114" t="s">
        <v>364</v>
      </c>
      <c r="C188" s="114" t="s">
        <v>378</v>
      </c>
      <c r="D188" s="114" t="s">
        <v>379</v>
      </c>
      <c r="E188" s="119"/>
      <c r="F188" s="120" t="s">
        <v>52</v>
      </c>
      <c r="G188" s="121">
        <v>0</v>
      </c>
      <c r="H188" s="121">
        <v>0</v>
      </c>
      <c r="I188" s="121">
        <v>0</v>
      </c>
    </row>
    <row r="189" spans="1:9" x14ac:dyDescent="0.25">
      <c r="A189" s="122"/>
      <c r="B189" s="122"/>
      <c r="C189" s="122"/>
      <c r="D189" s="123"/>
      <c r="E189" s="123"/>
      <c r="F189" s="123"/>
      <c r="G189" s="124">
        <f>G12+G20+G21+G22+G26+G31+G32+G33+G34+G35+G36+G37+G38+G39+G40+G41+G42+G43+G44+G45+G46+G47+G48+G49+G50+G51+G52+G53+G54+G55+G56+G57+G58+G59+G60+G61+G65+G67+G68+G74+G76+G77+G78+G79+G80+G81+G82+G83+G87+G88+G89+G90+G91+G92+G93+G94+G95+G96+G97+G98+G99+G100+G101+G102+G103+G104+G105+G112+G113+G114+G115+G117+G118+G119+G120+G121+G128+G132+G138+G139+G140+G141+G146+G147+G170+G171+G175+G176+G177+G178+G179+G180+G181+G182+G183+G184</f>
        <v>255266.19999999998</v>
      </c>
      <c r="H189" s="124">
        <f>H12+H20+H21+H22+H26+H31+H32+H33+H34+H35+H36+H37+H38+H39+H40+H41+H42+H43+H44+H45+H46+H47+H48+H49+H50+H51+H52+H53+H54+H55+H56+H57+H58+H59+H60+H61+H65+H67+H68+H74+H76+H77+H78+H79+H80+H81+H82+H83+H87+H88+H89+H90+H91+H92+H93+H94+H95+H96+H97+H98+H99+H100+H101+H102+H103+H104+H105+H112+H113+H114+H115+H117+H118+H119+H120+H121+H128+H132+H138+H139+H140+H141+H146+H147+H170+H171+H175+H176+H177+H178+H179+H180+H181+H182+H183+H184</f>
        <v>201544.49999999997</v>
      </c>
      <c r="I189" s="124">
        <f>I12+I20+I21+I22+I26+I31+I32+I33+I34+I35+I36+I37+I38+I39+I40+I41+I42+I43+I44+I45+I46+I47+I48+I49+I50+I51+I52+I53+I54+I55+I56+I57+I58+I59+I60+I61+I65+I67+I68+I74+I76+I77+I78+I79+I80+I81+I82+I83+I87+I88+I89+I90+I91+I92+I93+I94+I95+I96+I97+I98+I99+I100+I101+I102+I103+I104+I105+I112+I113+I114+I115+I117+I118+I119+I120+I121+I128+I132+I138+I139+I140+I141+I146+I147+I170+I171+I175+I176+I177+I178+I179+I180+I181+I182+I183+I184</f>
        <v>184675.49999999994</v>
      </c>
    </row>
    <row r="190" spans="1:9" s="126" customFormat="1" x14ac:dyDescent="0.25">
      <c r="A190" s="122"/>
      <c r="B190" s="122"/>
      <c r="C190" s="122"/>
      <c r="D190" s="123"/>
      <c r="E190" s="123"/>
      <c r="F190" s="123"/>
      <c r="G190" s="125"/>
      <c r="H190" s="125"/>
      <c r="I190" s="125"/>
    </row>
    <row r="191" spans="1:9" s="126" customFormat="1" x14ac:dyDescent="0.25">
      <c r="A191" s="122"/>
      <c r="B191" s="122"/>
      <c r="C191" s="122"/>
      <c r="D191" s="123"/>
      <c r="E191" s="123"/>
      <c r="F191" s="123"/>
      <c r="G191" s="125"/>
      <c r="H191" s="125"/>
      <c r="I191" s="125"/>
    </row>
    <row r="192" spans="1:9" s="126" customFormat="1" x14ac:dyDescent="0.25">
      <c r="A192" s="122"/>
      <c r="B192" s="122"/>
      <c r="C192" s="122"/>
      <c r="D192" s="123"/>
      <c r="E192" s="123"/>
      <c r="F192" s="123"/>
      <c r="G192" s="125"/>
      <c r="H192" s="125"/>
      <c r="I192" s="125"/>
    </row>
    <row r="193" spans="1:9" s="126" customFormat="1" x14ac:dyDescent="0.25">
      <c r="A193" s="122"/>
      <c r="B193" s="122"/>
      <c r="C193" s="122"/>
      <c r="D193" s="123"/>
      <c r="E193" s="123"/>
      <c r="F193" s="123"/>
      <c r="G193" s="125"/>
      <c r="H193" s="125"/>
      <c r="I193" s="125"/>
    </row>
    <row r="194" spans="1:9" s="126" customFormat="1" x14ac:dyDescent="0.25">
      <c r="A194" s="122"/>
      <c r="B194" s="122"/>
      <c r="C194" s="122"/>
      <c r="D194" s="123"/>
      <c r="E194" s="123"/>
      <c r="F194" s="123"/>
      <c r="G194" s="125"/>
      <c r="H194" s="125"/>
      <c r="I194" s="125"/>
    </row>
    <row r="195" spans="1:9" s="126" customFormat="1" x14ac:dyDescent="0.25">
      <c r="A195" s="75" t="s">
        <v>392</v>
      </c>
      <c r="B195" s="122"/>
      <c r="C195" s="122"/>
      <c r="D195" s="123"/>
      <c r="E195" s="123"/>
      <c r="F195" s="123"/>
      <c r="G195" s="125"/>
      <c r="H195" s="125"/>
      <c r="I195" s="125"/>
    </row>
    <row r="196" spans="1:9" s="126" customFormat="1" x14ac:dyDescent="0.25">
      <c r="A196" s="75" t="s">
        <v>393</v>
      </c>
      <c r="B196" s="122"/>
      <c r="C196" s="122"/>
      <c r="D196" s="123"/>
      <c r="E196" s="123"/>
      <c r="F196" s="123"/>
      <c r="G196" s="125"/>
      <c r="H196" s="125"/>
      <c r="I196" s="125"/>
    </row>
    <row r="197" spans="1:9" s="126" customFormat="1" x14ac:dyDescent="0.25">
      <c r="A197" s="122"/>
      <c r="B197" s="122"/>
      <c r="C197" s="122"/>
      <c r="D197" s="123"/>
      <c r="E197" s="123"/>
      <c r="F197" s="123"/>
      <c r="G197" s="125"/>
      <c r="H197" s="125"/>
      <c r="I197" s="125"/>
    </row>
    <row r="198" spans="1:9" s="126" customFormat="1" x14ac:dyDescent="0.25">
      <c r="A198" s="122"/>
      <c r="B198" s="122"/>
      <c r="C198" s="122"/>
      <c r="D198" s="123"/>
      <c r="E198" s="123"/>
      <c r="F198" s="123"/>
      <c r="G198" s="125"/>
      <c r="H198" s="125"/>
      <c r="I198" s="125"/>
    </row>
    <row r="199" spans="1:9" s="126" customFormat="1" x14ac:dyDescent="0.25">
      <c r="A199" s="122"/>
      <c r="B199" s="122"/>
      <c r="C199" s="122"/>
      <c r="D199" s="123"/>
      <c r="E199" s="123"/>
      <c r="F199" s="123"/>
      <c r="G199" s="125"/>
      <c r="H199" s="125"/>
      <c r="I199" s="125"/>
    </row>
    <row r="200" spans="1:9" s="126" customFormat="1" x14ac:dyDescent="0.25">
      <c r="A200" s="122"/>
      <c r="B200" s="122"/>
      <c r="C200" s="122"/>
      <c r="D200" s="123"/>
      <c r="E200" s="123"/>
      <c r="F200" s="123"/>
      <c r="G200" s="125"/>
      <c r="H200" s="125"/>
      <c r="I200" s="125"/>
    </row>
    <row r="201" spans="1:9" s="126" customFormat="1" x14ac:dyDescent="0.25">
      <c r="A201" s="122"/>
      <c r="B201" s="122"/>
      <c r="C201" s="122"/>
      <c r="D201" s="123"/>
      <c r="E201" s="123"/>
      <c r="F201" s="123"/>
      <c r="G201" s="125"/>
      <c r="H201" s="125"/>
      <c r="I201" s="125"/>
    </row>
    <row r="202" spans="1:9" s="126" customFormat="1" x14ac:dyDescent="0.25">
      <c r="A202" s="122"/>
      <c r="B202" s="122"/>
      <c r="C202" s="122"/>
      <c r="D202" s="123"/>
      <c r="E202" s="123"/>
      <c r="F202" s="123"/>
      <c r="G202" s="125"/>
      <c r="H202" s="125"/>
      <c r="I202" s="125"/>
    </row>
    <row r="203" spans="1:9" s="126" customFormat="1" x14ac:dyDescent="0.25">
      <c r="A203" s="122"/>
      <c r="B203" s="122"/>
      <c r="C203" s="122"/>
      <c r="D203" s="123"/>
      <c r="E203" s="123"/>
      <c r="F203" s="123"/>
      <c r="G203" s="125"/>
      <c r="H203" s="125"/>
      <c r="I203" s="125"/>
    </row>
    <row r="204" spans="1:9" s="126" customFormat="1" x14ac:dyDescent="0.25">
      <c r="A204" s="122"/>
      <c r="B204" s="122"/>
      <c r="C204" s="122"/>
      <c r="D204" s="123"/>
      <c r="E204" s="123"/>
      <c r="F204" s="123"/>
      <c r="G204" s="125"/>
      <c r="H204" s="125"/>
      <c r="I204" s="125"/>
    </row>
    <row r="205" spans="1:9" s="126" customFormat="1" x14ac:dyDescent="0.25">
      <c r="A205" s="122"/>
      <c r="B205" s="122"/>
      <c r="C205" s="122"/>
      <c r="D205" s="123"/>
      <c r="E205" s="123"/>
      <c r="F205" s="123"/>
      <c r="G205" s="125"/>
      <c r="H205" s="125"/>
      <c r="I205" s="125"/>
    </row>
    <row r="206" spans="1:9" s="126" customFormat="1" x14ac:dyDescent="0.25">
      <c r="A206" s="122"/>
      <c r="B206" s="122"/>
      <c r="C206" s="122"/>
      <c r="D206" s="123"/>
      <c r="E206" s="123"/>
      <c r="F206" s="123"/>
      <c r="G206" s="125"/>
      <c r="H206" s="125"/>
      <c r="I206" s="125"/>
    </row>
    <row r="207" spans="1:9" s="126" customFormat="1" x14ac:dyDescent="0.25">
      <c r="A207" s="122"/>
      <c r="B207" s="122"/>
      <c r="C207" s="122"/>
      <c r="D207" s="123"/>
      <c r="E207" s="123"/>
      <c r="F207" s="123"/>
      <c r="G207" s="125"/>
      <c r="H207" s="125"/>
      <c r="I207" s="125"/>
    </row>
    <row r="208" spans="1:9" s="126" customFormat="1" x14ac:dyDescent="0.25">
      <c r="A208" s="122"/>
      <c r="B208" s="122"/>
      <c r="C208" s="122"/>
      <c r="D208" s="123"/>
      <c r="E208" s="123"/>
      <c r="F208" s="123"/>
      <c r="G208" s="125"/>
      <c r="H208" s="125"/>
      <c r="I208" s="125"/>
    </row>
    <row r="209" spans="1:9" s="126" customFormat="1" x14ac:dyDescent="0.25">
      <c r="A209" s="122"/>
      <c r="B209" s="122"/>
      <c r="C209" s="122"/>
      <c r="D209" s="123"/>
      <c r="E209" s="123"/>
      <c r="F209" s="123"/>
      <c r="G209" s="125"/>
      <c r="H209" s="125"/>
      <c r="I209" s="125"/>
    </row>
    <row r="210" spans="1:9" s="126" customFormat="1" x14ac:dyDescent="0.25">
      <c r="A210" s="122"/>
      <c r="B210" s="122"/>
      <c r="C210" s="122"/>
      <c r="D210" s="123"/>
      <c r="E210" s="123"/>
      <c r="F210" s="123"/>
      <c r="G210" s="125"/>
      <c r="H210" s="125"/>
      <c r="I210" s="125"/>
    </row>
    <row r="211" spans="1:9" s="126" customFormat="1" x14ac:dyDescent="0.25">
      <c r="A211" s="122"/>
      <c r="B211" s="122"/>
      <c r="C211" s="122"/>
      <c r="D211" s="123"/>
      <c r="E211" s="123"/>
      <c r="F211" s="123"/>
      <c r="G211" s="125"/>
      <c r="H211" s="125"/>
      <c r="I211" s="125"/>
    </row>
    <row r="212" spans="1:9" s="126" customFormat="1" x14ac:dyDescent="0.25">
      <c r="A212" s="122"/>
      <c r="B212" s="122"/>
      <c r="C212" s="122"/>
      <c r="D212" s="123"/>
      <c r="E212" s="123"/>
      <c r="F212" s="123"/>
      <c r="G212" s="125"/>
      <c r="H212" s="125"/>
      <c r="I212" s="125"/>
    </row>
    <row r="213" spans="1:9" s="126" customFormat="1" x14ac:dyDescent="0.25">
      <c r="A213" s="122"/>
      <c r="B213" s="122"/>
      <c r="C213" s="122"/>
      <c r="D213" s="123"/>
      <c r="E213" s="123"/>
      <c r="F213" s="123"/>
      <c r="G213" s="125"/>
      <c r="H213" s="125"/>
      <c r="I213" s="125"/>
    </row>
    <row r="214" spans="1:9" s="126" customFormat="1" x14ac:dyDescent="0.25">
      <c r="A214" s="122"/>
      <c r="B214" s="122"/>
      <c r="C214" s="122"/>
      <c r="D214" s="123"/>
      <c r="E214" s="123"/>
      <c r="F214" s="123"/>
      <c r="G214" s="125"/>
      <c r="H214" s="125"/>
      <c r="I214" s="125"/>
    </row>
    <row r="215" spans="1:9" s="126" customFormat="1" x14ac:dyDescent="0.25">
      <c r="A215" s="122"/>
      <c r="B215" s="122"/>
      <c r="C215" s="122"/>
      <c r="D215" s="123"/>
      <c r="E215" s="123"/>
      <c r="F215" s="123"/>
      <c r="G215" s="125"/>
      <c r="H215" s="125"/>
      <c r="I215" s="125"/>
    </row>
    <row r="216" spans="1:9" s="126" customFormat="1" x14ac:dyDescent="0.25">
      <c r="A216" s="122"/>
      <c r="B216" s="122"/>
      <c r="C216" s="122"/>
      <c r="D216" s="123"/>
      <c r="E216" s="123"/>
      <c r="F216" s="123"/>
      <c r="G216" s="125"/>
      <c r="H216" s="125"/>
      <c r="I216" s="125"/>
    </row>
    <row r="217" spans="1:9" s="126" customFormat="1" x14ac:dyDescent="0.25">
      <c r="A217" s="122"/>
      <c r="B217" s="122"/>
      <c r="C217" s="122"/>
      <c r="D217" s="123"/>
      <c r="E217" s="123"/>
      <c r="F217" s="123"/>
      <c r="G217" s="125"/>
      <c r="H217" s="125"/>
      <c r="I217" s="125"/>
    </row>
    <row r="218" spans="1:9" s="126" customFormat="1" x14ac:dyDescent="0.25">
      <c r="A218" s="122"/>
      <c r="B218" s="122"/>
      <c r="C218" s="122"/>
      <c r="D218" s="123"/>
      <c r="E218" s="123"/>
      <c r="F218" s="123"/>
      <c r="G218" s="125"/>
      <c r="H218" s="125"/>
      <c r="I218" s="125"/>
    </row>
    <row r="219" spans="1:9" s="126" customFormat="1" x14ac:dyDescent="0.25">
      <c r="A219" s="122"/>
      <c r="B219" s="122"/>
      <c r="C219" s="122"/>
      <c r="D219" s="123"/>
      <c r="E219" s="123"/>
      <c r="F219" s="123"/>
      <c r="G219" s="125"/>
      <c r="H219" s="125"/>
      <c r="I219" s="125"/>
    </row>
    <row r="220" spans="1:9" s="126" customFormat="1" x14ac:dyDescent="0.25">
      <c r="A220" s="122"/>
      <c r="B220" s="122"/>
      <c r="C220" s="122"/>
      <c r="D220" s="123"/>
      <c r="E220" s="123"/>
      <c r="F220" s="123"/>
      <c r="G220" s="125"/>
      <c r="H220" s="125"/>
      <c r="I220" s="125"/>
    </row>
    <row r="221" spans="1:9" s="126" customFormat="1" x14ac:dyDescent="0.25">
      <c r="A221" s="122"/>
      <c r="B221" s="122"/>
      <c r="C221" s="122"/>
      <c r="D221" s="123"/>
      <c r="E221" s="123"/>
      <c r="F221" s="123"/>
      <c r="G221" s="125"/>
      <c r="H221" s="125"/>
      <c r="I221" s="125"/>
    </row>
    <row r="222" spans="1:9" s="126" customFormat="1" x14ac:dyDescent="0.25">
      <c r="A222" s="122"/>
      <c r="B222" s="122"/>
      <c r="C222" s="122"/>
      <c r="D222" s="123"/>
      <c r="E222" s="123"/>
      <c r="F222" s="123"/>
      <c r="G222" s="125"/>
      <c r="H222" s="125"/>
      <c r="I222" s="125"/>
    </row>
    <row r="223" spans="1:9" s="126" customFormat="1" x14ac:dyDescent="0.25">
      <c r="A223" s="122"/>
      <c r="B223" s="122"/>
      <c r="C223" s="122"/>
      <c r="D223" s="123"/>
      <c r="E223" s="123"/>
      <c r="F223" s="123"/>
      <c r="G223" s="125"/>
      <c r="H223" s="125"/>
      <c r="I223" s="125"/>
    </row>
    <row r="224" spans="1:9" s="126" customFormat="1" x14ac:dyDescent="0.25">
      <c r="A224" s="122"/>
      <c r="B224" s="122"/>
      <c r="C224" s="122"/>
      <c r="D224" s="123"/>
      <c r="E224" s="123"/>
      <c r="F224" s="123"/>
      <c r="G224" s="125"/>
      <c r="H224" s="125"/>
      <c r="I224" s="125"/>
    </row>
    <row r="225" spans="1:9" s="126" customFormat="1" x14ac:dyDescent="0.25">
      <c r="A225" s="122"/>
      <c r="B225" s="122"/>
      <c r="C225" s="122"/>
      <c r="D225" s="123"/>
      <c r="E225" s="123"/>
      <c r="F225" s="123"/>
      <c r="G225" s="125"/>
      <c r="H225" s="125"/>
      <c r="I225" s="125"/>
    </row>
    <row r="226" spans="1:9" s="126" customFormat="1" x14ac:dyDescent="0.25">
      <c r="A226" s="122"/>
      <c r="B226" s="122"/>
      <c r="C226" s="122"/>
      <c r="D226" s="123"/>
      <c r="E226" s="123"/>
      <c r="F226" s="123"/>
      <c r="G226" s="125"/>
      <c r="H226" s="125"/>
      <c r="I226" s="125"/>
    </row>
    <row r="227" spans="1:9" s="126" customFormat="1" x14ac:dyDescent="0.25">
      <c r="A227" s="122"/>
      <c r="B227" s="122"/>
      <c r="C227" s="122"/>
      <c r="D227" s="123"/>
      <c r="E227" s="123"/>
      <c r="F227" s="123"/>
      <c r="G227" s="125"/>
      <c r="H227" s="125"/>
      <c r="I227" s="125"/>
    </row>
    <row r="228" spans="1:9" s="126" customFormat="1" x14ac:dyDescent="0.25">
      <c r="A228" s="122"/>
      <c r="B228" s="122"/>
      <c r="C228" s="122"/>
      <c r="D228" s="123"/>
      <c r="E228" s="123"/>
      <c r="F228" s="123"/>
      <c r="G228" s="125"/>
      <c r="H228" s="125"/>
      <c r="I228" s="125"/>
    </row>
    <row r="229" spans="1:9" s="126" customFormat="1" x14ac:dyDescent="0.25">
      <c r="A229" s="122"/>
      <c r="B229" s="122"/>
      <c r="C229" s="122"/>
      <c r="D229" s="123"/>
      <c r="E229" s="123"/>
      <c r="F229" s="123"/>
      <c r="G229" s="125"/>
      <c r="H229" s="125"/>
      <c r="I229" s="125"/>
    </row>
    <row r="230" spans="1:9" s="126" customFormat="1" x14ac:dyDescent="0.25">
      <c r="A230" s="122"/>
      <c r="B230" s="122"/>
      <c r="C230" s="122"/>
      <c r="D230" s="123"/>
      <c r="E230" s="123"/>
      <c r="F230" s="123"/>
      <c r="G230" s="125"/>
      <c r="H230" s="125"/>
      <c r="I230" s="125"/>
    </row>
    <row r="231" spans="1:9" s="126" customFormat="1" x14ac:dyDescent="0.25">
      <c r="A231" s="122"/>
      <c r="B231" s="122"/>
      <c r="C231" s="122"/>
      <c r="D231" s="123"/>
      <c r="E231" s="123"/>
      <c r="F231" s="123"/>
      <c r="G231" s="125"/>
      <c r="H231" s="125"/>
      <c r="I231" s="125"/>
    </row>
    <row r="232" spans="1:9" s="126" customFormat="1" x14ac:dyDescent="0.25">
      <c r="A232" s="122"/>
      <c r="B232" s="122"/>
      <c r="C232" s="122"/>
      <c r="D232" s="123"/>
      <c r="E232" s="123"/>
      <c r="F232" s="123"/>
      <c r="G232" s="125"/>
      <c r="H232" s="125"/>
      <c r="I232" s="125"/>
    </row>
    <row r="233" spans="1:9" s="126" customFormat="1" x14ac:dyDescent="0.25">
      <c r="A233" s="122"/>
      <c r="B233" s="122"/>
      <c r="C233" s="122"/>
      <c r="D233" s="123"/>
      <c r="E233" s="123"/>
      <c r="F233" s="123"/>
      <c r="G233" s="125"/>
      <c r="H233" s="125"/>
      <c r="I233" s="125"/>
    </row>
    <row r="234" spans="1:9" s="126" customFormat="1" x14ac:dyDescent="0.25">
      <c r="A234" s="122"/>
      <c r="B234" s="122"/>
      <c r="C234" s="122"/>
      <c r="D234" s="123"/>
      <c r="E234" s="123"/>
      <c r="F234" s="123"/>
      <c r="G234" s="125"/>
      <c r="H234" s="125"/>
      <c r="I234" s="125"/>
    </row>
    <row r="235" spans="1:9" s="126" customFormat="1" x14ac:dyDescent="0.25">
      <c r="A235" s="122"/>
      <c r="B235" s="122"/>
      <c r="C235" s="122"/>
      <c r="D235" s="123"/>
      <c r="E235" s="123"/>
      <c r="F235" s="123"/>
      <c r="G235" s="125"/>
      <c r="H235" s="125"/>
      <c r="I235" s="125"/>
    </row>
    <row r="236" spans="1:9" s="126" customFormat="1" x14ac:dyDescent="0.25">
      <c r="A236" s="122"/>
      <c r="B236" s="122"/>
      <c r="C236" s="122"/>
      <c r="D236" s="123"/>
      <c r="E236" s="123"/>
      <c r="F236" s="123"/>
      <c r="G236" s="125"/>
      <c r="H236" s="125"/>
      <c r="I236" s="125"/>
    </row>
    <row r="237" spans="1:9" s="126" customFormat="1" x14ac:dyDescent="0.25">
      <c r="A237" s="122"/>
      <c r="B237" s="122"/>
      <c r="C237" s="122"/>
      <c r="D237" s="123"/>
      <c r="E237" s="123"/>
      <c r="F237" s="123"/>
      <c r="G237" s="125"/>
      <c r="H237" s="125"/>
      <c r="I237" s="125"/>
    </row>
    <row r="238" spans="1:9" s="126" customFormat="1" x14ac:dyDescent="0.25">
      <c r="A238" s="122"/>
      <c r="B238" s="122"/>
      <c r="C238" s="122"/>
      <c r="D238" s="123"/>
      <c r="E238" s="123"/>
      <c r="F238" s="123"/>
      <c r="G238" s="125"/>
      <c r="H238" s="125"/>
      <c r="I238" s="125"/>
    </row>
    <row r="239" spans="1:9" s="126" customFormat="1" x14ac:dyDescent="0.25">
      <c r="A239" s="122"/>
      <c r="B239" s="122"/>
      <c r="C239" s="122"/>
      <c r="D239" s="123"/>
      <c r="E239" s="123"/>
      <c r="F239" s="123"/>
      <c r="G239" s="125"/>
      <c r="H239" s="125"/>
      <c r="I239" s="125"/>
    </row>
    <row r="240" spans="1:9" s="126" customFormat="1" x14ac:dyDescent="0.25">
      <c r="A240" s="122"/>
      <c r="B240" s="122"/>
      <c r="C240" s="122"/>
      <c r="D240" s="123"/>
      <c r="E240" s="123"/>
      <c r="F240" s="123"/>
      <c r="G240" s="125"/>
      <c r="H240" s="125"/>
      <c r="I240" s="125"/>
    </row>
    <row r="241" spans="1:9" s="126" customFormat="1" x14ac:dyDescent="0.25">
      <c r="A241" s="122"/>
      <c r="B241" s="122"/>
      <c r="C241" s="122"/>
      <c r="D241" s="123"/>
      <c r="E241" s="123"/>
      <c r="F241" s="123"/>
      <c r="G241" s="125"/>
      <c r="H241" s="125"/>
      <c r="I241" s="125"/>
    </row>
    <row r="242" spans="1:9" s="126" customFormat="1" x14ac:dyDescent="0.25">
      <c r="A242" s="122"/>
      <c r="B242" s="122"/>
      <c r="C242" s="122"/>
      <c r="D242" s="123"/>
      <c r="E242" s="123"/>
      <c r="F242" s="123"/>
      <c r="G242" s="125"/>
      <c r="H242" s="125"/>
      <c r="I242" s="125"/>
    </row>
    <row r="243" spans="1:9" s="126" customFormat="1" x14ac:dyDescent="0.25">
      <c r="A243" s="122"/>
      <c r="B243" s="122"/>
      <c r="C243" s="122"/>
      <c r="D243" s="123"/>
      <c r="E243" s="123"/>
      <c r="F243" s="123"/>
      <c r="G243" s="125"/>
      <c r="H243" s="125"/>
      <c r="I243" s="125"/>
    </row>
    <row r="244" spans="1:9" s="126" customFormat="1" x14ac:dyDescent="0.25">
      <c r="A244" s="122"/>
      <c r="B244" s="122"/>
      <c r="C244" s="122"/>
      <c r="D244" s="123"/>
      <c r="E244" s="123"/>
      <c r="F244" s="123"/>
      <c r="G244" s="125"/>
      <c r="H244" s="125"/>
      <c r="I244" s="125"/>
    </row>
    <row r="245" spans="1:9" s="126" customFormat="1" x14ac:dyDescent="0.25">
      <c r="A245" s="122"/>
      <c r="B245" s="122"/>
      <c r="C245" s="122"/>
      <c r="D245" s="123"/>
      <c r="E245" s="123"/>
      <c r="F245" s="123"/>
      <c r="G245" s="125"/>
      <c r="H245" s="125"/>
      <c r="I245" s="125"/>
    </row>
    <row r="246" spans="1:9" s="126" customFormat="1" x14ac:dyDescent="0.25">
      <c r="A246" s="122"/>
      <c r="B246" s="122"/>
      <c r="C246" s="122"/>
      <c r="D246" s="123"/>
      <c r="E246" s="123"/>
      <c r="F246" s="123"/>
      <c r="G246" s="125"/>
      <c r="H246" s="125"/>
      <c r="I246" s="125"/>
    </row>
    <row r="247" spans="1:9" s="126" customFormat="1" x14ac:dyDescent="0.25">
      <c r="A247" s="122"/>
      <c r="B247" s="122"/>
      <c r="C247" s="122"/>
      <c r="D247" s="123"/>
      <c r="E247" s="123"/>
      <c r="F247" s="123"/>
      <c r="G247" s="125"/>
      <c r="H247" s="125"/>
      <c r="I247" s="125"/>
    </row>
    <row r="248" spans="1:9" s="126" customFormat="1" x14ac:dyDescent="0.25">
      <c r="A248" s="122"/>
      <c r="B248" s="122"/>
      <c r="C248" s="122"/>
      <c r="D248" s="123"/>
      <c r="E248" s="123"/>
      <c r="F248" s="123"/>
      <c r="G248" s="125"/>
      <c r="H248" s="125"/>
      <c r="I248" s="125"/>
    </row>
    <row r="249" spans="1:9" s="126" customFormat="1" x14ac:dyDescent="0.25">
      <c r="A249" s="122"/>
      <c r="B249" s="122"/>
      <c r="C249" s="122"/>
      <c r="D249" s="123"/>
      <c r="E249" s="123"/>
      <c r="F249" s="123"/>
      <c r="G249" s="125"/>
      <c r="H249" s="125"/>
      <c r="I249" s="125"/>
    </row>
    <row r="250" spans="1:9" s="126" customFormat="1" x14ac:dyDescent="0.25">
      <c r="A250" s="122"/>
      <c r="B250" s="122"/>
      <c r="C250" s="122"/>
      <c r="D250" s="123"/>
      <c r="E250" s="123"/>
      <c r="F250" s="123"/>
      <c r="G250" s="125"/>
      <c r="H250" s="125"/>
      <c r="I250" s="125"/>
    </row>
    <row r="251" spans="1:9" s="126" customFormat="1" x14ac:dyDescent="0.25">
      <c r="A251" s="122"/>
      <c r="B251" s="122"/>
      <c r="C251" s="122"/>
      <c r="D251" s="123"/>
      <c r="E251" s="123"/>
      <c r="F251" s="123"/>
      <c r="G251" s="125"/>
      <c r="H251" s="125"/>
      <c r="I251" s="125"/>
    </row>
    <row r="252" spans="1:9" s="126" customFormat="1" x14ac:dyDescent="0.25">
      <c r="A252" s="122"/>
      <c r="B252" s="122"/>
      <c r="C252" s="122"/>
      <c r="D252" s="123"/>
      <c r="E252" s="123"/>
      <c r="F252" s="123"/>
      <c r="G252" s="125"/>
      <c r="H252" s="125"/>
      <c r="I252" s="125"/>
    </row>
    <row r="253" spans="1:9" s="126" customFormat="1" x14ac:dyDescent="0.25">
      <c r="A253" s="122"/>
      <c r="B253" s="122"/>
      <c r="C253" s="122"/>
      <c r="D253" s="123"/>
      <c r="E253" s="123"/>
      <c r="F253" s="123"/>
      <c r="G253" s="125"/>
      <c r="H253" s="125"/>
      <c r="I253" s="125"/>
    </row>
    <row r="254" spans="1:9" s="126" customFormat="1" x14ac:dyDescent="0.25">
      <c r="A254" s="122"/>
      <c r="B254" s="122"/>
      <c r="C254" s="122"/>
      <c r="D254" s="123"/>
      <c r="E254" s="123"/>
      <c r="F254" s="123"/>
      <c r="G254" s="125"/>
      <c r="H254" s="125"/>
      <c r="I254" s="125"/>
    </row>
    <row r="255" spans="1:9" s="126" customFormat="1" x14ac:dyDescent="0.25">
      <c r="A255" s="122"/>
      <c r="B255" s="122"/>
      <c r="C255" s="122"/>
      <c r="D255" s="123"/>
      <c r="E255" s="123"/>
      <c r="F255" s="123"/>
      <c r="G255" s="125"/>
      <c r="H255" s="125"/>
      <c r="I255" s="125"/>
    </row>
    <row r="256" spans="1:9" s="126" customFormat="1" x14ac:dyDescent="0.25">
      <c r="A256" s="122"/>
      <c r="B256" s="122"/>
      <c r="C256" s="122"/>
      <c r="D256" s="123"/>
      <c r="E256" s="123"/>
      <c r="F256" s="123"/>
      <c r="G256" s="125"/>
      <c r="H256" s="125"/>
      <c r="I256" s="125"/>
    </row>
    <row r="257" spans="1:9" s="126" customFormat="1" x14ac:dyDescent="0.25">
      <c r="A257" s="122"/>
      <c r="B257" s="122"/>
      <c r="C257" s="122"/>
      <c r="D257" s="123"/>
      <c r="E257" s="123"/>
      <c r="F257" s="123"/>
      <c r="G257" s="125"/>
      <c r="H257" s="125"/>
      <c r="I257" s="125"/>
    </row>
    <row r="258" spans="1:9" s="126" customFormat="1" x14ac:dyDescent="0.25">
      <c r="A258" s="122"/>
      <c r="B258" s="122"/>
      <c r="C258" s="122"/>
      <c r="D258" s="123"/>
      <c r="E258" s="123"/>
      <c r="F258" s="123"/>
      <c r="G258" s="125"/>
      <c r="H258" s="125"/>
      <c r="I258" s="125"/>
    </row>
    <row r="259" spans="1:9" s="126" customFormat="1" x14ac:dyDescent="0.25">
      <c r="A259" s="122"/>
      <c r="B259" s="122"/>
      <c r="C259" s="122"/>
      <c r="D259" s="123"/>
      <c r="E259" s="123"/>
      <c r="F259" s="123"/>
      <c r="G259" s="125"/>
      <c r="H259" s="125"/>
      <c r="I259" s="125"/>
    </row>
    <row r="260" spans="1:9" s="126" customFormat="1" x14ac:dyDescent="0.25">
      <c r="A260" s="122"/>
      <c r="B260" s="122"/>
      <c r="C260" s="122"/>
      <c r="D260" s="123"/>
      <c r="E260" s="123"/>
      <c r="F260" s="123"/>
      <c r="G260" s="125"/>
      <c r="H260" s="125"/>
      <c r="I260" s="125"/>
    </row>
    <row r="261" spans="1:9" s="126" customFormat="1" x14ac:dyDescent="0.25">
      <c r="A261" s="122"/>
      <c r="B261" s="122"/>
      <c r="C261" s="122"/>
      <c r="D261" s="123"/>
      <c r="E261" s="123"/>
      <c r="F261" s="123"/>
      <c r="G261" s="125"/>
      <c r="H261" s="125"/>
      <c r="I261" s="125"/>
    </row>
    <row r="262" spans="1:9" s="126" customFormat="1" x14ac:dyDescent="0.25">
      <c r="A262" s="122"/>
      <c r="B262" s="122"/>
      <c r="C262" s="122"/>
      <c r="D262" s="123"/>
      <c r="E262" s="123"/>
      <c r="F262" s="123"/>
      <c r="G262" s="125"/>
      <c r="H262" s="125"/>
      <c r="I262" s="125"/>
    </row>
    <row r="263" spans="1:9" s="126" customFormat="1" x14ac:dyDescent="0.25">
      <c r="A263" s="122"/>
      <c r="B263" s="122"/>
      <c r="C263" s="122"/>
      <c r="D263" s="123"/>
      <c r="E263" s="123"/>
      <c r="F263" s="123"/>
      <c r="G263" s="125"/>
      <c r="H263" s="125"/>
      <c r="I263" s="125"/>
    </row>
    <row r="264" spans="1:9" s="126" customFormat="1" x14ac:dyDescent="0.25">
      <c r="A264" s="122"/>
      <c r="B264" s="122"/>
      <c r="C264" s="122"/>
      <c r="D264" s="123"/>
      <c r="E264" s="123"/>
      <c r="F264" s="123"/>
      <c r="G264" s="125"/>
      <c r="H264" s="125"/>
      <c r="I264" s="125"/>
    </row>
    <row r="265" spans="1:9" s="126" customFormat="1" x14ac:dyDescent="0.25">
      <c r="A265" s="122"/>
      <c r="B265" s="122"/>
      <c r="C265" s="122"/>
      <c r="D265" s="123"/>
      <c r="E265" s="123"/>
      <c r="F265" s="123"/>
      <c r="G265" s="125"/>
      <c r="H265" s="125"/>
      <c r="I265" s="125"/>
    </row>
    <row r="266" spans="1:9" s="126" customFormat="1" x14ac:dyDescent="0.25">
      <c r="A266" s="122"/>
      <c r="B266" s="122"/>
      <c r="C266" s="122"/>
      <c r="D266" s="123"/>
      <c r="E266" s="123"/>
      <c r="F266" s="123"/>
      <c r="G266" s="125"/>
      <c r="H266" s="125"/>
      <c r="I266" s="125"/>
    </row>
    <row r="267" spans="1:9" s="126" customFormat="1" x14ac:dyDescent="0.25">
      <c r="A267" s="122"/>
      <c r="B267" s="122"/>
      <c r="C267" s="122"/>
      <c r="D267" s="123"/>
      <c r="E267" s="123"/>
      <c r="F267" s="123"/>
      <c r="G267" s="125"/>
      <c r="H267" s="125"/>
      <c r="I267" s="125"/>
    </row>
    <row r="268" spans="1:9" s="126" customFormat="1" x14ac:dyDescent="0.25">
      <c r="A268" s="122"/>
      <c r="B268" s="122"/>
      <c r="C268" s="122"/>
      <c r="D268" s="123"/>
      <c r="E268" s="123"/>
      <c r="F268" s="123"/>
      <c r="G268" s="125"/>
      <c r="H268" s="125"/>
      <c r="I268" s="125"/>
    </row>
  </sheetData>
  <mergeCells count="45">
    <mergeCell ref="G2:I2"/>
    <mergeCell ref="A2:F2"/>
    <mergeCell ref="D46:D47"/>
    <mergeCell ref="C46:C47"/>
    <mergeCell ref="B46:B47"/>
    <mergeCell ref="A46:A47"/>
    <mergeCell ref="A40:A45"/>
    <mergeCell ref="B40:B45"/>
    <mergeCell ref="C40:C45"/>
    <mergeCell ref="D40:D45"/>
    <mergeCell ref="A33:A38"/>
    <mergeCell ref="B33:B38"/>
    <mergeCell ref="C33:C38"/>
    <mergeCell ref="D33:D38"/>
    <mergeCell ref="A107:A109"/>
    <mergeCell ref="D55:D60"/>
    <mergeCell ref="A76:A80"/>
    <mergeCell ref="B76:B80"/>
    <mergeCell ref="C76:C80"/>
    <mergeCell ref="D76:D80"/>
    <mergeCell ref="A87:A105"/>
    <mergeCell ref="B87:B105"/>
    <mergeCell ref="C87:C105"/>
    <mergeCell ref="D87:D105"/>
    <mergeCell ref="B55:B60"/>
    <mergeCell ref="C55:C60"/>
    <mergeCell ref="D107:D109"/>
    <mergeCell ref="C107:C109"/>
    <mergeCell ref="B107:B109"/>
    <mergeCell ref="A117:A121"/>
    <mergeCell ref="B117:B121"/>
    <mergeCell ref="C117:C121"/>
    <mergeCell ref="D117:D121"/>
    <mergeCell ref="D113:D115"/>
    <mergeCell ref="C113:C115"/>
    <mergeCell ref="B113:B115"/>
    <mergeCell ref="A113:A115"/>
    <mergeCell ref="D132:D141"/>
    <mergeCell ref="C132:C141"/>
    <mergeCell ref="B132:B141"/>
    <mergeCell ref="A132:A141"/>
    <mergeCell ref="A175:A184"/>
    <mergeCell ref="B175:B184"/>
    <mergeCell ref="C175:C184"/>
    <mergeCell ref="D175:D18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Паспорт</vt:lpstr>
      <vt:lpstr>1</vt:lpstr>
      <vt:lpstr>Таблица 6</vt:lpstr>
      <vt:lpstr>Таблица 7</vt:lpstr>
      <vt:lpstr>Таблица 8</vt:lpstr>
      <vt:lpstr>Таблица 9</vt:lpstr>
      <vt:lpstr>Пояснительная</vt:lpstr>
      <vt:lpstr>Анкета для оценки эф-ти</vt:lpstr>
      <vt:lpstr>Лист3</vt:lpstr>
      <vt:lpstr>Прил 2 Основные мероприятия </vt:lpstr>
      <vt:lpstr>Прил 3 Меры правового регулир</vt:lpstr>
      <vt:lpstr> Прил 6 План мероприятий </vt:lpstr>
      <vt:lpstr>прил 10свед инд</vt:lpstr>
      <vt:lpstr>по ГРБС</vt:lpstr>
      <vt:lpstr>ГРБС АМО</vt:lpstr>
      <vt:lpstr>ГРБС</vt:lpstr>
      <vt:lpstr>'Таблица 9'!OLE_LINK1</vt:lpstr>
      <vt:lpstr>'Прил 2 Основные мероприятия '!Заголовки_для_печати</vt:lpstr>
      <vt:lpstr>' Прил 6 План мероприятий '!Область_печати</vt:lpstr>
      <vt:lpstr>'1'!Область_печати</vt:lpstr>
      <vt:lpstr>ГРБС!Область_печати</vt:lpstr>
      <vt:lpstr>Паспорт!Область_печати</vt:lpstr>
      <vt:lpstr>'Прил 2 Основные мероприятия '!Область_печати</vt:lpstr>
      <vt:lpstr>'Таблица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Третьякова Ирина Васильевна</dc:creator>
  <cp:lastModifiedBy>Сарымсакова Наталья Николаевна</cp:lastModifiedBy>
  <cp:lastPrinted>2025-02-24T08:58:48Z</cp:lastPrinted>
  <dcterms:created xsi:type="dcterms:W3CDTF">2013-12-11T05:43:24Z</dcterms:created>
  <dcterms:modified xsi:type="dcterms:W3CDTF">2025-02-24T09:13:54Z</dcterms:modified>
</cp:coreProperties>
</file>