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665" yWindow="-150" windowWidth="16935" windowHeight="11955"/>
  </bookViews>
  <sheets>
    <sheet name="ноябрь" sheetId="2" r:id="rId1"/>
    <sheet name="с ГАДами штрафы НЕ ИСПОЛЬЗУЕМ" sheetId="3" r:id="rId2"/>
  </sheets>
  <definedNames>
    <definedName name="_xlnm._FilterDatabase" localSheetId="0" hidden="1">ноябрь!$A$8:$G$8</definedName>
    <definedName name="_xlnm._FilterDatabase" localSheetId="1" hidden="1">'с ГАДами штрафы НЕ ИСПОЛЬЗУЕМ'!$A$8:$G$8</definedName>
    <definedName name="_xlnm.Print_Titles" localSheetId="0">ноябрь!$8:$8</definedName>
    <definedName name="_xlnm.Print_Titles" localSheetId="1">'с ГАДами штрафы НЕ ИСПОЛЬЗУЕМ'!$8:$8</definedName>
    <definedName name="_xlnm.Print_Area" localSheetId="0">ноябрь!$A$1:$G$36</definedName>
    <definedName name="_xlnm.Print_Area" localSheetId="1">'с ГАДами штрафы НЕ ИСПОЛЬЗУЕМ'!$A$1:$G$48</definedName>
  </definedNames>
  <calcPr calcId="124519"/>
</workbook>
</file>

<file path=xl/calcChain.xml><?xml version="1.0" encoding="utf-8"?>
<calcChain xmlns="http://schemas.openxmlformats.org/spreadsheetml/2006/main">
  <c r="D35" i="2"/>
  <c r="D32"/>
  <c r="D33"/>
  <c r="D31"/>
  <c r="D28"/>
  <c r="H28" s="1"/>
  <c r="D29"/>
  <c r="H29" s="1"/>
  <c r="D24"/>
  <c r="H24" s="1"/>
  <c r="D25"/>
  <c r="H25" s="1"/>
  <c r="D26"/>
  <c r="D27"/>
  <c r="H27" s="1"/>
  <c r="D23"/>
  <c r="D21"/>
  <c r="D20"/>
  <c r="D19"/>
  <c r="D18"/>
  <c r="D14"/>
  <c r="D15"/>
  <c r="H15" s="1"/>
  <c r="D16"/>
  <c r="H16" s="1"/>
  <c r="D13"/>
  <c r="H13" s="1"/>
  <c r="D11"/>
  <c r="D10"/>
  <c r="H10" s="1"/>
  <c r="F33" i="3"/>
  <c r="H11" i="2"/>
  <c r="H14"/>
  <c r="H18"/>
  <c r="H19"/>
  <c r="H20"/>
  <c r="H21"/>
  <c r="H23"/>
  <c r="H26"/>
  <c r="H31"/>
  <c r="H32"/>
  <c r="G48" i="3"/>
  <c r="G47"/>
  <c r="F46"/>
  <c r="G46" s="1"/>
  <c r="G45"/>
  <c r="E45"/>
  <c r="G44"/>
  <c r="E44"/>
  <c r="G43"/>
  <c r="E43"/>
  <c r="G42"/>
  <c r="G41"/>
  <c r="E41"/>
  <c r="G40"/>
  <c r="E40"/>
  <c r="G39"/>
  <c r="E39"/>
  <c r="G38"/>
  <c r="E38"/>
  <c r="G37"/>
  <c r="E37"/>
  <c r="G36"/>
  <c r="G35"/>
  <c r="E35"/>
  <c r="G34"/>
  <c r="E34"/>
  <c r="G33"/>
  <c r="E33"/>
  <c r="G32"/>
  <c r="E32"/>
  <c r="G31"/>
  <c r="E31"/>
  <c r="F30"/>
  <c r="D30"/>
  <c r="C30"/>
  <c r="G30" s="1"/>
  <c r="G29"/>
  <c r="E29"/>
  <c r="G28"/>
  <c r="E28"/>
  <c r="G27"/>
  <c r="E27"/>
  <c r="G26"/>
  <c r="G25"/>
  <c r="E25"/>
  <c r="G24"/>
  <c r="E24"/>
  <c r="G23"/>
  <c r="E23"/>
  <c r="F22"/>
  <c r="F9" s="1"/>
  <c r="D22"/>
  <c r="E22" s="1"/>
  <c r="C22"/>
  <c r="G22" s="1"/>
  <c r="G21"/>
  <c r="G20"/>
  <c r="E20"/>
  <c r="G19"/>
  <c r="E19"/>
  <c r="G18"/>
  <c r="E18"/>
  <c r="F17"/>
  <c r="C17"/>
  <c r="G17" s="1"/>
  <c r="G16"/>
  <c r="E16"/>
  <c r="G15"/>
  <c r="E15"/>
  <c r="G14"/>
  <c r="E14"/>
  <c r="G13"/>
  <c r="E13"/>
  <c r="F12"/>
  <c r="C12"/>
  <c r="G12" s="1"/>
  <c r="G11"/>
  <c r="E11"/>
  <c r="G10"/>
  <c r="E10"/>
  <c r="C9"/>
  <c r="G9" s="1"/>
  <c r="E30" l="1"/>
  <c r="D12"/>
  <c r="D17"/>
  <c r="E17" s="1"/>
  <c r="D9" l="1"/>
  <c r="E9" s="1"/>
  <c r="E12"/>
  <c r="G21" i="2"/>
  <c r="G20"/>
  <c r="C17"/>
  <c r="C12"/>
  <c r="C30"/>
  <c r="C22"/>
  <c r="G33"/>
  <c r="H33" s="1"/>
  <c r="E10"/>
  <c r="E11"/>
  <c r="E13"/>
  <c r="E14"/>
  <c r="E15"/>
  <c r="E16"/>
  <c r="E18"/>
  <c r="E19"/>
  <c r="E20"/>
  <c r="E23"/>
  <c r="E24"/>
  <c r="E25"/>
  <c r="E27"/>
  <c r="E28"/>
  <c r="E29"/>
  <c r="E31"/>
  <c r="E32"/>
  <c r="E33"/>
  <c r="C9" l="1"/>
  <c r="F17"/>
  <c r="D34" l="1"/>
  <c r="D30"/>
  <c r="E30" l="1"/>
  <c r="H30"/>
  <c r="F22"/>
  <c r="G10"/>
  <c r="G11"/>
  <c r="G13"/>
  <c r="G14"/>
  <c r="G15"/>
  <c r="G16"/>
  <c r="G17"/>
  <c r="G18"/>
  <c r="G19"/>
  <c r="G23"/>
  <c r="G24"/>
  <c r="G25"/>
  <c r="G26"/>
  <c r="G27"/>
  <c r="G28"/>
  <c r="G29"/>
  <c r="G31"/>
  <c r="G32"/>
  <c r="G35"/>
  <c r="G36"/>
  <c r="D12"/>
  <c r="H12" s="1"/>
  <c r="F12"/>
  <c r="E12" l="1"/>
  <c r="G22"/>
  <c r="G12"/>
  <c r="D22"/>
  <c r="D17"/>
  <c r="F30"/>
  <c r="G30" s="1"/>
  <c r="E22" l="1"/>
  <c r="H22"/>
  <c r="D9"/>
  <c r="E9" s="1"/>
  <c r="E17"/>
  <c r="H17"/>
  <c r="F34"/>
  <c r="G34" s="1"/>
  <c r="F9" l="1"/>
  <c r="G9" s="1"/>
  <c r="H9" s="1"/>
</calcChain>
</file>

<file path=xl/sharedStrings.xml><?xml version="1.0" encoding="utf-8"?>
<sst xmlns="http://schemas.openxmlformats.org/spreadsheetml/2006/main" count="172" uniqueCount="95">
  <si>
    <t>Код БК (с учетом группировки)</t>
  </si>
  <si>
    <t>Наименование БК (с учетом группировки)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</si>
  <si>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</si>
  <si>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</si>
  <si>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</si>
  <si>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</si>
  <si>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00010300000000000000</t>
  </si>
  <si>
    <t>НАЛОГИ НА ТОВАРЫ (РАБОТЫ, УСЛУГИ), РЕАЛИЗУЕМЫЕ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</si>
  <si>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</si>
  <si>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</si>
  <si>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</si>
  <si>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</si>
  <si>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00010502000020000110</t>
  </si>
  <si>
    <t>Единый налог на вмененный доход для отдельных видов деятельности</t>
  </si>
  <si>
    <t>00010503000010000110</t>
  </si>
  <si>
    <t>Единый сельскохозяйственный налог</t>
  </si>
  <si>
    <t>00010504000020000110</t>
  </si>
  <si>
    <t>Налог, взимаемый в связи с применением патентной системы налогообложения</t>
  </si>
  <si>
    <t>00010600000000000000</t>
  </si>
  <si>
    <t>00010601000000000110</t>
  </si>
  <si>
    <t>Налог на имущество физических лиц</t>
  </si>
  <si>
    <t>00010606000000000110</t>
  </si>
  <si>
    <t>Земельный налог</t>
  </si>
  <si>
    <t>00010800000000000000</t>
  </si>
  <si>
    <t>ГОСУДАРСТВЕННАЯ ПОШЛИНА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</si>
  <si>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</si>
  <si>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</si>
  <si>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</si>
  <si>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</si>
  <si>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</si>
  <si>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</si>
  <si>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</si>
  <si>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</si>
  <si>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00011107000000000120</t>
  </si>
  <si>
    <t>Платежи от государственных и муниципальных унитарных предприятий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</si>
  <si>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</si>
  <si>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</si>
  <si>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</si>
  <si>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</si>
  <si>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</si>
  <si>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И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</si>
  <si>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</si>
  <si>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</si>
  <si>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</si>
  <si>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</si>
  <si>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</si>
  <si>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</si>
  <si>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</si>
  <si>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00011700000000000000</t>
  </si>
  <si>
    <t>ПРОЧИЕ НЕНАЛОГОВЫЕ ДОХОДЫ</t>
  </si>
  <si>
    <t>00011701000000000180</t>
  </si>
  <si>
    <t>Невыясненные поступления</t>
  </si>
  <si>
    <t>00011705000000000180</t>
  </si>
  <si>
    <t>Прочие неналоговые доходы</t>
  </si>
  <si>
    <t>Приложение №1 к пояснительной записке</t>
  </si>
  <si>
    <t>Информация по вносимым на рассмотрение Совета МО ГО "Усинск" изменениям в бюджет МО ГО "Усинск" по укрупнённым видам налоговых неналоговых доходов</t>
  </si>
  <si>
    <t>Процент годового исполнения</t>
  </si>
  <si>
    <t>-</t>
  </si>
  <si>
    <t>Уточненные значения бюджета МО ГО "Усинск" согласно изменений, вошедших в проект</t>
  </si>
  <si>
    <t>НАЛОГИ НА ИМУЩЕСТВО</t>
  </si>
  <si>
    <t>тыс.рублей</t>
  </si>
  <si>
    <t>Бюджетные назначения на 2021 год</t>
  </si>
  <si>
    <t>Фактическое поступление на отчетную дату нарастающим итогом за 2021 год</t>
  </si>
  <si>
    <t>Предлагаемые изменения в связи с фактическим поступлением доходов, а также согласно ходатайствам главных администраторов</t>
  </si>
  <si>
    <t>Управление образования администрации муниципального образования городского округа "Усинск"</t>
  </si>
  <si>
    <t>Комитет по управлению муниципальным имуществом администрации муниципального образования городского округа "Усинск"</t>
  </si>
  <si>
    <t>Администрация муниципального образования городского округа "Усинск"</t>
  </si>
  <si>
    <t>Министерство юстиции Республики Коми</t>
  </si>
  <si>
    <t>Министерство внутренних дел Российской Федерации</t>
  </si>
  <si>
    <t>Федеральная налоговая служба</t>
  </si>
  <si>
    <t>Федеральная служба по труду и занятости</t>
  </si>
  <si>
    <t>Федеральная служба по надзору в сфере защиты прав потребителей и благополучия человека</t>
  </si>
  <si>
    <t>ШТРАФЫ, САНКЦИИ, ВОЗМЕЩЕНИЕ УЩЕРБА, из них по ГАД с превышением фактического поступления доходов над плановыми назначениями:</t>
  </si>
  <si>
    <t>ЗАДОЛЖЕННОСТЬ И ПЕРЕРАСЧЁТЫ ПО ОТМЕНЁННЫМ НАЛОГАМ, СБОРАМ И ИНЫМ ОБЯЗАТЕЛЬНЫМ ПЛАТЕЖАМ</t>
  </si>
  <si>
    <t>00010900000000000000</t>
  </si>
  <si>
    <t>14111600000000000000</t>
  </si>
  <si>
    <t>15011600000000000000</t>
  </si>
  <si>
    <t>18211600000000000000</t>
  </si>
  <si>
    <t>18811600000000000000</t>
  </si>
  <si>
    <t>Министерство природных ресурсов и охраны окружающей среды Республики Коми</t>
  </si>
  <si>
    <t>85211600000000000000</t>
  </si>
  <si>
    <t>89011600000000000000</t>
  </si>
  <si>
    <t>Министерство образования, науки и молодежной политики Республики Коми</t>
  </si>
  <si>
    <t>87511600000000000000</t>
  </si>
  <si>
    <t>92311600000000000000</t>
  </si>
  <si>
    <t>96311600000000000000</t>
  </si>
  <si>
    <t>97511600000000000000</t>
  </si>
  <si>
    <t>92911600000000000000</t>
  </si>
  <si>
    <t>УЖКХ АМО ГО "Усинск"</t>
  </si>
  <si>
    <t>90511600000000000000</t>
  </si>
  <si>
    <t>КСП ГО "Усинск"</t>
  </si>
  <si>
    <t>ШТРАФЫ, САНКЦИИ, ВОЗМЕЩЕНИЕ УЩЕРБА</t>
  </si>
  <si>
    <t>ожидаются возвраты</t>
  </si>
  <si>
    <t>(в соответствии с  фактическими поступлениями по состоянию на 01  ноября 2021 года)</t>
  </si>
  <si>
    <t>(в соответствии с  фактическими поступлениями по состоянию на 01 ноября 2021 года)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</si>
</sst>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 ;[Red]\-#,##0.00\ "/>
  </numFmts>
  <fonts count="15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49">
    <xf numFmtId="0" fontId="0" fillId="0" borderId="0"/>
    <xf numFmtId="0" fontId="1" fillId="0" borderId="2">
      <alignment horizontal="right" vertical="top" wrapText="1"/>
    </xf>
    <xf numFmtId="49" fontId="2" fillId="0" borderId="3">
      <alignment horizontal="center" vertical="center" wrapText="1"/>
    </xf>
    <xf numFmtId="49" fontId="2" fillId="0" borderId="4">
      <alignment horizontal="center" vertical="center" wrapText="1"/>
    </xf>
    <xf numFmtId="0" fontId="3" fillId="2" borderId="5">
      <alignment vertical="top" shrinkToFit="1"/>
    </xf>
    <xf numFmtId="49" fontId="3" fillId="2" borderId="6">
      <alignment horizontal="center" vertical="top" wrapText="1" shrinkToFit="1"/>
    </xf>
    <xf numFmtId="0" fontId="3" fillId="2" borderId="6">
      <alignment horizontal="left" vertical="top" wrapText="1"/>
    </xf>
    <xf numFmtId="4" fontId="3" fillId="2" borderId="6">
      <alignment horizontal="right" vertical="top" wrapText="1" shrinkToFit="1"/>
    </xf>
    <xf numFmtId="4" fontId="3" fillId="2" borderId="7">
      <alignment horizontal="right" vertical="top" shrinkToFit="1"/>
    </xf>
    <xf numFmtId="0" fontId="2" fillId="3" borderId="8">
      <alignment vertical="top" shrinkToFit="1"/>
    </xf>
    <xf numFmtId="49" fontId="2" fillId="3" borderId="9">
      <alignment horizontal="center" vertical="top" shrinkToFit="1"/>
    </xf>
    <xf numFmtId="0" fontId="2" fillId="3" borderId="9">
      <alignment horizontal="left" vertical="top" wrapText="1"/>
    </xf>
    <xf numFmtId="4" fontId="2" fillId="3" borderId="9">
      <alignment horizontal="right" vertical="top" shrinkToFit="1"/>
    </xf>
    <xf numFmtId="4" fontId="2" fillId="3" borderId="10">
      <alignment horizontal="right" vertical="top" shrinkToFit="1"/>
    </xf>
    <xf numFmtId="0" fontId="2" fillId="4" borderId="11">
      <alignment vertical="top" shrinkToFit="1"/>
    </xf>
    <xf numFmtId="49" fontId="2" fillId="4" borderId="12">
      <alignment horizontal="center" vertical="top" shrinkToFit="1"/>
    </xf>
    <xf numFmtId="0" fontId="2" fillId="4" borderId="12">
      <alignment horizontal="left" vertical="top" wrapText="1"/>
    </xf>
    <xf numFmtId="4" fontId="2" fillId="4" borderId="12">
      <alignment horizontal="right" vertical="top" shrinkToFit="1"/>
    </xf>
    <xf numFmtId="4" fontId="2" fillId="4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4" fontId="3" fillId="5" borderId="14">
      <alignment horizontal="right" shrinkToFit="1"/>
    </xf>
    <xf numFmtId="4" fontId="3" fillId="5" borderId="15">
      <alignment horizontal="right" shrinkToFit="1"/>
    </xf>
    <xf numFmtId="0" fontId="1" fillId="0" borderId="16"/>
    <xf numFmtId="0" fontId="1" fillId="0" borderId="2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2"/>
    <xf numFmtId="0" fontId="1" fillId="0" borderId="2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7" fillId="0" borderId="2" xfId="0" applyFont="1" applyFill="1" applyBorder="1" applyAlignment="1" applyProtection="1">
      <alignment horizontal="left"/>
    </xf>
    <xf numFmtId="0" fontId="7" fillId="0" borderId="2" xfId="0" applyFont="1" applyFill="1" applyBorder="1"/>
    <xf numFmtId="0" fontId="7" fillId="0" borderId="2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/>
    <xf numFmtId="43" fontId="7" fillId="0" borderId="2" xfId="48" applyFont="1" applyFill="1" applyBorder="1" applyAlignment="1" applyProtection="1">
      <alignment horizontal="center"/>
    </xf>
    <xf numFmtId="43" fontId="9" fillId="0" borderId="2" xfId="48" applyFont="1" applyFill="1" applyBorder="1" applyAlignment="1" applyProtection="1"/>
    <xf numFmtId="0" fontId="9" fillId="0" borderId="2" xfId="0" applyFont="1" applyFill="1" applyBorder="1" applyAlignment="1" applyProtection="1">
      <alignment horizontal="center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43" fontId="7" fillId="0" borderId="0" xfId="48" applyFont="1" applyFill="1" applyProtection="1">
      <protection locked="0"/>
    </xf>
    <xf numFmtId="49" fontId="11" fillId="0" borderId="9" xfId="10" applyNumberFormat="1" applyFont="1" applyFill="1" applyProtection="1">
      <alignment horizontal="center" vertical="top" shrinkToFit="1"/>
    </xf>
    <xf numFmtId="0" fontId="11" fillId="0" borderId="9" xfId="11" quotePrefix="1" applyNumberFormat="1" applyFont="1" applyFill="1" applyProtection="1">
      <alignment horizontal="left" vertical="top" wrapText="1"/>
    </xf>
    <xf numFmtId="4" fontId="11" fillId="0" borderId="9" xfId="12" applyNumberFormat="1" applyFont="1" applyFill="1" applyProtection="1">
      <alignment horizontal="right" vertical="top" shrinkToFit="1"/>
    </xf>
    <xf numFmtId="4" fontId="11" fillId="0" borderId="9" xfId="48" applyNumberFormat="1" applyFont="1" applyFill="1" applyBorder="1" applyAlignment="1" applyProtection="1">
      <alignment horizontal="right" vertical="top" shrinkToFit="1"/>
    </xf>
    <xf numFmtId="0" fontId="11" fillId="0" borderId="9" xfId="48" applyNumberFormat="1" applyFont="1" applyFill="1" applyBorder="1" applyAlignment="1" applyProtection="1">
      <alignment horizontal="right" vertical="top" shrinkToFit="1"/>
    </xf>
    <xf numFmtId="49" fontId="13" fillId="0" borderId="12" xfId="15" applyNumberFormat="1" applyFont="1" applyFill="1" applyAlignment="1" applyProtection="1">
      <alignment horizontal="right" vertical="top" shrinkToFit="1"/>
    </xf>
    <xf numFmtId="0" fontId="13" fillId="0" borderId="12" xfId="16" quotePrefix="1" applyNumberFormat="1" applyFont="1" applyFill="1" applyAlignment="1" applyProtection="1">
      <alignment horizontal="right" vertical="top" wrapText="1"/>
    </xf>
    <xf numFmtId="4" fontId="13" fillId="0" borderId="12" xfId="17" applyNumberFormat="1" applyFont="1" applyFill="1" applyAlignment="1" applyProtection="1">
      <alignment horizontal="right" vertical="top" shrinkToFit="1"/>
    </xf>
    <xf numFmtId="43" fontId="13" fillId="0" borderId="12" xfId="48" applyFont="1" applyFill="1" applyBorder="1" applyAlignment="1" applyProtection="1">
      <alignment horizontal="right" vertical="top" shrinkToFit="1"/>
    </xf>
    <xf numFmtId="0" fontId="7" fillId="0" borderId="0" xfId="0" applyFont="1" applyFill="1" applyAlignment="1" applyProtection="1">
      <alignment horizontal="right"/>
      <protection locked="0"/>
    </xf>
    <xf numFmtId="4" fontId="13" fillId="0" borderId="12" xfId="48" applyNumberFormat="1" applyFont="1" applyFill="1" applyBorder="1" applyAlignment="1" applyProtection="1">
      <alignment horizontal="right" vertical="top" shrinkToFit="1"/>
    </xf>
    <xf numFmtId="49" fontId="13" fillId="0" borderId="12" xfId="20" applyNumberFormat="1" applyFont="1" applyFill="1" applyAlignment="1" applyProtection="1">
      <alignment horizontal="right" vertical="top" shrinkToFit="1"/>
    </xf>
    <xf numFmtId="0" fontId="13" fillId="0" borderId="12" xfId="21" quotePrefix="1" applyNumberFormat="1" applyFont="1" applyFill="1" applyAlignment="1" applyProtection="1">
      <alignment horizontal="right" vertical="top" wrapText="1"/>
    </xf>
    <xf numFmtId="4" fontId="13" fillId="0" borderId="12" xfId="22" applyNumberFormat="1" applyFont="1" applyFill="1" applyAlignment="1" applyProtection="1">
      <alignment horizontal="right" vertical="top" shrinkToFit="1"/>
    </xf>
    <xf numFmtId="49" fontId="13" fillId="0" borderId="12" xfId="15" applyNumberFormat="1" applyFont="1" applyFill="1" applyProtection="1">
      <alignment horizontal="center" vertical="top" shrinkToFit="1"/>
    </xf>
    <xf numFmtId="0" fontId="13" fillId="0" borderId="12" xfId="16" quotePrefix="1" applyNumberFormat="1" applyFont="1" applyFill="1" applyProtection="1">
      <alignment horizontal="left" vertical="top" wrapText="1"/>
    </xf>
    <xf numFmtId="4" fontId="13" fillId="0" borderId="12" xfId="17" applyNumberFormat="1" applyFont="1" applyFill="1" applyProtection="1">
      <alignment horizontal="right" vertical="top" shrinkToFit="1"/>
    </xf>
    <xf numFmtId="0" fontId="13" fillId="0" borderId="16" xfId="41" applyNumberFormat="1" applyFont="1" applyFill="1" applyProtection="1"/>
    <xf numFmtId="0" fontId="13" fillId="0" borderId="16" xfId="41" applyNumberFormat="1" applyFont="1" applyFill="1" applyAlignment="1" applyProtection="1">
      <alignment horizontal="center"/>
    </xf>
    <xf numFmtId="43" fontId="13" fillId="0" borderId="16" xfId="48" applyFont="1" applyFill="1" applyBorder="1" applyProtection="1"/>
    <xf numFmtId="49" fontId="12" fillId="6" borderId="6" xfId="5" applyNumberFormat="1" applyFont="1" applyFill="1" applyProtection="1">
      <alignment horizontal="center" vertical="top" wrapText="1" shrinkToFit="1"/>
    </xf>
    <xf numFmtId="0" fontId="12" fillId="6" borderId="6" xfId="6" quotePrefix="1" applyNumberFormat="1" applyFont="1" applyFill="1" applyProtection="1">
      <alignment horizontal="left" vertical="top" wrapText="1"/>
    </xf>
    <xf numFmtId="4" fontId="12" fillId="6" borderId="6" xfId="7" applyNumberFormat="1" applyFont="1" applyFill="1" applyProtection="1">
      <alignment horizontal="right" vertical="top" wrapText="1" shrinkToFit="1"/>
    </xf>
    <xf numFmtId="4" fontId="12" fillId="6" borderId="6" xfId="7" applyNumberFormat="1" applyFont="1" applyFill="1" applyAlignment="1" applyProtection="1">
      <alignment horizontal="right" vertical="top" wrapText="1" shrinkToFit="1"/>
    </xf>
    <xf numFmtId="49" fontId="11" fillId="7" borderId="9" xfId="10" applyNumberFormat="1" applyFont="1" applyFill="1" applyProtection="1">
      <alignment horizontal="center" vertical="top" shrinkToFit="1"/>
    </xf>
    <xf numFmtId="0" fontId="11" fillId="7" borderId="9" xfId="11" quotePrefix="1" applyNumberFormat="1" applyFont="1" applyFill="1" applyProtection="1">
      <alignment horizontal="left" vertical="top" wrapText="1"/>
    </xf>
    <xf numFmtId="4" fontId="11" fillId="7" borderId="9" xfId="12" applyNumberFormat="1" applyFont="1" applyFill="1" applyProtection="1">
      <alignment horizontal="right" vertical="top" shrinkToFit="1"/>
    </xf>
    <xf numFmtId="4" fontId="11" fillId="7" borderId="9" xfId="48" applyNumberFormat="1" applyFont="1" applyFill="1" applyBorder="1" applyAlignment="1" applyProtection="1">
      <alignment horizontal="right" vertical="top" shrinkToFit="1"/>
    </xf>
    <xf numFmtId="49" fontId="14" fillId="0" borderId="1" xfId="2" applyNumberFormat="1" applyFont="1" applyFill="1" applyBorder="1" applyProtection="1">
      <alignment horizontal="center" vertical="center" wrapText="1"/>
    </xf>
    <xf numFmtId="0" fontId="13" fillId="0" borderId="12" xfId="16" applyNumberFormat="1" applyFont="1" applyFill="1" applyAlignment="1" applyProtection="1">
      <alignment horizontal="right" vertical="top" wrapText="1"/>
    </xf>
    <xf numFmtId="4" fontId="7" fillId="0" borderId="0" xfId="0" applyNumberFormat="1" applyFont="1" applyFill="1" applyProtection="1">
      <protection locked="0"/>
    </xf>
    <xf numFmtId="164" fontId="7" fillId="0" borderId="0" xfId="0" applyNumberFormat="1" applyFont="1" applyFill="1" applyProtection="1"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1" fillId="0" borderId="9" xfId="11" quotePrefix="1" applyNumberFormat="1" applyFont="1" applyFill="1" applyAlignment="1" applyProtection="1">
      <alignment horizontal="right" vertical="top" wrapText="1"/>
    </xf>
    <xf numFmtId="0" fontId="10" fillId="0" borderId="2" xfId="0" applyFont="1" applyFill="1" applyBorder="1" applyAlignment="1" applyProtection="1">
      <alignment horizontal="center" wrapText="1"/>
    </xf>
    <xf numFmtId="0" fontId="13" fillId="0" borderId="2" xfId="42" applyFont="1" applyFill="1">
      <alignment horizontal="left" vertical="top" wrapText="1"/>
    </xf>
    <xf numFmtId="49" fontId="8" fillId="0" borderId="2" xfId="0" applyNumberFormat="1" applyFont="1" applyFill="1" applyBorder="1" applyAlignment="1" applyProtection="1">
      <alignment horizontal="center" wrapText="1"/>
    </xf>
  </cellXfs>
  <cellStyles count="49">
    <cellStyle name="br" xfId="45"/>
    <cellStyle name="col" xfId="44"/>
    <cellStyle name="ex59" xfId="39"/>
    <cellStyle name="ex60" xfId="40"/>
    <cellStyle name="ex61" xfId="4"/>
    <cellStyle name="ex62" xfId="5"/>
    <cellStyle name="ex63" xfId="6"/>
    <cellStyle name="ex64" xfId="7"/>
    <cellStyle name="ex65" xfId="8"/>
    <cellStyle name="ex66" xfId="9"/>
    <cellStyle name="ex67" xfId="10"/>
    <cellStyle name="ex68" xfId="11"/>
    <cellStyle name="ex69" xfId="12"/>
    <cellStyle name="ex70" xfId="13"/>
    <cellStyle name="ex71" xfId="14"/>
    <cellStyle name="ex72" xfId="15"/>
    <cellStyle name="ex73" xfId="16"/>
    <cellStyle name="ex74" xfId="17"/>
    <cellStyle name="ex75" xfId="18"/>
    <cellStyle name="ex76" xfId="19"/>
    <cellStyle name="ex77" xfId="20"/>
    <cellStyle name="ex78" xfId="21"/>
    <cellStyle name="ex79" xfId="22"/>
    <cellStyle name="ex80" xfId="23"/>
    <cellStyle name="ex81" xfId="29"/>
    <cellStyle name="ex82" xfId="30"/>
    <cellStyle name="ex83" xfId="31"/>
    <cellStyle name="ex84" xfId="32"/>
    <cellStyle name="ex85" xfId="33"/>
    <cellStyle name="ex86" xfId="34"/>
    <cellStyle name="ex87" xfId="35"/>
    <cellStyle name="ex88" xfId="36"/>
    <cellStyle name="ex89" xfId="37"/>
    <cellStyle name="ex90" xfId="38"/>
    <cellStyle name="ex91" xfId="24"/>
    <cellStyle name="ex92" xfId="25"/>
    <cellStyle name="ex93" xfId="26"/>
    <cellStyle name="ex94" xfId="27"/>
    <cellStyle name="ex95" xfId="28"/>
    <cellStyle name="st58" xfId="1"/>
    <cellStyle name="style0" xfId="46"/>
    <cellStyle name="td" xfId="47"/>
    <cellStyle name="tr" xfId="43"/>
    <cellStyle name="xl_bot_header" xfId="3"/>
    <cellStyle name="xl_footer" xfId="42"/>
    <cellStyle name="xl_top_header" xfId="2"/>
    <cellStyle name="xl_total_bot" xfId="41"/>
    <cellStyle name="Обычный" xfId="0" builtinId="0"/>
    <cellStyle name="Финансовый" xfId="48" builtinId="3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tabSelected="1" workbookViewId="0">
      <pane ySplit="8" topLeftCell="A9" activePane="bottomLeft" state="frozen"/>
      <selection pane="bottomLeft" activeCell="F33" sqref="F33"/>
    </sheetView>
  </sheetViews>
  <sheetFormatPr defaultRowHeight="15" outlineLevelRow="3"/>
  <cols>
    <col min="1" max="1" width="23.5703125" style="8" customWidth="1"/>
    <col min="2" max="2" width="52.5703125" style="8" customWidth="1"/>
    <col min="3" max="3" width="14.140625" style="8" customWidth="1"/>
    <col min="4" max="4" width="14.42578125" style="8" customWidth="1"/>
    <col min="5" max="5" width="14.42578125" style="9" customWidth="1"/>
    <col min="6" max="6" width="17.28515625" style="10" customWidth="1"/>
    <col min="7" max="7" width="14.5703125" style="8" customWidth="1"/>
    <col min="8" max="8" width="12.140625" style="8" customWidth="1"/>
    <col min="9" max="9" width="9.140625" style="8" customWidth="1"/>
    <col min="10" max="16384" width="9.140625" style="8"/>
  </cols>
  <sheetData>
    <row r="1" spans="1:9" s="2" customFormat="1">
      <c r="A1" s="1"/>
      <c r="D1" s="3"/>
      <c r="F1" s="5" t="s">
        <v>54</v>
      </c>
      <c r="G1" s="3"/>
    </row>
    <row r="2" spans="1:9" s="2" customFormat="1" ht="3.75" customHeight="1">
      <c r="A2" s="47" t="s">
        <v>55</v>
      </c>
      <c r="B2" s="47"/>
      <c r="C2" s="47"/>
      <c r="D2" s="47"/>
      <c r="E2" s="47"/>
      <c r="F2" s="47"/>
      <c r="G2" s="47"/>
    </row>
    <row r="3" spans="1:9" s="2" customFormat="1">
      <c r="A3" s="47"/>
      <c r="B3" s="47"/>
      <c r="C3" s="47"/>
      <c r="D3" s="47"/>
      <c r="E3" s="47"/>
      <c r="F3" s="47"/>
      <c r="G3" s="47"/>
    </row>
    <row r="4" spans="1:9" s="2" customFormat="1">
      <c r="A4" s="47"/>
      <c r="B4" s="47"/>
      <c r="C4" s="47"/>
      <c r="D4" s="47"/>
      <c r="E4" s="47"/>
      <c r="F4" s="47"/>
      <c r="G4" s="47"/>
    </row>
    <row r="5" spans="1:9" s="2" customFormat="1" ht="12.75" customHeight="1">
      <c r="A5" s="45" t="s">
        <v>94</v>
      </c>
      <c r="B5" s="45"/>
      <c r="C5" s="45"/>
      <c r="D5" s="45"/>
      <c r="E5" s="45"/>
      <c r="F5" s="45"/>
      <c r="G5" s="45"/>
    </row>
    <row r="6" spans="1:9" s="2" customFormat="1" ht="8.25" customHeight="1">
      <c r="B6" s="4"/>
      <c r="C6" s="4"/>
      <c r="D6" s="4"/>
      <c r="E6" s="7"/>
      <c r="F6" s="6"/>
      <c r="G6" s="4"/>
    </row>
    <row r="7" spans="1:9">
      <c r="F7" s="4"/>
      <c r="G7" s="20" t="s">
        <v>60</v>
      </c>
    </row>
    <row r="8" spans="1:9" ht="135">
      <c r="A8" s="39" t="s">
        <v>0</v>
      </c>
      <c r="B8" s="39" t="s">
        <v>1</v>
      </c>
      <c r="C8" s="39" t="s">
        <v>61</v>
      </c>
      <c r="D8" s="39" t="s">
        <v>62</v>
      </c>
      <c r="E8" s="39" t="s">
        <v>56</v>
      </c>
      <c r="F8" s="39" t="s">
        <v>63</v>
      </c>
      <c r="G8" s="39" t="s">
        <v>58</v>
      </c>
    </row>
    <row r="9" spans="1:9" ht="29.25" thickBot="1">
      <c r="A9" s="31" t="s">
        <v>2</v>
      </c>
      <c r="B9" s="32" t="s">
        <v>3</v>
      </c>
      <c r="C9" s="33">
        <f>C10+C11+C12+C17+C20+C22+C28+C29+C30+C33+C34</f>
        <v>1244085.5</v>
      </c>
      <c r="D9" s="33">
        <f>D10+D11+D12+D17+D20+D22+D28+D29+D30+D33+D34+D21</f>
        <v>1038705.05</v>
      </c>
      <c r="E9" s="33">
        <f>D9/C9*100</f>
        <v>83.491452155016674</v>
      </c>
      <c r="F9" s="34">
        <f>F10+F11+F12+F17+F20+F22+F28+F29+F30+F33+F34+F21</f>
        <v>13370.699999999997</v>
      </c>
      <c r="G9" s="34">
        <f>C9+F9</f>
        <v>1257456.2</v>
      </c>
      <c r="H9" s="42">
        <f t="shared" ref="H9:H32" si="0">G9-D9</f>
        <v>218751.14999999991</v>
      </c>
    </row>
    <row r="10" spans="1:9" outlineLevel="1">
      <c r="A10" s="11" t="s">
        <v>4</v>
      </c>
      <c r="B10" s="12" t="s">
        <v>5</v>
      </c>
      <c r="C10" s="13">
        <v>731350</v>
      </c>
      <c r="D10" s="13">
        <f>'с ГАДами штрафы НЕ ИСПОЛЬЗУЕМ'!D10</f>
        <v>603188.77</v>
      </c>
      <c r="E10" s="13">
        <f t="shared" ref="E10:E33" si="1">D10/C10*100</f>
        <v>82.476074382990362</v>
      </c>
      <c r="F10" s="14">
        <v>7493</v>
      </c>
      <c r="G10" s="14">
        <f t="shared" ref="G10:G36" si="2">C10+F10</f>
        <v>738843</v>
      </c>
      <c r="H10" s="42">
        <f t="shared" si="0"/>
        <v>135654.22999999998</v>
      </c>
    </row>
    <row r="11" spans="1:9" ht="38.25" outlineLevel="1">
      <c r="A11" s="11" t="s">
        <v>6</v>
      </c>
      <c r="B11" s="12" t="s">
        <v>7</v>
      </c>
      <c r="C11" s="13">
        <v>1788.7</v>
      </c>
      <c r="D11" s="13">
        <f>'с ГАДами штрафы НЕ ИСПОЛЬЗУЕМ'!D11</f>
        <v>1492.26</v>
      </c>
      <c r="E11" s="13">
        <f t="shared" si="1"/>
        <v>83.42706993906188</v>
      </c>
      <c r="F11" s="15">
        <v>0</v>
      </c>
      <c r="G11" s="15">
        <f t="shared" si="2"/>
        <v>1788.7</v>
      </c>
      <c r="H11" s="42">
        <f t="shared" si="0"/>
        <v>296.44000000000005</v>
      </c>
    </row>
    <row r="12" spans="1:9" outlineLevel="1">
      <c r="A12" s="35" t="s">
        <v>8</v>
      </c>
      <c r="B12" s="36" t="s">
        <v>9</v>
      </c>
      <c r="C12" s="37">
        <f t="shared" ref="C12:F12" si="3">SUM(C13:C16)</f>
        <v>115388</v>
      </c>
      <c r="D12" s="37">
        <f t="shared" si="3"/>
        <v>105938.55000000002</v>
      </c>
      <c r="E12" s="37">
        <f t="shared" si="1"/>
        <v>91.81071688563803</v>
      </c>
      <c r="F12" s="37">
        <f t="shared" si="3"/>
        <v>-617</v>
      </c>
      <c r="G12" s="37">
        <f t="shared" si="2"/>
        <v>114771</v>
      </c>
      <c r="H12" s="42">
        <f t="shared" si="0"/>
        <v>8832.4499999999825</v>
      </c>
    </row>
    <row r="13" spans="1:9" s="20" customFormat="1" ht="25.5" outlineLevel="2">
      <c r="A13" s="16" t="s">
        <v>10</v>
      </c>
      <c r="B13" s="17" t="s">
        <v>11</v>
      </c>
      <c r="C13" s="18">
        <v>81163</v>
      </c>
      <c r="D13" s="18">
        <f>'с ГАДами штрафы НЕ ИСПОЛЬЗУЕМ'!D13</f>
        <v>76771.320000000007</v>
      </c>
      <c r="E13" s="18">
        <f t="shared" si="1"/>
        <v>94.589061518179477</v>
      </c>
      <c r="F13" s="19">
        <v>-329</v>
      </c>
      <c r="G13" s="19">
        <f t="shared" si="2"/>
        <v>80834</v>
      </c>
      <c r="H13" s="42">
        <f t="shared" si="0"/>
        <v>4062.679999999993</v>
      </c>
    </row>
    <row r="14" spans="1:9" s="20" customFormat="1" ht="25.5" outlineLevel="2">
      <c r="A14" s="16" t="s">
        <v>12</v>
      </c>
      <c r="B14" s="17" t="s">
        <v>13</v>
      </c>
      <c r="C14" s="18">
        <v>17514</v>
      </c>
      <c r="D14" s="18">
        <f>'с ГАДами штрафы НЕ ИСПОЛЬЗУЕМ'!D14</f>
        <v>15525.49</v>
      </c>
      <c r="E14" s="18">
        <f t="shared" si="1"/>
        <v>88.646168779262297</v>
      </c>
      <c r="F14" s="19">
        <v>-2020</v>
      </c>
      <c r="G14" s="19">
        <f t="shared" si="2"/>
        <v>15494</v>
      </c>
      <c r="H14" s="42">
        <f t="shared" si="0"/>
        <v>-31.489999999999782</v>
      </c>
      <c r="I14" s="43" t="s">
        <v>92</v>
      </c>
    </row>
    <row r="15" spans="1:9" s="20" customFormat="1" outlineLevel="2">
      <c r="A15" s="16" t="s">
        <v>14</v>
      </c>
      <c r="B15" s="17" t="s">
        <v>15</v>
      </c>
      <c r="C15" s="18">
        <v>347</v>
      </c>
      <c r="D15" s="18">
        <f>'с ГАДами штрафы НЕ ИСПОЛЬЗУЕМ'!D15</f>
        <v>322.14</v>
      </c>
      <c r="E15" s="18">
        <f t="shared" si="1"/>
        <v>92.835734870316998</v>
      </c>
      <c r="F15" s="19">
        <v>-25</v>
      </c>
      <c r="G15" s="19">
        <f t="shared" si="2"/>
        <v>322</v>
      </c>
      <c r="H15" s="42">
        <f t="shared" si="0"/>
        <v>-0.13999999999998636</v>
      </c>
      <c r="I15" s="43" t="s">
        <v>92</v>
      </c>
    </row>
    <row r="16" spans="1:9" s="20" customFormat="1" ht="25.5" outlineLevel="2">
      <c r="A16" s="16" t="s">
        <v>16</v>
      </c>
      <c r="B16" s="17" t="s">
        <v>17</v>
      </c>
      <c r="C16" s="18">
        <v>16364</v>
      </c>
      <c r="D16" s="18">
        <f>'с ГАДами штрафы НЕ ИСПОЛЬЗУЕМ'!D16</f>
        <v>13319.6</v>
      </c>
      <c r="E16" s="18">
        <f t="shared" si="1"/>
        <v>81.395746761183091</v>
      </c>
      <c r="F16" s="19">
        <v>1757</v>
      </c>
      <c r="G16" s="19">
        <f t="shared" si="2"/>
        <v>18121</v>
      </c>
      <c r="H16" s="42">
        <f t="shared" si="0"/>
        <v>4801.3999999999996</v>
      </c>
    </row>
    <row r="17" spans="1:8" outlineLevel="1">
      <c r="A17" s="35" t="s">
        <v>18</v>
      </c>
      <c r="B17" s="36" t="s">
        <v>59</v>
      </c>
      <c r="C17" s="37">
        <f>SUM(C18:C19)</f>
        <v>30180</v>
      </c>
      <c r="D17" s="37">
        <f>D18+D19</f>
        <v>15820.419999999998</v>
      </c>
      <c r="E17" s="37">
        <f t="shared" si="1"/>
        <v>52.420212060967522</v>
      </c>
      <c r="F17" s="38">
        <f>F18+F19</f>
        <v>3007</v>
      </c>
      <c r="G17" s="38">
        <f t="shared" si="2"/>
        <v>33187</v>
      </c>
      <c r="H17" s="42">
        <f t="shared" si="0"/>
        <v>17366.580000000002</v>
      </c>
    </row>
    <row r="18" spans="1:8" s="20" customFormat="1" outlineLevel="2">
      <c r="A18" s="16" t="s">
        <v>19</v>
      </c>
      <c r="B18" s="17" t="s">
        <v>20</v>
      </c>
      <c r="C18" s="18">
        <v>20168</v>
      </c>
      <c r="D18" s="18">
        <f>'с ГАДами штрафы НЕ ИСПОЛЬЗУЕМ'!D18</f>
        <v>6897.2</v>
      </c>
      <c r="E18" s="18">
        <f t="shared" si="1"/>
        <v>34.198730662435537</v>
      </c>
      <c r="F18" s="21">
        <v>2146</v>
      </c>
      <c r="G18" s="21">
        <f t="shared" si="2"/>
        <v>22314</v>
      </c>
      <c r="H18" s="42">
        <f t="shared" si="0"/>
        <v>15416.8</v>
      </c>
    </row>
    <row r="19" spans="1:8" s="20" customFormat="1" outlineLevel="2">
      <c r="A19" s="16" t="s">
        <v>21</v>
      </c>
      <c r="B19" s="17" t="s">
        <v>22</v>
      </c>
      <c r="C19" s="18">
        <v>10012</v>
      </c>
      <c r="D19" s="18">
        <f>'с ГАДами штрафы НЕ ИСПОЛЬЗУЕМ'!D19</f>
        <v>8923.2199999999993</v>
      </c>
      <c r="E19" s="18">
        <f t="shared" si="1"/>
        <v>89.125249700359561</v>
      </c>
      <c r="F19" s="21">
        <v>861</v>
      </c>
      <c r="G19" s="21">
        <f t="shared" si="2"/>
        <v>10873</v>
      </c>
      <c r="H19" s="42">
        <f t="shared" si="0"/>
        <v>1949.7800000000007</v>
      </c>
    </row>
    <row r="20" spans="1:8" outlineLevel="1">
      <c r="A20" s="11" t="s">
        <v>23</v>
      </c>
      <c r="B20" s="12" t="s">
        <v>24</v>
      </c>
      <c r="C20" s="13">
        <v>8951</v>
      </c>
      <c r="D20" s="13">
        <f>'с ГАДами штрафы НЕ ИСПОЛЬЗУЕМ'!D20</f>
        <v>7403.28</v>
      </c>
      <c r="E20" s="13">
        <f t="shared" si="1"/>
        <v>82.708971064685514</v>
      </c>
      <c r="F20" s="14">
        <v>0</v>
      </c>
      <c r="G20" s="14">
        <f>C20+F20</f>
        <v>8951</v>
      </c>
      <c r="H20" s="42">
        <f t="shared" si="0"/>
        <v>1547.7200000000003</v>
      </c>
    </row>
    <row r="21" spans="1:8" ht="38.25" outlineLevel="1">
      <c r="A21" s="11" t="s">
        <v>74</v>
      </c>
      <c r="B21" s="12" t="s">
        <v>73</v>
      </c>
      <c r="C21" s="12">
        <v>0</v>
      </c>
      <c r="D21" s="13">
        <f>'с ГАДами штрафы НЕ ИСПОЛЬЗУЕМ'!D21</f>
        <v>-11.93</v>
      </c>
      <c r="E21" s="13" t="s">
        <v>57</v>
      </c>
      <c r="F21" s="13">
        <v>-10</v>
      </c>
      <c r="G21" s="14">
        <f>C21+F21</f>
        <v>-10</v>
      </c>
      <c r="H21" s="42">
        <f t="shared" si="0"/>
        <v>1.9299999999999997</v>
      </c>
    </row>
    <row r="22" spans="1:8" ht="38.25" outlineLevel="1">
      <c r="A22" s="35" t="s">
        <v>25</v>
      </c>
      <c r="B22" s="36" t="s">
        <v>26</v>
      </c>
      <c r="C22" s="37">
        <f>SUM(C23:C27)</f>
        <v>245595.4</v>
      </c>
      <c r="D22" s="37">
        <f>D23+D24+D25+D26+D27</f>
        <v>168863.43000000002</v>
      </c>
      <c r="E22" s="37">
        <f t="shared" si="1"/>
        <v>68.756756030446837</v>
      </c>
      <c r="F22" s="38">
        <f>F23+F24+F25+F26+F27</f>
        <v>-34069.800000000003</v>
      </c>
      <c r="G22" s="38">
        <f t="shared" si="2"/>
        <v>211525.59999999998</v>
      </c>
      <c r="H22" s="42">
        <f t="shared" si="0"/>
        <v>42662.169999999955</v>
      </c>
    </row>
    <row r="23" spans="1:8" s="20" customFormat="1" ht="51" outlineLevel="3">
      <c r="A23" s="22" t="s">
        <v>27</v>
      </c>
      <c r="B23" s="23" t="s">
        <v>28</v>
      </c>
      <c r="C23" s="24">
        <v>167438</v>
      </c>
      <c r="D23" s="24">
        <f>'с ГАДами штрафы НЕ ИСПОЛЬЗУЕМ'!D23</f>
        <v>122249.47</v>
      </c>
      <c r="E23" s="24">
        <f t="shared" si="1"/>
        <v>73.0117834661188</v>
      </c>
      <c r="F23" s="21">
        <v>-14185.8</v>
      </c>
      <c r="G23" s="21">
        <f t="shared" si="2"/>
        <v>153252.20000000001</v>
      </c>
      <c r="H23" s="42">
        <f t="shared" si="0"/>
        <v>31002.73000000001</v>
      </c>
    </row>
    <row r="24" spans="1:8" s="20" customFormat="1" ht="76.5" outlineLevel="3">
      <c r="A24" s="22" t="s">
        <v>29</v>
      </c>
      <c r="B24" s="23" t="s">
        <v>30</v>
      </c>
      <c r="C24" s="24">
        <v>685</v>
      </c>
      <c r="D24" s="24">
        <f>'с ГАДами штрафы НЕ ИСПОЛЬЗУЕМ'!D24</f>
        <v>514.46</v>
      </c>
      <c r="E24" s="24">
        <f t="shared" si="1"/>
        <v>75.103649635036504</v>
      </c>
      <c r="F24" s="21">
        <v>29.3</v>
      </c>
      <c r="G24" s="21">
        <f t="shared" si="2"/>
        <v>714.3</v>
      </c>
      <c r="H24" s="42">
        <f t="shared" si="0"/>
        <v>199.83999999999992</v>
      </c>
    </row>
    <row r="25" spans="1:8" s="20" customFormat="1" ht="38.25" outlineLevel="3">
      <c r="A25" s="22" t="s">
        <v>31</v>
      </c>
      <c r="B25" s="23" t="s">
        <v>32</v>
      </c>
      <c r="C25" s="24">
        <v>73177.399999999994</v>
      </c>
      <c r="D25" s="24">
        <f>'с ГАДами штрафы НЕ ИСПОЛЬЗУЕМ'!D25</f>
        <v>42008.53</v>
      </c>
      <c r="E25" s="24">
        <f t="shared" si="1"/>
        <v>57.406426027708015</v>
      </c>
      <c r="F25" s="21">
        <v>-19913.3</v>
      </c>
      <c r="G25" s="21">
        <f t="shared" si="2"/>
        <v>53264.099999999991</v>
      </c>
      <c r="H25" s="42">
        <f t="shared" si="0"/>
        <v>11255.569999999992</v>
      </c>
    </row>
    <row r="26" spans="1:8" s="20" customFormat="1" ht="25.5" outlineLevel="2">
      <c r="A26" s="16" t="s">
        <v>33</v>
      </c>
      <c r="B26" s="17" t="s">
        <v>34</v>
      </c>
      <c r="C26" s="18">
        <v>0</v>
      </c>
      <c r="D26" s="24">
        <f>'с ГАДами штрафы НЕ ИСПОЛЬЗУЕМ'!D26</f>
        <v>0</v>
      </c>
      <c r="E26" s="18" t="s">
        <v>57</v>
      </c>
      <c r="F26" s="21">
        <v>0</v>
      </c>
      <c r="G26" s="21">
        <f t="shared" si="2"/>
        <v>0</v>
      </c>
      <c r="H26" s="42">
        <f t="shared" si="0"/>
        <v>0</v>
      </c>
    </row>
    <row r="27" spans="1:8" s="20" customFormat="1" ht="76.5" outlineLevel="2">
      <c r="A27" s="16" t="s">
        <v>35</v>
      </c>
      <c r="B27" s="17" t="s">
        <v>36</v>
      </c>
      <c r="C27" s="18">
        <v>4295</v>
      </c>
      <c r="D27" s="24">
        <f>'с ГАДами штрафы НЕ ИСПОЛЬЗУЕМ'!D27</f>
        <v>4090.97</v>
      </c>
      <c r="E27" s="18">
        <f t="shared" si="1"/>
        <v>95.24959254947612</v>
      </c>
      <c r="F27" s="21">
        <v>0</v>
      </c>
      <c r="G27" s="21">
        <f t="shared" si="2"/>
        <v>4295</v>
      </c>
      <c r="H27" s="42">
        <f t="shared" si="0"/>
        <v>204.0300000000002</v>
      </c>
    </row>
    <row r="28" spans="1:8" ht="25.5" outlineLevel="1">
      <c r="A28" s="11" t="s">
        <v>37</v>
      </c>
      <c r="B28" s="12" t="s">
        <v>38</v>
      </c>
      <c r="C28" s="13">
        <v>7285.8</v>
      </c>
      <c r="D28" s="13">
        <f>'с ГАДами штрафы НЕ ИСПОЛЬЗУЕМ'!D28</f>
        <v>10278.36</v>
      </c>
      <c r="E28" s="13">
        <f t="shared" si="1"/>
        <v>141.07386971917978</v>
      </c>
      <c r="F28" s="14">
        <v>3127.9</v>
      </c>
      <c r="G28" s="14">
        <f t="shared" si="2"/>
        <v>10413.700000000001</v>
      </c>
      <c r="H28" s="42">
        <f t="shared" si="0"/>
        <v>135.34000000000015</v>
      </c>
    </row>
    <row r="29" spans="1:8" ht="25.5" outlineLevel="1">
      <c r="A29" s="11" t="s">
        <v>39</v>
      </c>
      <c r="B29" s="12" t="s">
        <v>40</v>
      </c>
      <c r="C29" s="13">
        <v>1201.5</v>
      </c>
      <c r="D29" s="13">
        <f>'с ГАДами штрафы НЕ ИСПОЛЬЗУЕМ'!D29</f>
        <v>1035.48</v>
      </c>
      <c r="E29" s="13">
        <f t="shared" si="1"/>
        <v>86.182272159800249</v>
      </c>
      <c r="F29" s="14">
        <v>370.3</v>
      </c>
      <c r="G29" s="14">
        <f t="shared" si="2"/>
        <v>1571.8</v>
      </c>
      <c r="H29" s="42">
        <f t="shared" si="0"/>
        <v>536.31999999999994</v>
      </c>
    </row>
    <row r="30" spans="1:8" ht="25.5" outlineLevel="1">
      <c r="A30" s="35" t="s">
        <v>41</v>
      </c>
      <c r="B30" s="36" t="s">
        <v>42</v>
      </c>
      <c r="C30" s="37">
        <f>SUM(C31:C32)</f>
        <v>60059</v>
      </c>
      <c r="D30" s="37">
        <f>D31+D32</f>
        <v>53697.939999999995</v>
      </c>
      <c r="E30" s="37">
        <f t="shared" si="1"/>
        <v>89.408648162640063</v>
      </c>
      <c r="F30" s="38">
        <f>F31+F32</f>
        <v>5000</v>
      </c>
      <c r="G30" s="38">
        <f t="shared" si="2"/>
        <v>65059</v>
      </c>
      <c r="H30" s="42">
        <f t="shared" si="0"/>
        <v>11361.060000000005</v>
      </c>
    </row>
    <row r="31" spans="1:8" s="20" customFormat="1" ht="76.5" outlineLevel="2">
      <c r="A31" s="16" t="s">
        <v>43</v>
      </c>
      <c r="B31" s="17" t="s">
        <v>44</v>
      </c>
      <c r="C31" s="18">
        <v>50059</v>
      </c>
      <c r="D31" s="18">
        <f>'с ГАДами штрафы НЕ ИСПОЛЬЗУЕМ'!D31</f>
        <v>39821.269999999997</v>
      </c>
      <c r="E31" s="18">
        <f t="shared" si="1"/>
        <v>79.548672566371664</v>
      </c>
      <c r="F31" s="21">
        <v>0</v>
      </c>
      <c r="G31" s="21">
        <f t="shared" si="2"/>
        <v>50059</v>
      </c>
      <c r="H31" s="42">
        <f t="shared" si="0"/>
        <v>10237.730000000003</v>
      </c>
    </row>
    <row r="32" spans="1:8" s="20" customFormat="1" ht="25.5" outlineLevel="2">
      <c r="A32" s="16" t="s">
        <v>45</v>
      </c>
      <c r="B32" s="17" t="s">
        <v>46</v>
      </c>
      <c r="C32" s="18">
        <v>10000</v>
      </c>
      <c r="D32" s="18">
        <f>'с ГАДами штрафы НЕ ИСПОЛЬЗУЕМ'!D32</f>
        <v>13876.67</v>
      </c>
      <c r="E32" s="18">
        <f t="shared" si="1"/>
        <v>138.76669999999999</v>
      </c>
      <c r="F32" s="21">
        <v>5000</v>
      </c>
      <c r="G32" s="21">
        <f t="shared" si="2"/>
        <v>15000</v>
      </c>
      <c r="H32" s="42">
        <f t="shared" si="0"/>
        <v>1123.33</v>
      </c>
    </row>
    <row r="33" spans="1:8" outlineLevel="1">
      <c r="A33" s="11" t="s">
        <v>47</v>
      </c>
      <c r="B33" s="12" t="s">
        <v>91</v>
      </c>
      <c r="C33" s="13">
        <v>42286.1</v>
      </c>
      <c r="D33" s="13">
        <f>'с ГАДами штрафы НЕ ИСПОЛЬЗУЕМ'!D33</f>
        <v>70817.990000000005</v>
      </c>
      <c r="E33" s="13">
        <f t="shared" si="1"/>
        <v>167.47344872192048</v>
      </c>
      <c r="F33" s="14">
        <v>29069.3</v>
      </c>
      <c r="G33" s="14">
        <f>C33+F33</f>
        <v>71355.399999999994</v>
      </c>
      <c r="H33" s="42">
        <f>G33-D33</f>
        <v>537.40999999998894</v>
      </c>
    </row>
    <row r="34" spans="1:8" outlineLevel="1">
      <c r="A34" s="35" t="s">
        <v>48</v>
      </c>
      <c r="B34" s="36" t="s">
        <v>49</v>
      </c>
      <c r="C34" s="37">
        <v>0</v>
      </c>
      <c r="D34" s="37">
        <f>D35+D36</f>
        <v>180.5</v>
      </c>
      <c r="E34" s="37" t="s">
        <v>57</v>
      </c>
      <c r="F34" s="38">
        <f>F35+F36</f>
        <v>0</v>
      </c>
      <c r="G34" s="38">
        <f t="shared" si="2"/>
        <v>0</v>
      </c>
    </row>
    <row r="35" spans="1:8" outlineLevel="2">
      <c r="A35" s="25" t="s">
        <v>50</v>
      </c>
      <c r="B35" s="26" t="s">
        <v>51</v>
      </c>
      <c r="C35" s="27">
        <v>0</v>
      </c>
      <c r="D35" s="27">
        <f>'с ГАДами штрафы НЕ ИСПОЛЬЗУЕМ'!D47</f>
        <v>180.5</v>
      </c>
      <c r="E35" s="27" t="s">
        <v>57</v>
      </c>
      <c r="F35" s="21">
        <v>0</v>
      </c>
      <c r="G35" s="21">
        <f t="shared" si="2"/>
        <v>0</v>
      </c>
    </row>
    <row r="36" spans="1:8" ht="15.75" outlineLevel="2" thickBot="1">
      <c r="A36" s="25" t="s">
        <v>52</v>
      </c>
      <c r="B36" s="26" t="s">
        <v>53</v>
      </c>
      <c r="C36" s="27">
        <v>0</v>
      </c>
      <c r="D36" s="27">
        <v>0</v>
      </c>
      <c r="E36" s="27" t="s">
        <v>57</v>
      </c>
      <c r="F36" s="21">
        <v>0</v>
      </c>
      <c r="G36" s="21">
        <f t="shared" si="2"/>
        <v>0</v>
      </c>
    </row>
    <row r="37" spans="1:8">
      <c r="A37" s="28"/>
      <c r="B37" s="28"/>
      <c r="C37" s="28"/>
      <c r="D37" s="28"/>
      <c r="E37" s="29"/>
      <c r="F37" s="30"/>
      <c r="G37" s="28"/>
    </row>
    <row r="38" spans="1:8">
      <c r="A38" s="46"/>
      <c r="B38" s="46"/>
      <c r="C38" s="46"/>
      <c r="D38" s="46"/>
      <c r="E38" s="46"/>
      <c r="F38" s="46"/>
      <c r="G38" s="46"/>
    </row>
  </sheetData>
  <autoFilter ref="A8:G8"/>
  <mergeCells count="3">
    <mergeCell ref="A5:G5"/>
    <mergeCell ref="A38:G38"/>
    <mergeCell ref="A2:G4"/>
  </mergeCells>
  <pageMargins left="0.23622047244094491" right="0.11811023622047245" top="0.19685039370078741" bottom="0.31496062992125984" header="0.31496062992125984" footer="0.31496062992125984"/>
  <pageSetup paperSize="9" scale="66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showGridLines="0" workbookViewId="0">
      <pane ySplit="8" topLeftCell="A9" activePane="bottomLeft" state="frozen"/>
      <selection pane="bottomLeft" activeCell="J21" sqref="J21"/>
    </sheetView>
  </sheetViews>
  <sheetFormatPr defaultRowHeight="15" outlineLevelRow="3"/>
  <cols>
    <col min="1" max="1" width="23.5703125" style="8" customWidth="1"/>
    <col min="2" max="2" width="52.5703125" style="8" customWidth="1"/>
    <col min="3" max="3" width="14.140625" style="8" customWidth="1"/>
    <col min="4" max="4" width="14.42578125" style="8" customWidth="1"/>
    <col min="5" max="5" width="14.42578125" style="9" customWidth="1"/>
    <col min="6" max="6" width="17.28515625" style="10" customWidth="1"/>
    <col min="7" max="7" width="14.5703125" style="8" customWidth="1"/>
    <col min="8" max="8" width="39.7109375" style="8" customWidth="1"/>
    <col min="9" max="16384" width="9.140625" style="8"/>
  </cols>
  <sheetData>
    <row r="1" spans="1:7" s="2" customFormat="1">
      <c r="A1" s="1"/>
      <c r="D1" s="3"/>
      <c r="F1" s="5" t="s">
        <v>54</v>
      </c>
      <c r="G1" s="3"/>
    </row>
    <row r="2" spans="1:7" s="2" customFormat="1" ht="3.75" customHeight="1">
      <c r="A2" s="47" t="s">
        <v>55</v>
      </c>
      <c r="B2" s="47"/>
      <c r="C2" s="47"/>
      <c r="D2" s="47"/>
      <c r="E2" s="47"/>
      <c r="F2" s="47"/>
      <c r="G2" s="47"/>
    </row>
    <row r="3" spans="1:7" s="2" customFormat="1">
      <c r="A3" s="47"/>
      <c r="B3" s="47"/>
      <c r="C3" s="47"/>
      <c r="D3" s="47"/>
      <c r="E3" s="47"/>
      <c r="F3" s="47"/>
      <c r="G3" s="47"/>
    </row>
    <row r="4" spans="1:7" s="2" customFormat="1">
      <c r="A4" s="47"/>
      <c r="B4" s="47"/>
      <c r="C4" s="47"/>
      <c r="D4" s="47"/>
      <c r="E4" s="47"/>
      <c r="F4" s="47"/>
      <c r="G4" s="47"/>
    </row>
    <row r="5" spans="1:7" s="2" customFormat="1" ht="12.75" customHeight="1">
      <c r="A5" s="45" t="s">
        <v>93</v>
      </c>
      <c r="B5" s="45"/>
      <c r="C5" s="45"/>
      <c r="D5" s="45"/>
      <c r="E5" s="45"/>
      <c r="F5" s="45"/>
      <c r="G5" s="45"/>
    </row>
    <row r="6" spans="1:7" s="2" customFormat="1" ht="8.25" customHeight="1">
      <c r="B6" s="4"/>
      <c r="C6" s="4"/>
      <c r="D6" s="4"/>
      <c r="E6" s="7"/>
      <c r="F6" s="6"/>
      <c r="G6" s="4"/>
    </row>
    <row r="7" spans="1:7">
      <c r="F7" s="4"/>
      <c r="G7" s="20" t="s">
        <v>60</v>
      </c>
    </row>
    <row r="8" spans="1:7" ht="135">
      <c r="A8" s="39" t="s">
        <v>0</v>
      </c>
      <c r="B8" s="39" t="s">
        <v>1</v>
      </c>
      <c r="C8" s="39" t="s">
        <v>61</v>
      </c>
      <c r="D8" s="39" t="s">
        <v>62</v>
      </c>
      <c r="E8" s="39" t="s">
        <v>56</v>
      </c>
      <c r="F8" s="39" t="s">
        <v>63</v>
      </c>
      <c r="G8" s="39" t="s">
        <v>58</v>
      </c>
    </row>
    <row r="9" spans="1:7" ht="29.25" thickBot="1">
      <c r="A9" s="31" t="s">
        <v>2</v>
      </c>
      <c r="B9" s="32" t="s">
        <v>3</v>
      </c>
      <c r="C9" s="33">
        <f>C10+C11+C12+C17+C20+C22+C28+C29+C30+C33+C46</f>
        <v>1244085.5</v>
      </c>
      <c r="D9" s="33">
        <f>D10+D11+D12+D17+D20+D22+D28+D29+D30+D33+D46+D21</f>
        <v>1038705.05</v>
      </c>
      <c r="E9" s="33">
        <f>D9/C9*100</f>
        <v>83.491452155016674</v>
      </c>
      <c r="F9" s="34">
        <f>F10+F11+F12+F17+F20+F22+F28+F29+F30+F33+F46+F21</f>
        <v>9404.3999999999978</v>
      </c>
      <c r="G9" s="34">
        <f>C9+F9</f>
        <v>1253489.8999999999</v>
      </c>
    </row>
    <row r="10" spans="1:7" outlineLevel="1">
      <c r="A10" s="11" t="s">
        <v>4</v>
      </c>
      <c r="B10" s="12" t="s">
        <v>5</v>
      </c>
      <c r="C10" s="13">
        <v>731350</v>
      </c>
      <c r="D10" s="13">
        <v>603188.77</v>
      </c>
      <c r="E10" s="13">
        <f t="shared" ref="E10:E45" si="0">D10/C10*100</f>
        <v>82.476074382990362</v>
      </c>
      <c r="F10" s="14">
        <v>7493</v>
      </c>
      <c r="G10" s="14">
        <f t="shared" ref="G10:G48" si="1">C10+F10</f>
        <v>738843</v>
      </c>
    </row>
    <row r="11" spans="1:7" ht="38.25" outlineLevel="1">
      <c r="A11" s="11" t="s">
        <v>6</v>
      </c>
      <c r="B11" s="12" t="s">
        <v>7</v>
      </c>
      <c r="C11" s="13">
        <v>1788.7</v>
      </c>
      <c r="D11" s="13">
        <v>1492.26</v>
      </c>
      <c r="E11" s="13">
        <f t="shared" si="0"/>
        <v>83.42706993906188</v>
      </c>
      <c r="F11" s="15">
        <v>0</v>
      </c>
      <c r="G11" s="15">
        <f t="shared" si="1"/>
        <v>1788.7</v>
      </c>
    </row>
    <row r="12" spans="1:7" outlineLevel="1">
      <c r="A12" s="35" t="s">
        <v>8</v>
      </c>
      <c r="B12" s="36" t="s">
        <v>9</v>
      </c>
      <c r="C12" s="37">
        <f t="shared" ref="C12:F12" si="2">SUM(C13:C16)</f>
        <v>115388</v>
      </c>
      <c r="D12" s="37">
        <f t="shared" si="2"/>
        <v>105938.55000000002</v>
      </c>
      <c r="E12" s="37">
        <f t="shared" si="0"/>
        <v>91.81071688563803</v>
      </c>
      <c r="F12" s="37">
        <f t="shared" si="2"/>
        <v>-617</v>
      </c>
      <c r="G12" s="37">
        <f t="shared" si="1"/>
        <v>114771</v>
      </c>
    </row>
    <row r="13" spans="1:7" s="20" customFormat="1" ht="25.5" outlineLevel="2">
      <c r="A13" s="16" t="s">
        <v>10</v>
      </c>
      <c r="B13" s="17" t="s">
        <v>11</v>
      </c>
      <c r="C13" s="18">
        <v>81163</v>
      </c>
      <c r="D13" s="18">
        <v>76771.320000000007</v>
      </c>
      <c r="E13" s="18">
        <f t="shared" si="0"/>
        <v>94.589061518179477</v>
      </c>
      <c r="F13" s="19">
        <v>-329</v>
      </c>
      <c r="G13" s="19">
        <f t="shared" si="1"/>
        <v>80834</v>
      </c>
    </row>
    <row r="14" spans="1:7" s="20" customFormat="1" ht="25.5" outlineLevel="2">
      <c r="A14" s="16" t="s">
        <v>12</v>
      </c>
      <c r="B14" s="17" t="s">
        <v>13</v>
      </c>
      <c r="C14" s="18">
        <v>17514</v>
      </c>
      <c r="D14" s="18">
        <v>15525.49</v>
      </c>
      <c r="E14" s="18">
        <f t="shared" si="0"/>
        <v>88.646168779262297</v>
      </c>
      <c r="F14" s="19">
        <v>-2020</v>
      </c>
      <c r="G14" s="19">
        <f t="shared" si="1"/>
        <v>15494</v>
      </c>
    </row>
    <row r="15" spans="1:7" s="20" customFormat="1" outlineLevel="2">
      <c r="A15" s="16" t="s">
        <v>14</v>
      </c>
      <c r="B15" s="17" t="s">
        <v>15</v>
      </c>
      <c r="C15" s="18">
        <v>347</v>
      </c>
      <c r="D15" s="18">
        <v>322.14</v>
      </c>
      <c r="E15" s="18">
        <f t="shared" si="0"/>
        <v>92.835734870316998</v>
      </c>
      <c r="F15" s="19">
        <v>-25</v>
      </c>
      <c r="G15" s="19">
        <f t="shared" si="1"/>
        <v>322</v>
      </c>
    </row>
    <row r="16" spans="1:7" s="20" customFormat="1" ht="25.5" outlineLevel="2">
      <c r="A16" s="16" t="s">
        <v>16</v>
      </c>
      <c r="B16" s="17" t="s">
        <v>17</v>
      </c>
      <c r="C16" s="18">
        <v>16364</v>
      </c>
      <c r="D16" s="18">
        <v>13319.6</v>
      </c>
      <c r="E16" s="18">
        <f t="shared" si="0"/>
        <v>81.395746761183091</v>
      </c>
      <c r="F16" s="19">
        <v>1757</v>
      </c>
      <c r="G16" s="19">
        <f t="shared" si="1"/>
        <v>18121</v>
      </c>
    </row>
    <row r="17" spans="1:8" outlineLevel="1">
      <c r="A17" s="35" t="s">
        <v>18</v>
      </c>
      <c r="B17" s="36" t="s">
        <v>59</v>
      </c>
      <c r="C17" s="37">
        <f>SUM(C18:C19)</f>
        <v>30180</v>
      </c>
      <c r="D17" s="37">
        <f>D18+D19</f>
        <v>15820.419999999998</v>
      </c>
      <c r="E17" s="37">
        <f t="shared" si="0"/>
        <v>52.420212060967522</v>
      </c>
      <c r="F17" s="38">
        <f>F18+F19</f>
        <v>3007</v>
      </c>
      <c r="G17" s="38">
        <f t="shared" si="1"/>
        <v>33187</v>
      </c>
    </row>
    <row r="18" spans="1:8" s="20" customFormat="1" outlineLevel="2">
      <c r="A18" s="16" t="s">
        <v>19</v>
      </c>
      <c r="B18" s="17" t="s">
        <v>20</v>
      </c>
      <c r="C18" s="18">
        <v>20168</v>
      </c>
      <c r="D18" s="18">
        <v>6897.2</v>
      </c>
      <c r="E18" s="18">
        <f t="shared" si="0"/>
        <v>34.198730662435537</v>
      </c>
      <c r="F18" s="21">
        <v>2146</v>
      </c>
      <c r="G18" s="21">
        <f t="shared" si="1"/>
        <v>22314</v>
      </c>
    </row>
    <row r="19" spans="1:8" s="20" customFormat="1" outlineLevel="2">
      <c r="A19" s="16" t="s">
        <v>21</v>
      </c>
      <c r="B19" s="17" t="s">
        <v>22</v>
      </c>
      <c r="C19" s="18">
        <v>10012</v>
      </c>
      <c r="D19" s="18">
        <v>8923.2199999999993</v>
      </c>
      <c r="E19" s="18">
        <f t="shared" si="0"/>
        <v>89.125249700359561</v>
      </c>
      <c r="F19" s="21">
        <v>861</v>
      </c>
      <c r="G19" s="21">
        <f t="shared" si="1"/>
        <v>10873</v>
      </c>
    </row>
    <row r="20" spans="1:8" outlineLevel="1">
      <c r="A20" s="11" t="s">
        <v>23</v>
      </c>
      <c r="B20" s="12" t="s">
        <v>24</v>
      </c>
      <c r="C20" s="13">
        <v>8951</v>
      </c>
      <c r="D20" s="13">
        <v>7403.28</v>
      </c>
      <c r="E20" s="13">
        <f t="shared" si="0"/>
        <v>82.708971064685514</v>
      </c>
      <c r="F20" s="14">
        <v>0</v>
      </c>
      <c r="G20" s="14">
        <f>C20+F20</f>
        <v>8951</v>
      </c>
    </row>
    <row r="21" spans="1:8" ht="38.25" outlineLevel="1">
      <c r="A21" s="11" t="s">
        <v>74</v>
      </c>
      <c r="B21" s="12" t="s">
        <v>73</v>
      </c>
      <c r="C21" s="44">
        <v>0</v>
      </c>
      <c r="D21" s="13">
        <v>-11.93</v>
      </c>
      <c r="E21" s="13" t="s">
        <v>57</v>
      </c>
      <c r="F21" s="13">
        <v>-10</v>
      </c>
      <c r="G21" s="14">
        <f>C21+F21</f>
        <v>-10</v>
      </c>
      <c r="H21" s="14"/>
    </row>
    <row r="22" spans="1:8" ht="38.25" outlineLevel="1">
      <c r="A22" s="35" t="s">
        <v>25</v>
      </c>
      <c r="B22" s="36" t="s">
        <v>26</v>
      </c>
      <c r="C22" s="37">
        <f>SUM(C23:C27)</f>
        <v>245595.4</v>
      </c>
      <c r="D22" s="37">
        <f>D23+D24+D25+D26+D27</f>
        <v>168863.43000000002</v>
      </c>
      <c r="E22" s="37">
        <f t="shared" si="0"/>
        <v>68.756756030446837</v>
      </c>
      <c r="F22" s="38">
        <f>F23+F24+F25+F26+F27</f>
        <v>-34069.800000000003</v>
      </c>
      <c r="G22" s="38">
        <f t="shared" si="1"/>
        <v>211525.59999999998</v>
      </c>
    </row>
    <row r="23" spans="1:8" s="20" customFormat="1" ht="51" outlineLevel="3">
      <c r="A23" s="22" t="s">
        <v>27</v>
      </c>
      <c r="B23" s="23" t="s">
        <v>28</v>
      </c>
      <c r="C23" s="24">
        <v>167438</v>
      </c>
      <c r="D23" s="24">
        <v>122249.47</v>
      </c>
      <c r="E23" s="24">
        <f t="shared" si="0"/>
        <v>73.0117834661188</v>
      </c>
      <c r="F23" s="21">
        <v>-14185.8</v>
      </c>
      <c r="G23" s="21">
        <f t="shared" si="1"/>
        <v>153252.20000000001</v>
      </c>
    </row>
    <row r="24" spans="1:8" s="20" customFormat="1" ht="76.5" outlineLevel="3">
      <c r="A24" s="22" t="s">
        <v>29</v>
      </c>
      <c r="B24" s="23" t="s">
        <v>30</v>
      </c>
      <c r="C24" s="24">
        <v>685</v>
      </c>
      <c r="D24" s="24">
        <v>514.46</v>
      </c>
      <c r="E24" s="24">
        <f t="shared" si="0"/>
        <v>75.103649635036504</v>
      </c>
      <c r="F24" s="21">
        <v>29.3</v>
      </c>
      <c r="G24" s="21">
        <f t="shared" si="1"/>
        <v>714.3</v>
      </c>
    </row>
    <row r="25" spans="1:8" s="20" customFormat="1" ht="38.25" outlineLevel="3">
      <c r="A25" s="22" t="s">
        <v>31</v>
      </c>
      <c r="B25" s="23" t="s">
        <v>32</v>
      </c>
      <c r="C25" s="24">
        <v>73177.399999999994</v>
      </c>
      <c r="D25" s="24">
        <v>42008.53</v>
      </c>
      <c r="E25" s="24">
        <f t="shared" si="0"/>
        <v>57.406426027708015</v>
      </c>
      <c r="F25" s="21">
        <v>-19913.3</v>
      </c>
      <c r="G25" s="21">
        <f t="shared" si="1"/>
        <v>53264.099999999991</v>
      </c>
    </row>
    <row r="26" spans="1:8" s="20" customFormat="1" ht="25.5" outlineLevel="2">
      <c r="A26" s="16" t="s">
        <v>33</v>
      </c>
      <c r="B26" s="17" t="s">
        <v>34</v>
      </c>
      <c r="C26" s="18">
        <v>0</v>
      </c>
      <c r="D26" s="18">
        <v>0</v>
      </c>
      <c r="E26" s="18" t="s">
        <v>57</v>
      </c>
      <c r="F26" s="21">
        <v>0</v>
      </c>
      <c r="G26" s="21">
        <f t="shared" si="1"/>
        <v>0</v>
      </c>
    </row>
    <row r="27" spans="1:8" s="20" customFormat="1" ht="76.5" outlineLevel="2">
      <c r="A27" s="16" t="s">
        <v>35</v>
      </c>
      <c r="B27" s="17" t="s">
        <v>36</v>
      </c>
      <c r="C27" s="18">
        <v>4295</v>
      </c>
      <c r="D27" s="18">
        <v>4090.97</v>
      </c>
      <c r="E27" s="18">
        <f t="shared" si="0"/>
        <v>95.24959254947612</v>
      </c>
      <c r="F27" s="21">
        <v>0</v>
      </c>
      <c r="G27" s="21">
        <f t="shared" si="1"/>
        <v>4295</v>
      </c>
    </row>
    <row r="28" spans="1:8" ht="25.5" outlineLevel="1">
      <c r="A28" s="11" t="s">
        <v>37</v>
      </c>
      <c r="B28" s="12" t="s">
        <v>38</v>
      </c>
      <c r="C28" s="13">
        <v>7285.8</v>
      </c>
      <c r="D28" s="13">
        <v>10278.36</v>
      </c>
      <c r="E28" s="13">
        <f t="shared" si="0"/>
        <v>141.07386971917978</v>
      </c>
      <c r="F28" s="14">
        <v>3127.9</v>
      </c>
      <c r="G28" s="14">
        <f t="shared" si="1"/>
        <v>10413.700000000001</v>
      </c>
    </row>
    <row r="29" spans="1:8" ht="25.5" outlineLevel="1">
      <c r="A29" s="11" t="s">
        <v>39</v>
      </c>
      <c r="B29" s="12" t="s">
        <v>40</v>
      </c>
      <c r="C29" s="13">
        <v>1201.5</v>
      </c>
      <c r="D29" s="13">
        <v>1035.48</v>
      </c>
      <c r="E29" s="13">
        <f t="shared" si="0"/>
        <v>86.182272159800249</v>
      </c>
      <c r="F29" s="14">
        <v>370.3</v>
      </c>
      <c r="G29" s="14">
        <f t="shared" si="1"/>
        <v>1571.8</v>
      </c>
    </row>
    <row r="30" spans="1:8" ht="25.5" outlineLevel="1">
      <c r="A30" s="35" t="s">
        <v>41</v>
      </c>
      <c r="B30" s="36" t="s">
        <v>42</v>
      </c>
      <c r="C30" s="37">
        <f>SUM(C31:C32)</f>
        <v>60059</v>
      </c>
      <c r="D30" s="37">
        <f>D31+D32</f>
        <v>53697.939999999995</v>
      </c>
      <c r="E30" s="37">
        <f t="shared" si="0"/>
        <v>89.408648162640063</v>
      </c>
      <c r="F30" s="38">
        <f>F31+F32</f>
        <v>5000</v>
      </c>
      <c r="G30" s="38">
        <f t="shared" si="1"/>
        <v>65059</v>
      </c>
    </row>
    <row r="31" spans="1:8" s="20" customFormat="1" ht="76.5" outlineLevel="2">
      <c r="A31" s="16" t="s">
        <v>43</v>
      </c>
      <c r="B31" s="17" t="s">
        <v>44</v>
      </c>
      <c r="C31" s="18">
        <v>50059</v>
      </c>
      <c r="D31" s="18">
        <v>39821.269999999997</v>
      </c>
      <c r="E31" s="18">
        <f t="shared" si="0"/>
        <v>79.548672566371664</v>
      </c>
      <c r="F31" s="21">
        <v>0</v>
      </c>
      <c r="G31" s="21">
        <f t="shared" si="1"/>
        <v>50059</v>
      </c>
    </row>
    <row r="32" spans="1:8" s="20" customFormat="1" ht="25.5" outlineLevel="2">
      <c r="A32" s="16" t="s">
        <v>45</v>
      </c>
      <c r="B32" s="17" t="s">
        <v>46</v>
      </c>
      <c r="C32" s="18">
        <v>10000</v>
      </c>
      <c r="D32" s="18">
        <v>13876.67</v>
      </c>
      <c r="E32" s="18">
        <f t="shared" si="0"/>
        <v>138.76669999999999</v>
      </c>
      <c r="F32" s="21">
        <v>5000</v>
      </c>
      <c r="G32" s="21">
        <f t="shared" si="1"/>
        <v>15000</v>
      </c>
    </row>
    <row r="33" spans="1:8" ht="38.25" outlineLevel="1">
      <c r="A33" s="11" t="s">
        <v>47</v>
      </c>
      <c r="B33" s="12" t="s">
        <v>72</v>
      </c>
      <c r="C33" s="13">
        <v>42286.1</v>
      </c>
      <c r="D33" s="13">
        <v>70817.990000000005</v>
      </c>
      <c r="E33" s="13">
        <f t="shared" si="0"/>
        <v>167.47344872192048</v>
      </c>
      <c r="F33" s="14">
        <f>SUM(F34:F45)</f>
        <v>25103</v>
      </c>
      <c r="G33" s="14">
        <f>C33+F33</f>
        <v>67389.100000000006</v>
      </c>
      <c r="H33" s="41"/>
    </row>
    <row r="34" spans="1:8" s="20" customFormat="1" ht="25.5" outlineLevel="2">
      <c r="A34" s="16" t="s">
        <v>75</v>
      </c>
      <c r="B34" s="17" t="s">
        <v>71</v>
      </c>
      <c r="C34" s="18">
        <v>10</v>
      </c>
      <c r="D34" s="18">
        <v>11.68</v>
      </c>
      <c r="E34" s="18">
        <f t="shared" si="0"/>
        <v>116.8</v>
      </c>
      <c r="F34" s="21">
        <v>2</v>
      </c>
      <c r="G34" s="21">
        <f t="shared" ref="G34:G45" si="3">C34+F34</f>
        <v>12</v>
      </c>
    </row>
    <row r="35" spans="1:8" s="20" customFormat="1" outlineLevel="2">
      <c r="A35" s="16" t="s">
        <v>76</v>
      </c>
      <c r="B35" s="17" t="s">
        <v>70</v>
      </c>
      <c r="C35" s="18">
        <v>5.15</v>
      </c>
      <c r="D35" s="18">
        <v>8.93</v>
      </c>
      <c r="E35" s="18">
        <f t="shared" si="0"/>
        <v>173.39805825242715</v>
      </c>
      <c r="F35" s="21">
        <v>3.8</v>
      </c>
      <c r="G35" s="21">
        <f t="shared" si="3"/>
        <v>8.9499999999999993</v>
      </c>
    </row>
    <row r="36" spans="1:8" s="20" customFormat="1" outlineLevel="2">
      <c r="A36" s="16" t="s">
        <v>77</v>
      </c>
      <c r="B36" s="17" t="s">
        <v>69</v>
      </c>
      <c r="C36" s="18">
        <v>0</v>
      </c>
      <c r="D36" s="18">
        <v>4</v>
      </c>
      <c r="E36" s="18" t="s">
        <v>57</v>
      </c>
      <c r="F36" s="21">
        <v>5</v>
      </c>
      <c r="G36" s="21">
        <f t="shared" si="3"/>
        <v>5</v>
      </c>
    </row>
    <row r="37" spans="1:8" s="20" customFormat="1" outlineLevel="2">
      <c r="A37" s="16" t="s">
        <v>78</v>
      </c>
      <c r="B37" s="17" t="s">
        <v>68</v>
      </c>
      <c r="C37" s="18">
        <v>385.3</v>
      </c>
      <c r="D37" s="18">
        <v>1000</v>
      </c>
      <c r="E37" s="18">
        <f t="shared" si="0"/>
        <v>259.53802232026987</v>
      </c>
      <c r="F37" s="21">
        <v>814.7</v>
      </c>
      <c r="G37" s="21">
        <f t="shared" si="3"/>
        <v>1200</v>
      </c>
    </row>
    <row r="38" spans="1:8" s="20" customFormat="1" ht="25.5" outlineLevel="2">
      <c r="A38" s="16" t="s">
        <v>83</v>
      </c>
      <c r="B38" s="40" t="s">
        <v>82</v>
      </c>
      <c r="C38" s="18">
        <v>109</v>
      </c>
      <c r="D38" s="18">
        <v>100</v>
      </c>
      <c r="E38" s="18">
        <f t="shared" si="0"/>
        <v>91.743119266055047</v>
      </c>
      <c r="F38" s="21">
        <v>11.5</v>
      </c>
      <c r="G38" s="21">
        <f t="shared" si="3"/>
        <v>120.5</v>
      </c>
    </row>
    <row r="39" spans="1:8" s="20" customFormat="1" ht="25.5" outlineLevel="2">
      <c r="A39" s="16" t="s">
        <v>80</v>
      </c>
      <c r="B39" s="17" t="s">
        <v>79</v>
      </c>
      <c r="C39" s="18">
        <v>39191</v>
      </c>
      <c r="D39" s="18">
        <v>0</v>
      </c>
      <c r="E39" s="18">
        <f t="shared" si="0"/>
        <v>0</v>
      </c>
      <c r="F39" s="21">
        <v>19309</v>
      </c>
      <c r="G39" s="21">
        <f t="shared" si="3"/>
        <v>58500</v>
      </c>
    </row>
    <row r="40" spans="1:8" s="20" customFormat="1" outlineLevel="2">
      <c r="A40" s="16" t="s">
        <v>81</v>
      </c>
      <c r="B40" s="17" t="s">
        <v>67</v>
      </c>
      <c r="C40" s="18">
        <v>1863.65</v>
      </c>
      <c r="D40" s="18"/>
      <c r="E40" s="18">
        <f t="shared" si="0"/>
        <v>0</v>
      </c>
      <c r="F40" s="21">
        <v>4608.05</v>
      </c>
      <c r="G40" s="21">
        <f t="shared" si="3"/>
        <v>6471.7000000000007</v>
      </c>
    </row>
    <row r="41" spans="1:8" s="20" customFormat="1" outlineLevel="2">
      <c r="A41" s="16" t="s">
        <v>87</v>
      </c>
      <c r="B41" s="40" t="s">
        <v>88</v>
      </c>
      <c r="C41" s="18">
        <v>93.4</v>
      </c>
      <c r="D41" s="18"/>
      <c r="E41" s="18">
        <f t="shared" si="0"/>
        <v>0</v>
      </c>
      <c r="F41" s="21">
        <v>7</v>
      </c>
      <c r="G41" s="21">
        <f t="shared" si="3"/>
        <v>100.4</v>
      </c>
    </row>
    <row r="42" spans="1:8" s="20" customFormat="1" outlineLevel="2">
      <c r="A42" s="16" t="s">
        <v>89</v>
      </c>
      <c r="B42" s="40" t="s">
        <v>90</v>
      </c>
      <c r="C42" s="18">
        <v>0</v>
      </c>
      <c r="D42" s="18"/>
      <c r="E42" s="18" t="s">
        <v>57</v>
      </c>
      <c r="F42" s="21">
        <v>110</v>
      </c>
      <c r="G42" s="21">
        <f t="shared" si="3"/>
        <v>110</v>
      </c>
    </row>
    <row r="43" spans="1:8" s="20" customFormat="1" ht="25.5" outlineLevel="2">
      <c r="A43" s="16" t="s">
        <v>84</v>
      </c>
      <c r="B43" s="17" t="s">
        <v>66</v>
      </c>
      <c r="C43" s="18">
        <v>261.14999999999998</v>
      </c>
      <c r="D43" s="18">
        <v>261.14</v>
      </c>
      <c r="E43" s="18">
        <f t="shared" si="0"/>
        <v>99.996170783074874</v>
      </c>
      <c r="F43" s="21">
        <v>45</v>
      </c>
      <c r="G43" s="21">
        <f t="shared" si="3"/>
        <v>306.14999999999998</v>
      </c>
    </row>
    <row r="44" spans="1:8" s="20" customFormat="1" ht="38.25" outlineLevel="2">
      <c r="A44" s="16" t="s">
        <v>85</v>
      </c>
      <c r="B44" s="17" t="s">
        <v>65</v>
      </c>
      <c r="C44" s="18">
        <v>2.7</v>
      </c>
      <c r="D44" s="18">
        <v>4.12</v>
      </c>
      <c r="E44" s="18">
        <f t="shared" si="0"/>
        <v>152.59259259259258</v>
      </c>
      <c r="F44" s="21">
        <v>15.15</v>
      </c>
      <c r="G44" s="21">
        <f t="shared" si="3"/>
        <v>17.850000000000001</v>
      </c>
    </row>
    <row r="45" spans="1:8" s="20" customFormat="1" ht="25.5" outlineLevel="2">
      <c r="A45" s="16" t="s">
        <v>86</v>
      </c>
      <c r="B45" s="17" t="s">
        <v>64</v>
      </c>
      <c r="C45" s="18">
        <v>97.75</v>
      </c>
      <c r="D45" s="18">
        <v>102.28</v>
      </c>
      <c r="E45" s="18">
        <f t="shared" si="0"/>
        <v>104.63427109974424</v>
      </c>
      <c r="F45" s="21">
        <v>171.8</v>
      </c>
      <c r="G45" s="21">
        <f t="shared" si="3"/>
        <v>269.55</v>
      </c>
    </row>
    <row r="46" spans="1:8" outlineLevel="1">
      <c r="A46" s="35" t="s">
        <v>48</v>
      </c>
      <c r="B46" s="36" t="s">
        <v>49</v>
      </c>
      <c r="C46" s="37">
        <v>0</v>
      </c>
      <c r="D46" s="37">
        <v>180.5</v>
      </c>
      <c r="E46" s="37" t="s">
        <v>57</v>
      </c>
      <c r="F46" s="38">
        <f>F47+F48</f>
        <v>0</v>
      </c>
      <c r="G46" s="38">
        <f t="shared" si="1"/>
        <v>0</v>
      </c>
    </row>
    <row r="47" spans="1:8" outlineLevel="2">
      <c r="A47" s="25" t="s">
        <v>50</v>
      </c>
      <c r="B47" s="26" t="s">
        <v>51</v>
      </c>
      <c r="C47" s="27">
        <v>0</v>
      </c>
      <c r="D47" s="27">
        <v>180.5</v>
      </c>
      <c r="E47" s="27" t="s">
        <v>57</v>
      </c>
      <c r="F47" s="21">
        <v>0</v>
      </c>
      <c r="G47" s="21">
        <f t="shared" si="1"/>
        <v>0</v>
      </c>
    </row>
    <row r="48" spans="1:8" ht="15.75" outlineLevel="2" thickBot="1">
      <c r="A48" s="25" t="s">
        <v>52</v>
      </c>
      <c r="B48" s="26" t="s">
        <v>53</v>
      </c>
      <c r="C48" s="27">
        <v>0</v>
      </c>
      <c r="D48" s="27">
        <v>0</v>
      </c>
      <c r="E48" s="27" t="s">
        <v>57</v>
      </c>
      <c r="F48" s="21">
        <v>0</v>
      </c>
      <c r="G48" s="21">
        <f t="shared" si="1"/>
        <v>0</v>
      </c>
    </row>
    <row r="49" spans="1:7">
      <c r="A49" s="28"/>
      <c r="B49" s="28"/>
      <c r="C49" s="28"/>
      <c r="D49" s="28"/>
      <c r="E49" s="29"/>
      <c r="F49" s="30"/>
      <c r="G49" s="28"/>
    </row>
    <row r="50" spans="1:7">
      <c r="A50" s="46"/>
      <c r="B50" s="46"/>
      <c r="C50" s="46"/>
      <c r="D50" s="46"/>
      <c r="E50" s="46"/>
      <c r="F50" s="46"/>
      <c r="G50" s="46"/>
    </row>
  </sheetData>
  <autoFilter ref="A8:G8"/>
  <mergeCells count="3">
    <mergeCell ref="A2:G4"/>
    <mergeCell ref="A5:G5"/>
    <mergeCell ref="A50:G50"/>
  </mergeCells>
  <pageMargins left="0.23622047244094491" right="0.11811023622047245" top="0.19685039370078741" bottom="0.31496062992125984" header="0.31496062992125984" footer="0.31496062992125984"/>
  <pageSetup paperSize="9" scale="66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5337883-425A-4F66-9DBC-E01D432995E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ноябрь</vt:lpstr>
      <vt:lpstr>с ГАДами штрафы НЕ ИСПОЛЬЗУЕМ</vt:lpstr>
      <vt:lpstr>ноябрь!Заголовки_для_печати</vt:lpstr>
      <vt:lpstr>'с ГАДами штрафы НЕ ИСПОЛЬЗУЕМ'!Заголовки_для_печати</vt:lpstr>
      <vt:lpstr>ноябрь!Область_печати</vt:lpstr>
      <vt:lpstr>'с ГАДами штрафы НЕ ИСПОЛЬЗУЕМ'!Область_печати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Хаматдинова Светлана Амирановна</dc:creator>
  <cp:lastModifiedBy>Хаматдинова Светлана Амирановна</cp:lastModifiedBy>
  <cp:lastPrinted>2021-10-22T10:49:29Z</cp:lastPrinted>
  <dcterms:created xsi:type="dcterms:W3CDTF">2020-11-02T09:40:27Z</dcterms:created>
  <dcterms:modified xsi:type="dcterms:W3CDTF">2021-11-02T08:47:31Z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Бюджетные назначения и фактическое поступление налоговых и неналоговых доходов в бюджет МО ГО _Усинск_(7).xlsx</vt:lpwstr>
  </property>
  <property fmtid="{D5CDD505-2E9C-101B-9397-08002B2CF9AE}" pid="3" name="Название отчета">
    <vt:lpwstr>Бюджетные назначения и фактическое поступление налоговых и неналоговых доходов в бюджет МО ГО _Усинск_(7).xlsx</vt:lpwstr>
  </property>
  <property fmtid="{D5CDD505-2E9C-101B-9397-08002B2CF9AE}" pid="4" name="Версия клиента">
    <vt:lpwstr>20.1.37.10140 (.NET 4.0)</vt:lpwstr>
  </property>
  <property fmtid="{D5CDD505-2E9C-101B-9397-08002B2CF9AE}" pid="5" name="Версия базы">
    <vt:lpwstr>20.1.1944.322710730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06-фу-хаматдинова-са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используется</vt:lpwstr>
  </property>
</Properties>
</file>