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доходами'!$A$1:$E$76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доходами'!$A$1:$E$104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доходами'!$A$1:$E$76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доходами'!$31:$33,'с развёрнутыми доходами'!$55:$55</definedName>
    <definedName name="Z_6382D31E_57F9_431A_8857_6E05C5DDD46B_.wvu.PrintArea" localSheetId="0" hidden="1">'с развёрнутыми доходами'!$A$1:$E$76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доходами'!$55:$55</definedName>
    <definedName name="Z_68DC45B0_5DDE_44CE_B6FE_5C917556A2F2_.wvu.PrintArea" localSheetId="0" hidden="1">'с развёрнутыми доходами'!$A$1:$E$69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доходами'!$A$1:$E$104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доходами'!$102:$102</definedName>
    <definedName name="Z_81A19E5D_79FB_4B88_B6C5_8807F61EBDAB_.wvu.PrintArea" localSheetId="0" hidden="1">'с развёрнутыми доходами'!$A$1:$E$104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доходами'!$A$1:$E$104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доходами'!$102:$102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доходами'!$A$1:$E$69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доходами'!$55:$55</definedName>
    <definedName name="Z_AD882775_3712_4CB6_AC49_EEC018467B03_.wvu.PrintArea" localSheetId="0" hidden="1">'с развёрнутыми доходами'!$A$1:$E$104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доходами'!$92:$92,'с развёрнутыми доходами'!$102:$102</definedName>
    <definedName name="Z_BED635A2_EB54_451F_9C46_B3D74CB2D886_.wvu.PrintArea" localSheetId="0" hidden="1">'с развёрнутыми доходами'!$A$1:$E$76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доходами'!$A$1:$E$76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доходами'!$55:$55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доходами'!$A$1:$E$104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доходами'!$92:$92,'с развёрнутыми доходами'!$102:$102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доходами'!$A$1:$E$104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D44" i="1"/>
  <c r="E14" l="1"/>
  <c r="E26"/>
  <c r="E27"/>
  <c r="E30" l="1"/>
  <c r="E31"/>
  <c r="E32"/>
  <c r="E33"/>
  <c r="E34"/>
  <c r="C25"/>
  <c r="D93" l="1"/>
  <c r="D90"/>
  <c r="D86"/>
  <c r="D82"/>
  <c r="D79"/>
  <c r="D73"/>
  <c r="D66"/>
  <c r="D61"/>
  <c r="D57"/>
  <c r="D47"/>
  <c r="D9" l="1"/>
  <c r="C47" l="1"/>
  <c r="D36" l="1"/>
  <c r="C24" l="1"/>
  <c r="C23" s="1"/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C9"/>
  <c r="D9" l="1"/>
  <c r="E9" s="1"/>
  <c r="D24"/>
  <c r="D23" s="1"/>
  <c r="E23" s="1"/>
  <c r="C8"/>
  <c r="E24" l="1"/>
  <c r="D8"/>
  <c r="E8" s="1"/>
  <c r="C9" i="1" l="1"/>
  <c r="C8" l="1"/>
  <c r="D24"/>
  <c r="D23" s="1"/>
  <c r="E101" l="1"/>
  <c r="E100"/>
  <c r="D99"/>
  <c r="C99"/>
  <c r="E98"/>
  <c r="E97"/>
  <c r="D96"/>
  <c r="D95" s="1"/>
  <c r="C96"/>
  <c r="E94"/>
  <c r="C93"/>
  <c r="E92"/>
  <c r="E91"/>
  <c r="C90"/>
  <c r="E89"/>
  <c r="E87"/>
  <c r="C86"/>
  <c r="E85"/>
  <c r="E84"/>
  <c r="E83"/>
  <c r="C82"/>
  <c r="E81"/>
  <c r="E80"/>
  <c r="C79"/>
  <c r="E78"/>
  <c r="E77"/>
  <c r="E76"/>
  <c r="E75"/>
  <c r="E74"/>
  <c r="C73"/>
  <c r="E72"/>
  <c r="D71"/>
  <c r="D46" s="1"/>
  <c r="C71"/>
  <c r="E70"/>
  <c r="E69"/>
  <c r="E68"/>
  <c r="E67"/>
  <c r="C66"/>
  <c r="E65"/>
  <c r="E64"/>
  <c r="E63"/>
  <c r="E62"/>
  <c r="C61"/>
  <c r="E60"/>
  <c r="E59"/>
  <c r="E58"/>
  <c r="C57"/>
  <c r="E56"/>
  <c r="E55"/>
  <c r="E53"/>
  <c r="E51"/>
  <c r="E50"/>
  <c r="E49"/>
  <c r="E45"/>
  <c r="E44"/>
  <c r="E43"/>
  <c r="E42"/>
  <c r="E41"/>
  <c r="E40"/>
  <c r="E39"/>
  <c r="E38"/>
  <c r="E37"/>
  <c r="C36"/>
  <c r="E29"/>
  <c r="E28"/>
  <c r="E25"/>
  <c r="E20"/>
  <c r="E19"/>
  <c r="E18"/>
  <c r="E17"/>
  <c r="E16"/>
  <c r="E13"/>
  <c r="E12"/>
  <c r="E11"/>
  <c r="E10"/>
  <c r="D8"/>
  <c r="C35" l="1"/>
  <c r="D35"/>
  <c r="C95"/>
  <c r="E71"/>
  <c r="E9"/>
  <c r="E90"/>
  <c r="C46"/>
  <c r="E93"/>
  <c r="E86"/>
  <c r="E82"/>
  <c r="E79"/>
  <c r="E73"/>
  <c r="E66"/>
  <c r="E61"/>
  <c r="E57"/>
  <c r="E47"/>
  <c r="E36"/>
  <c r="E24"/>
  <c r="E35" l="1"/>
  <c r="E46"/>
  <c r="E23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<sst xmlns="http://schemas.openxmlformats.org/spreadsheetml/2006/main" count="483" uniqueCount="186">
  <si>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</si>
  <si>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</si>
  <si>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</si>
  <si>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</si>
  <si>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</si>
  <si>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</si>
  <si>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</si>
  <si>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</si>
  <si>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</si>
  <si>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</si>
  <si>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</si>
  <si>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</si>
  <si>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</si>
  <si>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</si>
  <si>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</si>
  <si>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</si>
  <si>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</si>
  <si>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</si>
  <si>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</si>
  <si>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</si>
  <si>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</si>
  <si>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</si>
  <si>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</si>
  <si>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</si>
  <si>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</si>
  <si>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</si>
  <si>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</si>
  <si>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</si>
  <si>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</si>
  <si>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</si>
  <si>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</si>
  <si>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</si>
  <si>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</si>
  <si>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</si>
  <si>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</si>
  <si>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</si>
  <si>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</si>
  <si>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</si>
  <si>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</si>
  <si>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</si>
  <si>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</si>
  <si>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</si>
  <si>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</si>
  <si>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</si>
  <si>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</si>
  <si>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</si>
  <si>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</si>
  <si>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</si>
  <si>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</si>
  <si>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</si>
  <si>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</si>
  <si>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</si>
  <si>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</si>
  <si>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</si>
  <si>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</si>
  <si>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</si>
  <si>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</si>
  <si>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</si>
  <si>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</si>
  <si>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</si>
  <si>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</si>
  <si>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</si>
  <si>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</si>
  <si>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</si>
  <si>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</si>
  <si>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</si>
  <si>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</si>
  <si>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</si>
  <si>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</si>
  <si>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</si>
  <si>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</si>
  <si>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</si>
  <si>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</si>
  <si>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</si>
  <si>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</si>
  <si>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</si>
  <si>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</si>
  <si>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</si>
  <si>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</si>
  <si>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</si>
  <si>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</si>
  <si>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</si>
  <si>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</si>
  <si>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</si>
  <si>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</si>
  <si>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</si>
  <si>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</si>
  <si>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</si>
  <si>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</si>
  <si>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</si>
  <si>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</si>
  <si>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</si>
  <si>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</si>
  <si>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</si>
  <si>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</si>
  <si>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</si>
  <si>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</si>
  <si>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</si>
  <si>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</si>
  <si>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</si>
  <si>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</si>
  <si>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</si>
  <si>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</si>
  <si>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</si>
  <si>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</si>
  <si>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</si>
  <si>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</si>
  <si>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</si>
  <si>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</si>
  <si>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</si>
  <si>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</si>
  <si>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</si>
  <si>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</si>
  <si>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</si>
  <si>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</si>
  <si>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</si>
  <si>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</si>
  <si>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</si>
  <si>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</si>
  <si>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</si>
  <si>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</si>
  <si>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</si>
  <si>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</si>
  <si>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</si>
  <si>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</si>
  <si>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</si>
  <si>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</si>
  <si>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</si>
  <si>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</si>
  <si>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</si>
  <si>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</si>
  <si>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</si>
  <si>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</si>
  <si>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</si>
  <si>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</si>
  <si>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</si>
  <si>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</si>
  <si>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</si>
  <si>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</si>
  <si>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</si>
  <si>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</si>
  <si>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</si>
  <si>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</si>
  <si>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</si>
  <si>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</si>
  <si>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</si>
  <si>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</si>
  <si>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</si>
  <si>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</si>
  <si>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</si>
  <si>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</si>
  <si>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</si>
  <si>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</si>
  <si>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</si>
  <si>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</si>
  <si>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</si>
  <si>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</si>
  <si>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</si>
  <si>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</si>
  <si>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</si>
  <si>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</si>
  <si>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</si>
  <si>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</si>
  <si>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</si>
  <si>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</si>
  <si>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</si>
  <si>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</si>
  <si>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</si>
  <si>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</si>
  <si>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</si>
  <si>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</si>
  <si>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</si>
  <si>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</si>
  <si>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</si>
  <si>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</si>
  <si>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</si>
  <si>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</si>
  <si>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 xml:space="preserve">План на 2021 год 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</si>
  <si>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</si>
  <si>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</si>
  <si>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</si>
  <si>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</si>
  <si>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</si>
  <si>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</si>
  <si>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дотация, для частичной компенсации снижения доходов</t>
  </si>
  <si>
    <t>Информация об исполнении бюджета муниципального образования городского округа "Усинск" на 01.01.2022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</si>
</sst>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5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</borders>
  <cellStyleXfs count="12">
    <xf numFmtId="0" fontId="0" fillId="0" borderId="0"/>
    <xf numFmtId="0" fontId="30" fillId="0" borderId="0"/>
    <xf numFmtId="4" fontId="31" fillId="0" borderId="7">
      <alignment horizontal="right" vertical="top" shrinkToFit="1"/>
    </xf>
    <xf numFmtId="4" fontId="31" fillId="0" borderId="8">
      <alignment horizontal="right" vertical="top" shrinkToFit="1"/>
    </xf>
    <xf numFmtId="49" fontId="32" fillId="0" borderId="9">
      <alignment horizontal="center" vertical="top" shrinkToFit="1"/>
    </xf>
    <xf numFmtId="49" fontId="33" fillId="0" borderId="11">
      <alignment horizontal="center" vertical="center" wrapText="1"/>
    </xf>
    <xf numFmtId="0" fontId="31" fillId="0" borderId="0">
      <alignment horizontal="right" vertical="top" wrapText="1"/>
    </xf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</cellStyleXfs>
  <cellXfs count="238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8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6" fillId="0" borderId="0" xfId="0" applyNumberFormat="1" applyFont="1" applyFill="1" applyAlignment="1">
      <alignment vertical="top"/>
    </xf>
    <xf numFmtId="167" fontId="29" fillId="3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80"/>
  <sheetViews>
    <sheetView tabSelected="1" view="pageBreakPreview" topLeftCell="A91" zoomScaleSheetLayoutView="100" workbookViewId="0">
      <selection activeCell="E8" sqref="E8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86" customWidth="1"/>
    <col min="4" max="4" width="23" style="86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2" t="s">
        <v>185</v>
      </c>
      <c r="B1" s="232"/>
      <c r="C1" s="232"/>
      <c r="D1" s="232"/>
      <c r="E1" s="233"/>
      <c r="F1" s="87"/>
      <c r="G1" s="4"/>
      <c r="I1" s="191"/>
      <c r="J1" s="4"/>
      <c r="K1" s="4"/>
    </row>
    <row r="2" spans="1:11" ht="18.75" customHeight="1">
      <c r="A2" s="232"/>
      <c r="B2" s="232"/>
      <c r="C2" s="232"/>
      <c r="D2" s="232"/>
      <c r="E2" s="233"/>
      <c r="F2" s="87"/>
      <c r="G2" s="4"/>
      <c r="I2" s="4"/>
      <c r="J2" s="4"/>
      <c r="K2" s="4"/>
    </row>
    <row r="3" spans="1:11" ht="18.75" customHeight="1">
      <c r="B3" s="197"/>
      <c r="C3" s="186"/>
      <c r="D3" s="186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87"/>
      <c r="G4" s="4"/>
      <c r="I4" s="4"/>
      <c r="J4" s="4"/>
      <c r="K4" s="4"/>
    </row>
    <row r="5" spans="1:11" ht="15.75" customHeight="1">
      <c r="A5" s="236" t="s">
        <v>1</v>
      </c>
      <c r="B5" s="236" t="s">
        <v>2</v>
      </c>
      <c r="C5" s="234" t="s">
        <v>177</v>
      </c>
      <c r="D5" s="234" t="s">
        <v>3</v>
      </c>
      <c r="E5" s="234" t="s">
        <v>166</v>
      </c>
      <c r="F5" s="186"/>
      <c r="G5" s="4"/>
      <c r="H5" s="87"/>
      <c r="I5" s="87"/>
      <c r="J5" s="87"/>
      <c r="K5" s="4"/>
    </row>
    <row r="6" spans="1:11" ht="42.75" customHeight="1">
      <c r="A6" s="237"/>
      <c r="B6" s="237"/>
      <c r="C6" s="235"/>
      <c r="D6" s="235"/>
      <c r="E6" s="235"/>
      <c r="F6" s="186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0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3119936</v>
      </c>
      <c r="D8" s="141">
        <f>D9+D23</f>
        <v>3157395.6000000006</v>
      </c>
      <c r="E8" s="141">
        <f t="shared" ref="E8:E13" si="0">D8/C8*100</f>
        <v>101.20065283390429</v>
      </c>
      <c r="F8" s="87"/>
      <c r="G8" s="6"/>
      <c r="H8" s="22"/>
      <c r="I8" s="111"/>
      <c r="J8" s="22"/>
      <c r="K8" s="22"/>
    </row>
    <row r="9" spans="1:11" s="183" customFormat="1">
      <c r="A9" s="185" t="s">
        <v>6</v>
      </c>
      <c r="B9" s="142">
        <v>10000000</v>
      </c>
      <c r="C9" s="141">
        <f>C10+C11+C12+C13+C14+C15+C16+C17+C18+C19+C20+C21+C22</f>
        <v>1257456.2</v>
      </c>
      <c r="D9" s="141">
        <f>D10+D11+D12+D13+D14+D15+D16+D17+D18+D19+D20+D21+D22</f>
        <v>1280411.8999999999</v>
      </c>
      <c r="E9" s="141">
        <f t="shared" si="0"/>
        <v>101.8255665684419</v>
      </c>
      <c r="F9" s="87"/>
      <c r="G9" s="6"/>
      <c r="H9" s="184"/>
      <c r="I9" s="217"/>
      <c r="J9" s="217"/>
      <c r="K9" s="217"/>
    </row>
    <row r="10" spans="1:11">
      <c r="A10" s="143" t="s">
        <v>7</v>
      </c>
      <c r="B10" s="144">
        <v>10102000</v>
      </c>
      <c r="C10" s="145">
        <v>738843</v>
      </c>
      <c r="D10" s="145">
        <v>749322.3</v>
      </c>
      <c r="E10" s="145">
        <f t="shared" si="0"/>
        <v>101.41833921414968</v>
      </c>
      <c r="F10" s="87"/>
      <c r="G10" s="6"/>
      <c r="H10" s="22"/>
      <c r="I10" s="6"/>
      <c r="J10" s="218"/>
      <c r="K10" s="4"/>
    </row>
    <row r="11" spans="1:11" ht="31.5">
      <c r="A11" s="146" t="s">
        <v>141</v>
      </c>
      <c r="B11" s="144">
        <v>10300000</v>
      </c>
      <c r="C11" s="145">
        <v>1788.7</v>
      </c>
      <c r="D11" s="145">
        <v>1823</v>
      </c>
      <c r="E11" s="145">
        <f t="shared" si="0"/>
        <v>101.91759378319449</v>
      </c>
      <c r="F11" s="87"/>
      <c r="G11" s="6"/>
      <c r="H11" s="219"/>
      <c r="I11" s="219"/>
      <c r="J11" s="218"/>
      <c r="K11" s="4"/>
    </row>
    <row r="12" spans="1:11">
      <c r="A12" s="147" t="s">
        <v>8</v>
      </c>
      <c r="B12" s="144">
        <v>10500000</v>
      </c>
      <c r="C12" s="145">
        <v>114771</v>
      </c>
      <c r="D12" s="145">
        <v>115604.7</v>
      </c>
      <c r="E12" s="145">
        <f t="shared" si="0"/>
        <v>100.72640301121363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33187</v>
      </c>
      <c r="D13" s="145">
        <v>32726.7</v>
      </c>
      <c r="E13" s="145">
        <f t="shared" si="0"/>
        <v>98.613011118811585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8951</v>
      </c>
      <c r="D14" s="145">
        <v>10609.1</v>
      </c>
      <c r="E14" s="145">
        <f>D14/C14*100</f>
        <v>118.52418724164899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-10</v>
      </c>
      <c r="D15" s="145">
        <v>-12.1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211525.6</v>
      </c>
      <c r="D16" s="145">
        <v>211740.5</v>
      </c>
      <c r="E16" s="145">
        <f t="shared" ref="E16:E20" si="1">D16/C16*100</f>
        <v>100.10159526790136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10413.700000000001</v>
      </c>
      <c r="D17" s="145">
        <v>10949.6</v>
      </c>
      <c r="E17" s="145">
        <f t="shared" si="1"/>
        <v>105.14610561087798</v>
      </c>
      <c r="F17" s="87"/>
      <c r="G17" s="7"/>
      <c r="H17" s="191"/>
    </row>
    <row r="18" spans="1:10" ht="31.5">
      <c r="A18" s="148" t="s">
        <v>14</v>
      </c>
      <c r="B18" s="144">
        <v>11300000</v>
      </c>
      <c r="C18" s="145">
        <v>1571.8</v>
      </c>
      <c r="D18" s="145">
        <v>1474.7</v>
      </c>
      <c r="E18" s="145">
        <f t="shared" si="1"/>
        <v>93.822369258175343</v>
      </c>
      <c r="F18" s="87"/>
      <c r="G18" s="7"/>
    </row>
    <row r="19" spans="1:10" ht="31.5">
      <c r="A19" s="148" t="s">
        <v>15</v>
      </c>
      <c r="B19" s="144">
        <v>11400000</v>
      </c>
      <c r="C19" s="145">
        <v>65059</v>
      </c>
      <c r="D19" s="145">
        <v>64385.9</v>
      </c>
      <c r="E19" s="145">
        <f t="shared" si="1"/>
        <v>98.965400636345464</v>
      </c>
      <c r="F19" s="87"/>
      <c r="G19" s="7"/>
    </row>
    <row r="20" spans="1:10">
      <c r="A20" s="148" t="s">
        <v>16</v>
      </c>
      <c r="B20" s="144">
        <v>11600000</v>
      </c>
      <c r="C20" s="145">
        <v>71355.399999999994</v>
      </c>
      <c r="D20" s="145">
        <v>81463.199999999997</v>
      </c>
      <c r="E20" s="145">
        <f t="shared" si="1"/>
        <v>114.16543106758563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324.3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C24+C34+C33+C31+C32</f>
        <v>1862479.8000000003</v>
      </c>
      <c r="D23" s="141">
        <f>D24+D34+D33+D31+D32</f>
        <v>1876983.7000000004</v>
      </c>
      <c r="E23" s="141">
        <f>D23/C23*100</f>
        <v>100.7787413318523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SUM(C25:C30)-C27</f>
        <v>1864989.8</v>
      </c>
      <c r="D24" s="141">
        <f>SUM(D25:D30)-D27</f>
        <v>1879493.7000000002</v>
      </c>
      <c r="E24" s="141">
        <f>D24/C24*100</f>
        <v>100.77769326137872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f>83481.1</f>
        <v>83481.100000000006</v>
      </c>
      <c r="D25" s="145">
        <v>83481.100000000006</v>
      </c>
      <c r="E25" s="153">
        <f>D25/C25*100</f>
        <v>100</v>
      </c>
      <c r="F25" s="87"/>
      <c r="G25" s="7"/>
    </row>
    <row r="26" spans="1:10">
      <c r="A26" s="151" t="s">
        <v>184</v>
      </c>
      <c r="B26" s="152">
        <v>20210000</v>
      </c>
      <c r="C26" s="145">
        <v>47178</v>
      </c>
      <c r="D26" s="145">
        <v>95836</v>
      </c>
      <c r="E26" s="153">
        <f t="shared" ref="E26:E27" si="2">D26/C26*100</f>
        <v>203.13705540718132</v>
      </c>
      <c r="F26" s="87"/>
      <c r="G26" s="7"/>
    </row>
    <row r="27" spans="1:10" hidden="1">
      <c r="A27" s="151" t="s">
        <v>171</v>
      </c>
      <c r="B27" s="152">
        <v>2021000</v>
      </c>
      <c r="C27" s="145">
        <v>0</v>
      </c>
      <c r="D27" s="145">
        <v>0</v>
      </c>
      <c r="E27" s="153" t="e">
        <f t="shared" si="2"/>
        <v>#DIV/0!</v>
      </c>
      <c r="F27" s="87"/>
      <c r="G27" s="7"/>
    </row>
    <row r="28" spans="1:10">
      <c r="A28" s="151" t="s">
        <v>21</v>
      </c>
      <c r="B28" s="152">
        <v>20220000</v>
      </c>
      <c r="C28" s="145">
        <v>409661.1</v>
      </c>
      <c r="D28" s="145">
        <v>384706.9</v>
      </c>
      <c r="E28" s="153">
        <f>D28/C28*100</f>
        <v>93.908574673065132</v>
      </c>
      <c r="F28" s="87"/>
      <c r="G28" s="7"/>
    </row>
    <row r="29" spans="1:10">
      <c r="A29" s="151" t="s">
        <v>22</v>
      </c>
      <c r="B29" s="152">
        <v>20230000</v>
      </c>
      <c r="C29" s="145">
        <v>1281862.5</v>
      </c>
      <c r="D29" s="145">
        <v>1272662.6000000001</v>
      </c>
      <c r="E29" s="153">
        <f>D29/C29*100</f>
        <v>99.282302118987033</v>
      </c>
      <c r="F29" s="87"/>
      <c r="G29" s="7"/>
      <c r="H29" s="35"/>
    </row>
    <row r="30" spans="1:10">
      <c r="A30" s="151" t="s">
        <v>23</v>
      </c>
      <c r="B30" s="152">
        <v>20240000</v>
      </c>
      <c r="C30" s="145">
        <v>42807.1</v>
      </c>
      <c r="D30" s="145">
        <v>42807.1</v>
      </c>
      <c r="E30" s="153">
        <f t="shared" ref="E30:E34" si="3">D30/C30*100</f>
        <v>100</v>
      </c>
      <c r="F30" s="87"/>
      <c r="G30" s="7"/>
    </row>
    <row r="31" spans="1:10">
      <c r="A31" s="151" t="s">
        <v>146</v>
      </c>
      <c r="B31" s="144">
        <v>20704000</v>
      </c>
      <c r="C31" s="145">
        <v>171.1</v>
      </c>
      <c r="D31" s="145">
        <v>171.1</v>
      </c>
      <c r="E31" s="153">
        <f t="shared" si="3"/>
        <v>100</v>
      </c>
      <c r="F31" s="87"/>
      <c r="G31" s="7"/>
    </row>
    <row r="32" spans="1:10" ht="92.25" hidden="1" customHeight="1">
      <c r="A32" s="154" t="s">
        <v>170</v>
      </c>
      <c r="B32" s="144">
        <v>20804000</v>
      </c>
      <c r="C32" s="145">
        <v>0</v>
      </c>
      <c r="D32" s="145">
        <v>0</v>
      </c>
      <c r="E32" s="153" t="e">
        <f t="shared" si="3"/>
        <v>#DIV/0!</v>
      </c>
      <c r="F32" s="87"/>
      <c r="G32" s="7"/>
    </row>
    <row r="33" spans="1:12" ht="63" customHeight="1">
      <c r="A33" s="154" t="s">
        <v>24</v>
      </c>
      <c r="B33" s="144">
        <v>21800000</v>
      </c>
      <c r="C33" s="145">
        <v>2226.6</v>
      </c>
      <c r="D33" s="145">
        <v>2226.6</v>
      </c>
      <c r="E33" s="153">
        <f t="shared" si="3"/>
        <v>100</v>
      </c>
      <c r="F33" s="87"/>
      <c r="G33" s="7"/>
      <c r="H33" s="25"/>
      <c r="I33" s="25"/>
    </row>
    <row r="34" spans="1:12" ht="48.75" customHeight="1">
      <c r="A34" s="146" t="s">
        <v>25</v>
      </c>
      <c r="B34" s="144">
        <v>21900000</v>
      </c>
      <c r="C34" s="145">
        <v>-4907.7</v>
      </c>
      <c r="D34" s="145">
        <v>-4907.7</v>
      </c>
      <c r="E34" s="153">
        <f t="shared" si="3"/>
        <v>100</v>
      </c>
      <c r="F34" s="87"/>
      <c r="H34" s="194"/>
      <c r="I34" s="194"/>
      <c r="J34" s="194"/>
    </row>
    <row r="35" spans="1:12">
      <c r="A35" s="156" t="s">
        <v>26</v>
      </c>
      <c r="B35" s="216"/>
      <c r="C35" s="155">
        <f>C47+C57+C61+C66+C71+C73+C79+C82+C86+C93+C90</f>
        <v>3290992</v>
      </c>
      <c r="D35" s="155">
        <f>D47+D57+D61+D66+D71+D73+D79+D82+D86+D93+D90</f>
        <v>3225567.5</v>
      </c>
      <c r="E35" s="155">
        <f t="shared" ref="E35:E45" si="4">D35/C35*100</f>
        <v>98.012012791279957</v>
      </c>
      <c r="F35" s="220"/>
      <c r="H35" s="221"/>
      <c r="I35" s="221"/>
      <c r="J35" s="222"/>
      <c r="K35" s="223"/>
    </row>
    <row r="36" spans="1:12" s="9" customFormat="1">
      <c r="A36" s="202" t="s">
        <v>159</v>
      </c>
      <c r="B36" s="224"/>
      <c r="C36" s="225">
        <f>C37+C40+C38+C39+C41+C42+C43+C44+C45</f>
        <v>3290992</v>
      </c>
      <c r="D36" s="225">
        <f>D37+D40+D38+D39+D41+D42+D43+D44+D45</f>
        <v>3225567.5</v>
      </c>
      <c r="E36" s="225">
        <f t="shared" si="4"/>
        <v>98.012012791279957</v>
      </c>
      <c r="F36" s="87"/>
      <c r="G36" s="7"/>
      <c r="H36" s="7"/>
      <c r="I36" s="226"/>
      <c r="J36" s="227"/>
    </row>
    <row r="37" spans="1:12" ht="31.5">
      <c r="A37" s="164" t="s">
        <v>107</v>
      </c>
      <c r="B37" s="165">
        <v>905</v>
      </c>
      <c r="C37" s="166">
        <v>7132.4</v>
      </c>
      <c r="D37" s="166">
        <v>7112.4</v>
      </c>
      <c r="E37" s="166">
        <f t="shared" si="4"/>
        <v>99.71958947899725</v>
      </c>
      <c r="F37" s="87"/>
      <c r="G37" s="231"/>
      <c r="H37" s="7"/>
      <c r="I37" s="167"/>
      <c r="J37" s="35"/>
      <c r="K37" s="18"/>
    </row>
    <row r="38" spans="1:12" ht="31.5">
      <c r="A38" s="164" t="s">
        <v>108</v>
      </c>
      <c r="B38" s="168" t="s">
        <v>109</v>
      </c>
      <c r="C38" s="166">
        <v>1000</v>
      </c>
      <c r="D38" s="166">
        <v>994.7</v>
      </c>
      <c r="E38" s="166">
        <f t="shared" si="4"/>
        <v>99.47</v>
      </c>
      <c r="F38" s="87"/>
      <c r="G38" s="182"/>
      <c r="H38" s="167"/>
      <c r="I38" s="167"/>
      <c r="J38" s="4"/>
    </row>
    <row r="39" spans="1:12">
      <c r="A39" s="164" t="s">
        <v>110</v>
      </c>
      <c r="B39" s="165" t="s">
        <v>111</v>
      </c>
      <c r="C39" s="166">
        <v>592826.4</v>
      </c>
      <c r="D39" s="166">
        <v>548658.6</v>
      </c>
      <c r="E39" s="166">
        <f t="shared" si="4"/>
        <v>92.549623296128502</v>
      </c>
      <c r="F39" s="87"/>
      <c r="G39" s="7"/>
      <c r="H39" s="7"/>
      <c r="I39" s="7"/>
      <c r="J39" s="169"/>
    </row>
    <row r="40" spans="1:12" ht="51" customHeight="1">
      <c r="A40" s="164" t="s">
        <v>169</v>
      </c>
      <c r="B40" s="165" t="s">
        <v>168</v>
      </c>
      <c r="C40" s="166">
        <v>275436.79999999999</v>
      </c>
      <c r="D40" s="166">
        <v>269641.5</v>
      </c>
      <c r="E40" s="166">
        <f t="shared" si="4"/>
        <v>97.895960162186029</v>
      </c>
      <c r="F40" s="87"/>
      <c r="G40" s="7"/>
      <c r="H40" s="167"/>
      <c r="I40" s="167"/>
      <c r="J40" s="169"/>
    </row>
    <row r="41" spans="1:12" ht="47.25">
      <c r="A41" s="164" t="s">
        <v>112</v>
      </c>
      <c r="B41" s="165" t="s">
        <v>113</v>
      </c>
      <c r="C41" s="166">
        <v>319214.2</v>
      </c>
      <c r="D41" s="166">
        <v>319120.7</v>
      </c>
      <c r="E41" s="166">
        <f t="shared" si="4"/>
        <v>99.970709323081493</v>
      </c>
      <c r="F41" s="87"/>
      <c r="G41" s="7"/>
      <c r="H41" s="170"/>
      <c r="I41" s="170"/>
      <c r="J41" s="4"/>
    </row>
    <row r="42" spans="1:12" ht="47.25">
      <c r="A42" s="164" t="s">
        <v>161</v>
      </c>
      <c r="B42" s="165" t="s">
        <v>115</v>
      </c>
      <c r="C42" s="166">
        <v>36032.6</v>
      </c>
      <c r="D42" s="166">
        <v>35537.9</v>
      </c>
      <c r="E42" s="166">
        <f t="shared" si="4"/>
        <v>98.627076591753024</v>
      </c>
      <c r="F42" s="87"/>
      <c r="G42" s="7"/>
      <c r="H42" s="167"/>
      <c r="I42" s="167"/>
      <c r="J42" s="4"/>
    </row>
    <row r="43" spans="1:12" ht="38.25" customHeight="1">
      <c r="A43" s="164" t="s">
        <v>160</v>
      </c>
      <c r="B43" s="165" t="s">
        <v>117</v>
      </c>
      <c r="C43" s="166">
        <v>246768.2</v>
      </c>
      <c r="D43" s="166">
        <v>246740.6</v>
      </c>
      <c r="E43" s="166">
        <f t="shared" si="4"/>
        <v>99.988815414627979</v>
      </c>
      <c r="F43" s="87"/>
      <c r="G43" s="7"/>
      <c r="H43" s="167"/>
      <c r="I43" s="167"/>
      <c r="J43" s="4"/>
    </row>
    <row r="44" spans="1:12" ht="35.25" customHeight="1">
      <c r="A44" s="164" t="s">
        <v>118</v>
      </c>
      <c r="B44" s="165" t="s">
        <v>119</v>
      </c>
      <c r="C44" s="166">
        <v>1742031.9</v>
      </c>
      <c r="D44" s="166">
        <f>0.1+1735319</f>
        <v>1735319.1</v>
      </c>
      <c r="E44" s="166">
        <f t="shared" si="4"/>
        <v>99.61465688429702</v>
      </c>
      <c r="F44" s="87"/>
      <c r="G44" s="7"/>
      <c r="H44" s="167"/>
      <c r="I44" s="167"/>
      <c r="J44" s="35"/>
    </row>
    <row r="45" spans="1:12">
      <c r="A45" s="164" t="s">
        <v>120</v>
      </c>
      <c r="B45" s="165" t="s">
        <v>121</v>
      </c>
      <c r="C45" s="166">
        <v>70549.5</v>
      </c>
      <c r="D45" s="166">
        <v>62442</v>
      </c>
      <c r="E45" s="166">
        <f t="shared" si="4"/>
        <v>88.508068802755517</v>
      </c>
      <c r="F45" s="87"/>
      <c r="G45" s="7"/>
      <c r="H45" s="167"/>
      <c r="I45" s="167"/>
      <c r="J45" s="4"/>
    </row>
    <row r="46" spans="1:12">
      <c r="A46" s="202" t="s">
        <v>158</v>
      </c>
      <c r="B46" s="216"/>
      <c r="C46" s="155">
        <f>C47+C57+C61+C66+C71+C73+C79+C82+C86+C90+C93</f>
        <v>3290992</v>
      </c>
      <c r="D46" s="155">
        <f>D47+D57+D61+D66+D71+D73+D79+D82+D86+D90+D93</f>
        <v>3225567.5</v>
      </c>
      <c r="E46" s="228">
        <f>D46/C46*100</f>
        <v>98.012012791279957</v>
      </c>
      <c r="F46" s="87"/>
      <c r="G46" s="7"/>
      <c r="H46" s="167"/>
      <c r="I46" s="167"/>
      <c r="J46" s="4"/>
    </row>
    <row r="47" spans="1:12" s="11" customFormat="1">
      <c r="A47" s="156" t="s">
        <v>28</v>
      </c>
      <c r="B47" s="188" t="s">
        <v>29</v>
      </c>
      <c r="C47" s="155">
        <f>SUM(C48:C56)</f>
        <v>319771.89999999997</v>
      </c>
      <c r="D47" s="155">
        <f>SUM(D48:D56)</f>
        <v>314773.10000000003</v>
      </c>
      <c r="E47" s="155">
        <f>D47/C47*100</f>
        <v>98.436760703488986</v>
      </c>
      <c r="F47" s="87"/>
      <c r="G47" s="7"/>
      <c r="H47" s="174"/>
      <c r="I47" s="17"/>
      <c r="J47" s="45"/>
      <c r="K47" s="106"/>
      <c r="L47" s="17"/>
    </row>
    <row r="48" spans="1:12" s="11" customFormat="1" ht="31.5" hidden="1">
      <c r="A48" s="157" t="s">
        <v>30</v>
      </c>
      <c r="B48" s="159" t="s">
        <v>31</v>
      </c>
      <c r="C48" s="145">
        <v>0</v>
      </c>
      <c r="D48" s="192">
        <v>0</v>
      </c>
      <c r="E48" s="153">
        <v>0</v>
      </c>
      <c r="F48" s="87"/>
      <c r="G48" s="7"/>
      <c r="H48" s="174"/>
      <c r="I48" s="83"/>
      <c r="J48" s="17"/>
    </row>
    <row r="49" spans="1:12" s="11" customFormat="1" ht="33.75" customHeight="1">
      <c r="A49" s="157" t="s">
        <v>167</v>
      </c>
      <c r="B49" s="159" t="s">
        <v>31</v>
      </c>
      <c r="C49" s="145">
        <v>7257.4</v>
      </c>
      <c r="D49" s="145">
        <v>7257.4</v>
      </c>
      <c r="E49" s="153">
        <f>D49/C49*100</f>
        <v>100</v>
      </c>
      <c r="F49" s="87"/>
      <c r="G49" s="7"/>
      <c r="H49" s="174"/>
      <c r="I49" s="83"/>
      <c r="J49" s="17"/>
    </row>
    <row r="50" spans="1:12" s="11" customFormat="1" ht="31.5">
      <c r="A50" s="158" t="s">
        <v>32</v>
      </c>
      <c r="B50" s="159" t="s">
        <v>33</v>
      </c>
      <c r="C50" s="145">
        <v>1000</v>
      </c>
      <c r="D50" s="145">
        <v>994.7</v>
      </c>
      <c r="E50" s="153">
        <f>D50/C50*100</f>
        <v>99.47</v>
      </c>
      <c r="F50" s="87"/>
      <c r="G50" s="7"/>
      <c r="H50" s="174"/>
      <c r="I50" s="45"/>
      <c r="J50" s="45"/>
      <c r="K50" s="229"/>
    </row>
    <row r="51" spans="1:12" ht="31.5">
      <c r="A51" s="157" t="s">
        <v>34</v>
      </c>
      <c r="B51" s="161" t="s">
        <v>35</v>
      </c>
      <c r="C51" s="153">
        <v>215344.7</v>
      </c>
      <c r="D51" s="153">
        <v>212472.30000000002</v>
      </c>
      <c r="E51" s="153">
        <f>D51/C51*100</f>
        <v>98.66613852117095</v>
      </c>
      <c r="F51" s="87"/>
      <c r="G51" s="7"/>
      <c r="H51" s="174"/>
      <c r="I51" s="18"/>
      <c r="J51" s="18"/>
    </row>
    <row r="52" spans="1:12" hidden="1">
      <c r="A52" s="160" t="s">
        <v>144</v>
      </c>
      <c r="B52" s="189" t="s">
        <v>145</v>
      </c>
      <c r="C52" s="153"/>
      <c r="D52" s="153"/>
      <c r="E52" s="153">
        <v>0</v>
      </c>
      <c r="F52" s="87"/>
      <c r="G52" s="7"/>
      <c r="H52" s="174"/>
    </row>
    <row r="53" spans="1:12" ht="35.25" customHeight="1">
      <c r="A53" s="157" t="s">
        <v>36</v>
      </c>
      <c r="B53" s="161" t="s">
        <v>37</v>
      </c>
      <c r="C53" s="153">
        <v>40394.699999999997</v>
      </c>
      <c r="D53" s="153">
        <v>40269.199999999997</v>
      </c>
      <c r="E53" s="153">
        <f>D53/C53*100</f>
        <v>99.689315677551761</v>
      </c>
      <c r="F53" s="87"/>
      <c r="G53" s="7"/>
      <c r="H53" s="174"/>
      <c r="I53" s="19"/>
      <c r="J53" s="19"/>
      <c r="K53" s="12"/>
    </row>
    <row r="54" spans="1:12" hidden="1">
      <c r="A54" s="157" t="s">
        <v>38</v>
      </c>
      <c r="B54" s="161" t="s">
        <v>39</v>
      </c>
      <c r="C54" s="153">
        <v>0</v>
      </c>
      <c r="D54" s="198"/>
      <c r="E54" s="153" t="s">
        <v>154</v>
      </c>
      <c r="F54" s="87"/>
      <c r="G54" s="7"/>
      <c r="H54" s="174"/>
      <c r="I54" s="19"/>
      <c r="J54" s="19"/>
      <c r="K54" s="12"/>
    </row>
    <row r="55" spans="1:12">
      <c r="A55" s="157" t="s">
        <v>40</v>
      </c>
      <c r="B55" s="161" t="s">
        <v>41</v>
      </c>
      <c r="C55" s="153">
        <v>800</v>
      </c>
      <c r="D55" s="153">
        <v>0</v>
      </c>
      <c r="E55" s="153">
        <f t="shared" ref="E55:E87" si="5">D55/C55*100</f>
        <v>0</v>
      </c>
      <c r="F55" s="87"/>
      <c r="G55" s="7"/>
      <c r="H55" s="174"/>
      <c r="I55" s="19"/>
      <c r="J55" s="19"/>
      <c r="K55" s="12"/>
    </row>
    <row r="56" spans="1:12">
      <c r="A56" s="157" t="s">
        <v>42</v>
      </c>
      <c r="B56" s="161" t="s">
        <v>43</v>
      </c>
      <c r="C56" s="153">
        <v>54975.1</v>
      </c>
      <c r="D56" s="153">
        <v>53779.5</v>
      </c>
      <c r="E56" s="153">
        <f t="shared" si="5"/>
        <v>97.825197225653071</v>
      </c>
      <c r="F56" s="87"/>
      <c r="G56" s="7"/>
      <c r="H56" s="174"/>
      <c r="I56" s="19"/>
      <c r="J56" s="19"/>
      <c r="K56" s="12"/>
    </row>
    <row r="57" spans="1:12" ht="31.5">
      <c r="A57" s="156" t="s">
        <v>44</v>
      </c>
      <c r="B57" s="188" t="s">
        <v>45</v>
      </c>
      <c r="C57" s="155">
        <f>SUM(C58:C59)+C60</f>
        <v>13346.5</v>
      </c>
      <c r="D57" s="155">
        <f>SUM(D58:D59)+D60</f>
        <v>13345.3</v>
      </c>
      <c r="E57" s="141">
        <f t="shared" si="5"/>
        <v>99.991008878732245</v>
      </c>
      <c r="F57" s="87"/>
      <c r="G57" s="7"/>
      <c r="H57" s="174"/>
      <c r="I57" s="19"/>
      <c r="J57" s="19"/>
      <c r="K57" s="12"/>
      <c r="L57" s="18"/>
    </row>
    <row r="58" spans="1:12" ht="34.5" customHeight="1">
      <c r="A58" s="157" t="s">
        <v>46</v>
      </c>
      <c r="B58" s="161" t="s">
        <v>47</v>
      </c>
      <c r="C58" s="153">
        <v>354.8</v>
      </c>
      <c r="D58" s="153">
        <v>354.8</v>
      </c>
      <c r="E58" s="153">
        <f t="shared" si="5"/>
        <v>100</v>
      </c>
      <c r="F58" s="87"/>
      <c r="I58" s="7"/>
      <c r="J58" s="7"/>
    </row>
    <row r="59" spans="1:12" s="178" customFormat="1" ht="20.25">
      <c r="A59" s="157" t="s">
        <v>48</v>
      </c>
      <c r="B59" s="161" t="s">
        <v>49</v>
      </c>
      <c r="C59" s="153">
        <v>9968.6</v>
      </c>
      <c r="D59" s="153">
        <v>9968</v>
      </c>
      <c r="E59" s="153">
        <f t="shared" si="5"/>
        <v>99.993981100656057</v>
      </c>
      <c r="F59" s="87"/>
      <c r="H59" s="179"/>
      <c r="I59" s="180"/>
      <c r="J59" s="181"/>
    </row>
    <row r="60" spans="1:12" s="178" customFormat="1" ht="31.5">
      <c r="A60" s="162" t="s">
        <v>50</v>
      </c>
      <c r="B60" s="161" t="s">
        <v>51</v>
      </c>
      <c r="C60" s="153">
        <v>3023.1</v>
      </c>
      <c r="D60" s="153">
        <v>3022.5</v>
      </c>
      <c r="E60" s="153">
        <f t="shared" si="5"/>
        <v>99.980152823260894</v>
      </c>
      <c r="F60" s="87"/>
      <c r="H60" s="179"/>
      <c r="I60" s="180"/>
      <c r="J60" s="181"/>
    </row>
    <row r="61" spans="1:12">
      <c r="A61" s="163" t="s">
        <v>52</v>
      </c>
      <c r="B61" s="188" t="s">
        <v>53</v>
      </c>
      <c r="C61" s="155">
        <f>SUM(C62:C65)</f>
        <v>94968.5</v>
      </c>
      <c r="D61" s="155">
        <f>SUM(D62:D65)</f>
        <v>90064.7</v>
      </c>
      <c r="E61" s="155">
        <f t="shared" si="5"/>
        <v>94.836393119823938</v>
      </c>
      <c r="F61" s="87"/>
    </row>
    <row r="62" spans="1:12">
      <c r="A62" s="160" t="s">
        <v>54</v>
      </c>
      <c r="B62" s="161" t="s">
        <v>55</v>
      </c>
      <c r="C62" s="153">
        <v>2753.4</v>
      </c>
      <c r="D62" s="153">
        <v>2753.4</v>
      </c>
      <c r="E62" s="153">
        <f t="shared" si="5"/>
        <v>100</v>
      </c>
      <c r="F62" s="87"/>
      <c r="I62" s="12"/>
    </row>
    <row r="63" spans="1:12">
      <c r="A63" s="160" t="s">
        <v>56</v>
      </c>
      <c r="B63" s="161" t="s">
        <v>57</v>
      </c>
      <c r="C63" s="153">
        <v>59461</v>
      </c>
      <c r="D63" s="153">
        <v>59446.5</v>
      </c>
      <c r="E63" s="153">
        <f t="shared" si="5"/>
        <v>99.975614268175789</v>
      </c>
      <c r="F63" s="87"/>
      <c r="H63" s="6"/>
      <c r="I63" s="7"/>
    </row>
    <row r="64" spans="1:12">
      <c r="A64" s="160" t="s">
        <v>58</v>
      </c>
      <c r="B64" s="161" t="s">
        <v>59</v>
      </c>
      <c r="C64" s="153">
        <v>13009.9</v>
      </c>
      <c r="D64" s="153">
        <v>12426.3</v>
      </c>
      <c r="E64" s="153">
        <f t="shared" si="5"/>
        <v>95.51418535115566</v>
      </c>
      <c r="F64" s="87"/>
    </row>
    <row r="65" spans="1:18">
      <c r="A65" s="160" t="s">
        <v>60</v>
      </c>
      <c r="B65" s="161" t="s">
        <v>61</v>
      </c>
      <c r="C65" s="153">
        <v>19744.2</v>
      </c>
      <c r="D65" s="153">
        <v>15438.5</v>
      </c>
      <c r="E65" s="153">
        <f t="shared" si="5"/>
        <v>78.192583138339359</v>
      </c>
      <c r="F65" s="87"/>
    </row>
    <row r="66" spans="1:18">
      <c r="A66" s="156" t="s">
        <v>62</v>
      </c>
      <c r="B66" s="188" t="s">
        <v>63</v>
      </c>
      <c r="C66" s="155">
        <f>SUM(C67:C70)</f>
        <v>458111.6</v>
      </c>
      <c r="D66" s="155">
        <f>SUM(D67:D70)</f>
        <v>425479.69999999995</v>
      </c>
      <c r="E66" s="155">
        <f t="shared" si="5"/>
        <v>92.87686668488638</v>
      </c>
      <c r="F66" s="87"/>
    </row>
    <row r="67" spans="1:18">
      <c r="A67" s="157" t="s">
        <v>64</v>
      </c>
      <c r="B67" s="161" t="s">
        <v>65</v>
      </c>
      <c r="C67" s="153">
        <v>186196.4</v>
      </c>
      <c r="D67" s="153">
        <v>159503.79999999999</v>
      </c>
      <c r="E67" s="153">
        <f t="shared" si="5"/>
        <v>85.664277075174383</v>
      </c>
      <c r="F67" s="87"/>
    </row>
    <row r="68" spans="1:18">
      <c r="A68" s="157" t="s">
        <v>66</v>
      </c>
      <c r="B68" s="161" t="s">
        <v>67</v>
      </c>
      <c r="C68" s="153">
        <v>4106</v>
      </c>
      <c r="D68" s="153">
        <v>4101.8</v>
      </c>
      <c r="E68" s="153">
        <f t="shared" si="5"/>
        <v>99.897710667316133</v>
      </c>
      <c r="F68" s="87"/>
    </row>
    <row r="69" spans="1:18">
      <c r="A69" s="157" t="s">
        <v>68</v>
      </c>
      <c r="B69" s="161" t="s">
        <v>69</v>
      </c>
      <c r="C69" s="153">
        <v>228895.3</v>
      </c>
      <c r="D69" s="153">
        <v>223065.5</v>
      </c>
      <c r="E69" s="153">
        <f t="shared" si="5"/>
        <v>97.453071338729984</v>
      </c>
      <c r="F69" s="87"/>
    </row>
    <row r="70" spans="1:18" ht="31.5">
      <c r="A70" s="157" t="s">
        <v>70</v>
      </c>
      <c r="B70" s="161" t="s">
        <v>71</v>
      </c>
      <c r="C70" s="153">
        <v>38913.9</v>
      </c>
      <c r="D70" s="153">
        <v>38808.6</v>
      </c>
      <c r="E70" s="153">
        <f t="shared" si="5"/>
        <v>99.729402604210833</v>
      </c>
      <c r="F70" s="87"/>
    </row>
    <row r="71" spans="1:18" hidden="1">
      <c r="A71" s="150" t="s">
        <v>137</v>
      </c>
      <c r="B71" s="203" t="s">
        <v>139</v>
      </c>
      <c r="C71" s="141">
        <f>C72</f>
        <v>0</v>
      </c>
      <c r="D71" s="141">
        <f>D72</f>
        <v>0</v>
      </c>
      <c r="E71" s="155" t="e">
        <f t="shared" si="5"/>
        <v>#DIV/0!</v>
      </c>
      <c r="F71" s="87"/>
    </row>
    <row r="72" spans="1:18" hidden="1">
      <c r="A72" s="157" t="s">
        <v>138</v>
      </c>
      <c r="B72" s="161" t="s">
        <v>140</v>
      </c>
      <c r="C72" s="153">
        <v>0</v>
      </c>
      <c r="D72" s="153">
        <v>0</v>
      </c>
      <c r="E72" s="153" t="e">
        <f t="shared" si="5"/>
        <v>#DIV/0!</v>
      </c>
      <c r="F72" s="87"/>
    </row>
    <row r="73" spans="1:18">
      <c r="A73" s="163" t="s">
        <v>72</v>
      </c>
      <c r="B73" s="188" t="s">
        <v>73</v>
      </c>
      <c r="C73" s="155">
        <f>C74+C75+C77+C78+C76</f>
        <v>1801422.4</v>
      </c>
      <c r="D73" s="155">
        <f>D74+D75+D77+D78+D76</f>
        <v>1794771.6999999997</v>
      </c>
      <c r="E73" s="155">
        <f t="shared" si="5"/>
        <v>99.630808410065285</v>
      </c>
      <c r="F73" s="87"/>
    </row>
    <row r="74" spans="1:18">
      <c r="A74" s="157" t="s">
        <v>74</v>
      </c>
      <c r="B74" s="161" t="s">
        <v>75</v>
      </c>
      <c r="C74" s="153">
        <v>652366.5</v>
      </c>
      <c r="D74" s="153">
        <v>652075.4</v>
      </c>
      <c r="E74" s="153">
        <f t="shared" si="5"/>
        <v>99.95537784358946</v>
      </c>
      <c r="F74" s="87"/>
    </row>
    <row r="75" spans="1:18">
      <c r="A75" s="157" t="s">
        <v>76</v>
      </c>
      <c r="B75" s="161" t="s">
        <v>77</v>
      </c>
      <c r="C75" s="153">
        <v>902711.2</v>
      </c>
      <c r="D75" s="153">
        <v>897198</v>
      </c>
      <c r="E75" s="153">
        <f t="shared" si="5"/>
        <v>99.389262036407672</v>
      </c>
      <c r="F75" s="87"/>
    </row>
    <row r="76" spans="1:18">
      <c r="A76" s="157" t="s">
        <v>152</v>
      </c>
      <c r="B76" s="161" t="s">
        <v>151</v>
      </c>
      <c r="C76" s="153">
        <v>148509.4</v>
      </c>
      <c r="D76" s="153">
        <v>148506.4</v>
      </c>
      <c r="E76" s="153">
        <f t="shared" si="5"/>
        <v>99.997979925849805</v>
      </c>
      <c r="F76" s="87"/>
    </row>
    <row r="77" spans="1:18">
      <c r="A77" s="157" t="s">
        <v>78</v>
      </c>
      <c r="B77" s="161" t="s">
        <v>79</v>
      </c>
      <c r="C77" s="153">
        <v>11872.7</v>
      </c>
      <c r="D77" s="153">
        <v>11323.5</v>
      </c>
      <c r="E77" s="153">
        <f t="shared" si="5"/>
        <v>95.374261962316908</v>
      </c>
      <c r="F77" s="87"/>
    </row>
    <row r="78" spans="1:18" s="2" customFormat="1">
      <c r="A78" s="157" t="s">
        <v>80</v>
      </c>
      <c r="B78" s="161" t="s">
        <v>81</v>
      </c>
      <c r="C78" s="153">
        <v>85962.6</v>
      </c>
      <c r="D78" s="153">
        <v>85668.4</v>
      </c>
      <c r="E78" s="153">
        <f t="shared" si="5"/>
        <v>99.657758141331215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82</v>
      </c>
      <c r="B79" s="188" t="s">
        <v>83</v>
      </c>
      <c r="C79" s="155">
        <f>SUM(C80:C81)</f>
        <v>246157.3</v>
      </c>
      <c r="D79" s="155">
        <f>SUM(D80:D81)</f>
        <v>246100.40000000002</v>
      </c>
      <c r="E79" s="155">
        <f t="shared" si="5"/>
        <v>99.97688469933658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84</v>
      </c>
      <c r="B80" s="161" t="s">
        <v>85</v>
      </c>
      <c r="C80" s="153">
        <v>185332.8</v>
      </c>
      <c r="D80" s="153">
        <v>185332.6</v>
      </c>
      <c r="E80" s="153">
        <f t="shared" si="5"/>
        <v>99.999892086020409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18" customHeight="1">
      <c r="A81" s="157" t="s">
        <v>86</v>
      </c>
      <c r="B81" s="161" t="s">
        <v>87</v>
      </c>
      <c r="C81" s="153">
        <v>60824.5</v>
      </c>
      <c r="D81" s="153">
        <v>60767.8</v>
      </c>
      <c r="E81" s="153">
        <f t="shared" si="5"/>
        <v>99.906780984636129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6" t="s">
        <v>88</v>
      </c>
      <c r="B82" s="188" t="s">
        <v>89</v>
      </c>
      <c r="C82" s="155">
        <f>SUM(C83:C85)</f>
        <v>52286</v>
      </c>
      <c r="D82" s="155">
        <f>SUM(D83:D85)</f>
        <v>50440.2</v>
      </c>
      <c r="E82" s="155">
        <f t="shared" si="5"/>
        <v>96.469800711471521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90</v>
      </c>
      <c r="B83" s="161" t="s">
        <v>91</v>
      </c>
      <c r="C83" s="153">
        <v>10773</v>
      </c>
      <c r="D83" s="153">
        <v>10697.2</v>
      </c>
      <c r="E83" s="153">
        <f t="shared" si="5"/>
        <v>99.296389120950536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92</v>
      </c>
      <c r="B84" s="161" t="s">
        <v>93</v>
      </c>
      <c r="C84" s="153">
        <v>12351.9</v>
      </c>
      <c r="D84" s="153">
        <v>10582</v>
      </c>
      <c r="E84" s="153">
        <f t="shared" si="5"/>
        <v>85.67103036779767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7" t="s">
        <v>94</v>
      </c>
      <c r="B85" s="161" t="s">
        <v>95</v>
      </c>
      <c r="C85" s="153">
        <v>29161.1</v>
      </c>
      <c r="D85" s="153">
        <v>29161</v>
      </c>
      <c r="E85" s="153">
        <f t="shared" si="5"/>
        <v>99.999657077407917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56" t="s">
        <v>96</v>
      </c>
      <c r="B86" s="188" t="s">
        <v>97</v>
      </c>
      <c r="C86" s="155">
        <f>SUM(C87:C89)</f>
        <v>246768.2</v>
      </c>
      <c r="D86" s="155">
        <f>SUM(D87:D89)</f>
        <v>246740.6</v>
      </c>
      <c r="E86" s="155">
        <f t="shared" si="5"/>
        <v>99.988815414627979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>
      <c r="A87" s="162" t="s">
        <v>98</v>
      </c>
      <c r="B87" s="161" t="s">
        <v>99</v>
      </c>
      <c r="C87" s="153">
        <v>233120.7</v>
      </c>
      <c r="D87" s="153">
        <v>233108.30000000002</v>
      </c>
      <c r="E87" s="153">
        <f t="shared" si="5"/>
        <v>99.994680867035839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idden="1">
      <c r="A88" s="162" t="s">
        <v>143</v>
      </c>
      <c r="B88" s="189" t="s">
        <v>142</v>
      </c>
      <c r="C88" s="153"/>
      <c r="D88" s="153"/>
      <c r="E88" s="155">
        <v>0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18" customHeight="1">
      <c r="A89" s="162" t="s">
        <v>100</v>
      </c>
      <c r="B89" s="161" t="s">
        <v>101</v>
      </c>
      <c r="C89" s="153">
        <v>13647.5</v>
      </c>
      <c r="D89" s="153">
        <v>13632.3</v>
      </c>
      <c r="E89" s="153">
        <f t="shared" ref="E89:E94" si="6">D89/C89*100</f>
        <v>99.888624290163037</v>
      </c>
      <c r="F89" s="87"/>
      <c r="G89" s="3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193" customFormat="1">
      <c r="A90" s="150" t="s">
        <v>162</v>
      </c>
      <c r="B90" s="188" t="s">
        <v>163</v>
      </c>
      <c r="C90" s="155">
        <f>C91+C92</f>
        <v>8122.4</v>
      </c>
      <c r="D90" s="155">
        <f>D91+D92</f>
        <v>8122.4</v>
      </c>
      <c r="E90" s="155">
        <f t="shared" si="6"/>
        <v>100</v>
      </c>
      <c r="F90" s="87"/>
      <c r="G90" s="11"/>
      <c r="H90" s="33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s="2" customFormat="1">
      <c r="A91" s="162" t="s">
        <v>165</v>
      </c>
      <c r="B91" s="161" t="s">
        <v>164</v>
      </c>
      <c r="C91" s="153">
        <v>8122.4</v>
      </c>
      <c r="D91" s="153">
        <v>8122.4</v>
      </c>
      <c r="E91" s="153">
        <f t="shared" si="6"/>
        <v>100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idden="1">
      <c r="A92" s="162" t="s">
        <v>165</v>
      </c>
      <c r="B92" s="161" t="s">
        <v>164</v>
      </c>
      <c r="C92" s="153">
        <v>0</v>
      </c>
      <c r="D92" s="153">
        <v>0</v>
      </c>
      <c r="E92" s="153" t="e">
        <f t="shared" si="6"/>
        <v>#DIV/0!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56" t="s">
        <v>102</v>
      </c>
      <c r="B93" s="188" t="s">
        <v>103</v>
      </c>
      <c r="C93" s="155">
        <f>C94</f>
        <v>50037.2</v>
      </c>
      <c r="D93" s="155">
        <f>D94</f>
        <v>35729.4</v>
      </c>
      <c r="E93" s="155">
        <f t="shared" si="6"/>
        <v>71.405674178411275</v>
      </c>
      <c r="F93" s="87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62" t="s">
        <v>104</v>
      </c>
      <c r="B94" s="161" t="s">
        <v>105</v>
      </c>
      <c r="C94" s="153">
        <v>50037.2</v>
      </c>
      <c r="D94" s="153">
        <v>35729.4</v>
      </c>
      <c r="E94" s="153">
        <f t="shared" si="6"/>
        <v>71.405674178411275</v>
      </c>
      <c r="F94" s="87"/>
      <c r="G94" s="196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122</v>
      </c>
      <c r="B95" s="172" t="s">
        <v>123</v>
      </c>
      <c r="C95" s="173">
        <f>C96+C99+C104</f>
        <v>171056</v>
      </c>
      <c r="D95" s="173">
        <f>D96+D99+D103+D104</f>
        <v>68171.900000000009</v>
      </c>
      <c r="E95" s="173" t="s">
        <v>124</v>
      </c>
      <c r="F95" s="87"/>
      <c r="G95" s="230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1" t="s">
        <v>125</v>
      </c>
      <c r="B96" s="172" t="s">
        <v>126</v>
      </c>
      <c r="C96" s="173">
        <f>C97-(-C98)+C103</f>
        <v>121090.70000000001</v>
      </c>
      <c r="D96" s="173">
        <f>D97-(-D98)</f>
        <v>1111.7000000000116</v>
      </c>
      <c r="E96" s="173" t="s">
        <v>124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5" t="s">
        <v>179</v>
      </c>
      <c r="B97" s="176" t="s">
        <v>126</v>
      </c>
      <c r="C97" s="177">
        <v>461607.7</v>
      </c>
      <c r="D97" s="177">
        <v>341628.7</v>
      </c>
      <c r="E97" s="153">
        <f>D97/C97*100</f>
        <v>74.008449165817652</v>
      </c>
      <c r="F97" s="87"/>
      <c r="G97" s="3"/>
      <c r="H97" s="22"/>
      <c r="I97" s="19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5" t="s">
        <v>180</v>
      </c>
      <c r="B98" s="176" t="s">
        <v>126</v>
      </c>
      <c r="C98" s="177">
        <v>-340517</v>
      </c>
      <c r="D98" s="177">
        <v>-340517</v>
      </c>
      <c r="E98" s="153">
        <f>D98/C98*100</f>
        <v>100</v>
      </c>
      <c r="F98" s="87"/>
      <c r="G98" s="3"/>
      <c r="H98" s="35"/>
      <c r="I98" s="18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171" t="s">
        <v>181</v>
      </c>
      <c r="B99" s="172" t="s">
        <v>130</v>
      </c>
      <c r="C99" s="173">
        <f>C100+C101</f>
        <v>-8849.3999999999942</v>
      </c>
      <c r="D99" s="173">
        <f>D100+D101</f>
        <v>-8849.3000000000029</v>
      </c>
      <c r="E99" s="173" t="s">
        <v>124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175" t="s">
        <v>182</v>
      </c>
      <c r="B100" s="176" t="s">
        <v>130</v>
      </c>
      <c r="C100" s="177">
        <v>108114</v>
      </c>
      <c r="D100" s="177">
        <v>108114</v>
      </c>
      <c r="E100" s="153">
        <f>D100/C100*100</f>
        <v>100</v>
      </c>
      <c r="F100" s="87"/>
      <c r="G100" s="3"/>
      <c r="H100" s="35"/>
      <c r="I100" s="35"/>
      <c r="J100" s="7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47.25">
      <c r="A101" s="175" t="s">
        <v>183</v>
      </c>
      <c r="B101" s="176" t="s">
        <v>130</v>
      </c>
      <c r="C101" s="177">
        <v>-116963.4</v>
      </c>
      <c r="D101" s="177">
        <v>-116963.3</v>
      </c>
      <c r="E101" s="153">
        <f>D101/C101*100</f>
        <v>99.999914503169379</v>
      </c>
      <c r="F101" s="87"/>
      <c r="G101" s="196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 hidden="1">
      <c r="A102" s="171" t="s">
        <v>133</v>
      </c>
      <c r="B102" s="172" t="s">
        <v>134</v>
      </c>
      <c r="C102" s="173"/>
      <c r="D102" s="173"/>
      <c r="E102" s="173" t="s">
        <v>124</v>
      </c>
      <c r="F102" s="87"/>
      <c r="G102" s="195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171" t="s">
        <v>133</v>
      </c>
      <c r="B103" s="172" t="s">
        <v>134</v>
      </c>
      <c r="C103" s="173">
        <v>0</v>
      </c>
      <c r="D103" s="173">
        <v>65000</v>
      </c>
      <c r="E103" s="173" t="s">
        <v>124</v>
      </c>
      <c r="F103" s="87"/>
      <c r="G103" s="230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31.5">
      <c r="A104" s="171" t="s">
        <v>135</v>
      </c>
      <c r="B104" s="172" t="s">
        <v>136</v>
      </c>
      <c r="C104" s="173">
        <v>58814.7</v>
      </c>
      <c r="D104" s="173">
        <v>10909.5</v>
      </c>
      <c r="E104" s="173" t="s">
        <v>124</v>
      </c>
      <c r="F104" s="87"/>
      <c r="G104" s="230"/>
      <c r="H104" s="35"/>
      <c r="I104" s="35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86"/>
      <c r="D300" s="86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86"/>
      <c r="D301" s="86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86"/>
      <c r="D302" s="86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86"/>
      <c r="D303" s="86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86"/>
      <c r="D304" s="86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86"/>
      <c r="D305" s="86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86"/>
      <c r="D306" s="86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86"/>
      <c r="D307" s="86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86"/>
      <c r="D308" s="86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86"/>
      <c r="D309" s="86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86"/>
      <c r="D310" s="86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86"/>
      <c r="D311" s="86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86"/>
      <c r="D312" s="86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86"/>
      <c r="D313" s="86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86"/>
      <c r="D314" s="86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86"/>
      <c r="D315" s="86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86"/>
      <c r="D316" s="86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86"/>
      <c r="D317" s="86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86"/>
      <c r="D318" s="86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86"/>
      <c r="D319" s="86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86"/>
      <c r="D320" s="86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86"/>
      <c r="D321" s="86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86"/>
      <c r="D322" s="86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86"/>
      <c r="D323" s="86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86"/>
      <c r="D324" s="86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86"/>
      <c r="D325" s="86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86"/>
      <c r="D326" s="86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86"/>
      <c r="D327" s="86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86"/>
      <c r="D328" s="86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86"/>
      <c r="D329" s="86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86"/>
      <c r="D330" s="86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86"/>
      <c r="D331" s="86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86"/>
      <c r="D332" s="86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86"/>
      <c r="D333" s="86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86"/>
      <c r="D334" s="86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86"/>
      <c r="D335" s="86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86"/>
      <c r="D336" s="86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86"/>
      <c r="D337" s="86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86"/>
      <c r="D338" s="86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86"/>
      <c r="D339" s="86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86"/>
      <c r="D340" s="86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86"/>
      <c r="D341" s="86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86"/>
      <c r="D342" s="86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86"/>
      <c r="D343" s="86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86"/>
      <c r="D344" s="86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86"/>
      <c r="D345" s="86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86"/>
      <c r="D346" s="86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86"/>
      <c r="D347" s="86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86"/>
      <c r="D348" s="86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86"/>
      <c r="D349" s="86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86"/>
      <c r="D350" s="86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86"/>
      <c r="D351" s="86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86"/>
      <c r="D352" s="86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86"/>
      <c r="D353" s="86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86"/>
      <c r="D354" s="86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86"/>
      <c r="D355" s="86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86"/>
      <c r="D356" s="86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86"/>
      <c r="D357" s="86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86"/>
      <c r="D358" s="86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86"/>
      <c r="D359" s="86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86"/>
      <c r="D360" s="86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86"/>
      <c r="D361" s="86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86"/>
      <c r="D362" s="86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86"/>
      <c r="D363" s="86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86"/>
      <c r="D364" s="86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86"/>
      <c r="D365" s="86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86"/>
      <c r="D366" s="86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86"/>
      <c r="D367" s="86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86"/>
      <c r="D368" s="86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86"/>
      <c r="D369" s="86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86"/>
      <c r="D370" s="86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86"/>
      <c r="D371" s="86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86"/>
      <c r="D372" s="86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86"/>
      <c r="D373" s="86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86"/>
      <c r="D374" s="86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86"/>
      <c r="D375" s="86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86"/>
      <c r="D376" s="86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86"/>
      <c r="D377" s="86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86"/>
      <c r="D378" s="86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86"/>
      <c r="D379" s="86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86"/>
      <c r="D380" s="86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15" customWidth="1"/>
  </cols>
  <sheetData>
    <row r="1" spans="1:5">
      <c r="A1" s="205" t="s">
        <v>178</v>
      </c>
      <c r="B1" s="204"/>
      <c r="C1" s="204"/>
      <c r="D1" s="204"/>
      <c r="E1" s="206"/>
    </row>
    <row r="2" spans="1:5" ht="12.75">
      <c r="A2"/>
      <c r="B2"/>
      <c r="C2"/>
      <c r="D2"/>
      <c r="E2" s="207"/>
    </row>
    <row r="3" spans="1:5">
      <c r="B3" s="199"/>
      <c r="C3" s="186"/>
      <c r="D3" s="186"/>
      <c r="E3" s="208"/>
    </row>
    <row r="4" spans="1:5">
      <c r="A4" s="135"/>
      <c r="B4" s="136"/>
      <c r="C4" s="137"/>
      <c r="D4" s="137"/>
      <c r="E4" s="209" t="s">
        <v>0</v>
      </c>
    </row>
    <row r="5" spans="1:5" ht="47.25">
      <c r="A5" s="201" t="s">
        <v>1</v>
      </c>
      <c r="B5" s="201" t="s">
        <v>2</v>
      </c>
      <c r="C5" s="200" t="s">
        <v>175</v>
      </c>
      <c r="D5" s="200" t="s">
        <v>176</v>
      </c>
      <c r="E5" s="210" t="s">
        <v>172</v>
      </c>
    </row>
    <row r="6" spans="1:5" ht="12.75">
      <c r="A6"/>
      <c r="B6"/>
      <c r="C6"/>
      <c r="D6"/>
      <c r="E6" s="207"/>
    </row>
    <row r="7" spans="1:5">
      <c r="A7" s="138">
        <v>1</v>
      </c>
      <c r="B7" s="139">
        <v>2</v>
      </c>
      <c r="C7" s="138">
        <v>3</v>
      </c>
      <c r="D7" s="138">
        <v>4</v>
      </c>
      <c r="E7" s="211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3061559.6000000006</v>
      </c>
      <c r="E8" s="212">
        <f>D8-C8</f>
        <v>37118.200000000652</v>
      </c>
    </row>
    <row r="9" spans="1:5">
      <c r="A9" s="185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1280411.8999999999</v>
      </c>
      <c r="E9" s="212">
        <f t="shared" ref="E9:E72" si="0">D9-C9</f>
        <v>-97411.90000000014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749322.3</v>
      </c>
      <c r="E10" s="213">
        <f t="shared" si="0"/>
        <v>18596.800000000047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1823</v>
      </c>
      <c r="E11" s="213">
        <f t="shared" si="0"/>
        <v>15.900000000000091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115604.7</v>
      </c>
      <c r="E12" s="213">
        <f t="shared" si="0"/>
        <v>-89137.599999999991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32726.7</v>
      </c>
      <c r="E13" s="213">
        <f t="shared" si="0"/>
        <v>-6655.8999999999978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10609.1</v>
      </c>
      <c r="E14" s="213">
        <f t="shared" si="0"/>
        <v>1471.2000000000007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-12.1</v>
      </c>
      <c r="E15" s="213">
        <f t="shared" si="0"/>
        <v>-12.299999999999999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211740.5</v>
      </c>
      <c r="E16" s="213">
        <f t="shared" si="0"/>
        <v>-71982.5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10949.6</v>
      </c>
      <c r="E17" s="213">
        <f t="shared" si="0"/>
        <v>7466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1474.7</v>
      </c>
      <c r="E18" s="213">
        <f t="shared" si="0"/>
        <v>-1310.3999999999999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64385.9</v>
      </c>
      <c r="E19" s="213">
        <f t="shared" si="0"/>
        <v>20868.5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81463.199999999997</v>
      </c>
      <c r="E20" s="213">
        <f t="shared" si="0"/>
        <v>25636.199999999997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324.3</v>
      </c>
      <c r="E21" s="213">
        <f t="shared" si="0"/>
        <v>-2367.7999999999997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13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1781147.7000000004</v>
      </c>
      <c r="E23" s="212">
        <f t="shared" si="0"/>
        <v>134530.10000000056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1783657.7000000002</v>
      </c>
      <c r="E24" s="212">
        <f t="shared" si="0"/>
        <v>134536.20000000019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83481.100000000006</v>
      </c>
      <c r="E25" s="213">
        <f t="shared" si="0"/>
        <v>41912.200000000004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доходами'!D27</f>
        <v>0</v>
      </c>
      <c r="E26" s="213">
        <f t="shared" si="0"/>
        <v>0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доходами'!D28</f>
        <v>384706.9</v>
      </c>
      <c r="E27" s="213">
        <f t="shared" si="0"/>
        <v>29990.100000000035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доходами'!D29</f>
        <v>1272662.6000000001</v>
      </c>
      <c r="E28" s="213">
        <f t="shared" si="0"/>
        <v>33926.800000000047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доходами'!D30</f>
        <v>42807.1</v>
      </c>
      <c r="E29" s="213">
        <f t="shared" si="0"/>
        <v>28707.1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доходами'!D31</f>
        <v>171.1</v>
      </c>
      <c r="E30" s="213">
        <f t="shared" si="0"/>
        <v>-856.30000000000007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доходами'!D32</f>
        <v>0</v>
      </c>
      <c r="E31" s="213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доходами'!D33</f>
        <v>2226.6</v>
      </c>
      <c r="E32" s="213">
        <f t="shared" si="0"/>
        <v>2150.2999999999997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доходами'!D34</f>
        <v>-4907.7</v>
      </c>
      <c r="E33" s="213">
        <f t="shared" si="0"/>
        <v>-1300.0999999999999</v>
      </c>
    </row>
    <row r="34" spans="1:5">
      <c r="A34" s="156" t="s">
        <v>26</v>
      </c>
      <c r="B34" s="201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14">
        <f t="shared" si="0"/>
        <v>79185.099999999627</v>
      </c>
    </row>
    <row r="35" spans="1:5">
      <c r="A35" s="202" t="s">
        <v>27</v>
      </c>
      <c r="B35" s="201"/>
      <c r="C35" s="155">
        <f>C36+C46+C50+C55+C60+C62+C68+C71+C75+C79+C83</f>
        <v>2143220</v>
      </c>
      <c r="D35" s="155">
        <f>D36+D46+D50+D55+D60+D62+D68+D71+D75+D79+D83</f>
        <v>2222405.0999999996</v>
      </c>
      <c r="E35" s="214">
        <f t="shared" si="0"/>
        <v>79185.099999999627</v>
      </c>
    </row>
    <row r="36" spans="1:5">
      <c r="A36" s="156" t="s">
        <v>28</v>
      </c>
      <c r="B36" s="188" t="s">
        <v>29</v>
      </c>
      <c r="C36" s="155">
        <f>SUM(C37:C45)</f>
        <v>245467.90000000002</v>
      </c>
      <c r="D36" s="155">
        <f>SUM(D37:D45)</f>
        <v>212563.1</v>
      </c>
      <c r="E36" s="214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92">
        <v>0</v>
      </c>
      <c r="E37" s="213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13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13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1">
        <f t="shared" si="0"/>
        <v>2998.1999999999825</v>
      </c>
    </row>
    <row r="41" spans="1:5">
      <c r="A41" s="160" t="s">
        <v>144</v>
      </c>
      <c r="B41" s="189" t="s">
        <v>145</v>
      </c>
      <c r="C41" s="153"/>
      <c r="D41" s="153"/>
      <c r="E41" s="211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1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1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1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1">
        <f t="shared" si="0"/>
        <v>-41333.600000000006</v>
      </c>
    </row>
    <row r="46" spans="1:5" ht="31.5">
      <c r="A46" s="156" t="s">
        <v>44</v>
      </c>
      <c r="B46" s="188" t="s">
        <v>45</v>
      </c>
      <c r="C46" s="155">
        <f>SUM(C47:C48)+C49</f>
        <v>2687.8</v>
      </c>
      <c r="D46" s="155">
        <f>SUM(D47:D48)+D49</f>
        <v>3077.8999999999996</v>
      </c>
      <c r="E46" s="214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1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1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1">
        <f t="shared" si="0"/>
        <v>511.29999999999995</v>
      </c>
    </row>
    <row r="50" spans="1:5">
      <c r="A50" s="163" t="s">
        <v>52</v>
      </c>
      <c r="B50" s="188" t="s">
        <v>53</v>
      </c>
      <c r="C50" s="155">
        <f>SUM(C51:C54)</f>
        <v>96791.200000000012</v>
      </c>
      <c r="D50" s="155">
        <f>SUM(D51:D54)</f>
        <v>57480.200000000004</v>
      </c>
      <c r="E50" s="214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1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1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1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1">
        <f t="shared" si="0"/>
        <v>-30727.7</v>
      </c>
    </row>
    <row r="55" spans="1:5">
      <c r="A55" s="156" t="s">
        <v>62</v>
      </c>
      <c r="B55" s="188" t="s">
        <v>63</v>
      </c>
      <c r="C55" s="155">
        <f>SUM(C56:C59)</f>
        <v>192014.80000000002</v>
      </c>
      <c r="D55" s="155">
        <f>SUM(D56:D59)</f>
        <v>346237.80000000005</v>
      </c>
      <c r="E55" s="214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1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1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1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1">
        <f t="shared" si="0"/>
        <v>3359.2000000000007</v>
      </c>
    </row>
    <row r="60" spans="1:5">
      <c r="A60" s="150" t="s">
        <v>137</v>
      </c>
      <c r="B60" s="203" t="s">
        <v>139</v>
      </c>
      <c r="C60" s="141">
        <f>C61</f>
        <v>0</v>
      </c>
      <c r="D60" s="141">
        <f>D61</f>
        <v>0</v>
      </c>
      <c r="E60" s="212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1">
        <f t="shared" si="0"/>
        <v>0</v>
      </c>
    </row>
    <row r="62" spans="1:5">
      <c r="A62" s="163" t="s">
        <v>72</v>
      </c>
      <c r="B62" s="188" t="s">
        <v>73</v>
      </c>
      <c r="C62" s="155">
        <f>C63+C64+C66+C67+C65</f>
        <v>1160943.7</v>
      </c>
      <c r="D62" s="155">
        <f>D63+D64+D66+D67+D65</f>
        <v>1198338.7</v>
      </c>
      <c r="E62" s="214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1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1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1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1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1">
        <f t="shared" si="0"/>
        <v>-935.19999999999709</v>
      </c>
    </row>
    <row r="68" spans="1:5">
      <c r="A68" s="156" t="s">
        <v>82</v>
      </c>
      <c r="B68" s="188" t="s">
        <v>83</v>
      </c>
      <c r="C68" s="155">
        <f>SUM(C69:C70)</f>
        <v>185679.5</v>
      </c>
      <c r="D68" s="155">
        <f>SUM(D69:D70)</f>
        <v>155456.79999999999</v>
      </c>
      <c r="E68" s="214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1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1">
        <f t="shared" si="0"/>
        <v>4114.2999999999956</v>
      </c>
    </row>
    <row r="71" spans="1:5">
      <c r="A71" s="156" t="s">
        <v>88</v>
      </c>
      <c r="B71" s="188" t="s">
        <v>89</v>
      </c>
      <c r="C71" s="155">
        <f>SUM(C72:C74)</f>
        <v>37905.800000000003</v>
      </c>
      <c r="D71" s="155">
        <f>SUM(D72:D74)</f>
        <v>38649</v>
      </c>
      <c r="E71" s="214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1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1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1">
        <f t="shared" si="1"/>
        <v>6138.4000000000015</v>
      </c>
    </row>
    <row r="75" spans="1:5">
      <c r="A75" s="156" t="s">
        <v>96</v>
      </c>
      <c r="B75" s="188" t="s">
        <v>97</v>
      </c>
      <c r="C75" s="155">
        <f>SUM(C76:C78)</f>
        <v>158664.80000000002</v>
      </c>
      <c r="D75" s="155">
        <f>SUM(D76:D78)</f>
        <v>173733.3</v>
      </c>
      <c r="E75" s="214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1">
        <f t="shared" si="1"/>
        <v>16744.299999999988</v>
      </c>
    </row>
    <row r="77" spans="1:5">
      <c r="A77" s="162" t="s">
        <v>143</v>
      </c>
      <c r="B77" s="189" t="s">
        <v>142</v>
      </c>
      <c r="C77" s="153"/>
      <c r="D77" s="153"/>
      <c r="E77" s="211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1">
        <f t="shared" si="1"/>
        <v>-1675.8000000000011</v>
      </c>
    </row>
    <row r="79" spans="1:5">
      <c r="A79" s="150" t="s">
        <v>162</v>
      </c>
      <c r="B79" s="188" t="s">
        <v>163</v>
      </c>
      <c r="C79" s="155">
        <f>C80+C81</f>
        <v>16397.7</v>
      </c>
      <c r="D79" s="155">
        <f>D80+D81</f>
        <v>5061.3</v>
      </c>
      <c r="E79" s="214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14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1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1">
        <f t="shared" si="1"/>
        <v>0</v>
      </c>
    </row>
    <row r="83" spans="1:5" ht="31.5">
      <c r="A83" s="156" t="s">
        <v>102</v>
      </c>
      <c r="B83" s="188" t="s">
        <v>103</v>
      </c>
      <c r="C83" s="155">
        <f>C84</f>
        <v>46666.8</v>
      </c>
      <c r="D83" s="155">
        <f>D84</f>
        <v>31807</v>
      </c>
      <c r="E83" s="214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1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2022-01-20T05:03:49Z</cp:lastPrinted>
  <dcterms:created xsi:type="dcterms:W3CDTF">2014-02-03T08:40:31Z</dcterms:created>
  <dcterms:modified xsi:type="dcterms:W3CDTF">2022-01-24T13:51:49Z</dcterms:modified>
</cp:coreProperties>
</file>