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25" yWindow="15" windowWidth="13110" windowHeight="11865"/>
  </bookViews>
  <sheets>
    <sheet name="с развёрнутыми доходами" sheetId="1" r:id="rId1"/>
    <sheet name="с исправлениями" sheetId="2" state="hidden" r:id="rId2"/>
    <sheet name="аналитика" sheetId="3" state="hidden" r:id="rId3"/>
  </sheets>
  <externalReferences>
    <externalReference r:id="rId4"/>
  </externalReferences>
  <definedNames>
    <definedName name="Z_40CB0436_DE8A_47CC_87B8_4489A6797993_.wvu.PrintArea" localSheetId="0" hidden="1">'с развёрнутыми доходами'!$A$1:$E$73</definedName>
    <definedName name="Z_40CB0436_DE8A_47CC_87B8_4489A6797993_.wvu.PrintTitles" localSheetId="0" hidden="1">'с развёрнутыми доходами'!$5:$7</definedName>
    <definedName name="Z_40CB0436_DE8A_47CC_87B8_4489A6797993_.wvu.Rows" localSheetId="0" hidden="1">'с развёрнутыми доходами'!#REF!,'с развёрнутыми доходами'!#REF!</definedName>
    <definedName name="Z_59841E2B_68EB_4986_A2B2_AA8D2283015C_.wvu.PrintArea" localSheetId="1" hidden="1">'с исправлениями'!$A$1:$E$109</definedName>
    <definedName name="Z_59841E2B_68EB_4986_A2B2_AA8D2283015C_.wvu.PrintArea" localSheetId="0" hidden="1">'с развёрнутыми доходами'!$A$1:$E$107</definedName>
    <definedName name="Z_59841E2B_68EB_4986_A2B2_AA8D2283015C_.wvu.PrintTitles" localSheetId="0" hidden="1">'с развёрнутыми доходами'!$5:$7</definedName>
    <definedName name="Z_59841E2B_68EB_4986_A2B2_AA8D2283015C_.wvu.Rows" localSheetId="1" hidden="1">'с исправлениями'!$94:$94</definedName>
    <definedName name="Z_5C54602A_724E_45A9_8F60_2E1A10275DB0_.wvu.PrintArea" localSheetId="0" hidden="1">'с развёрнутыми доходами'!$A$1:$E$73</definedName>
    <definedName name="Z_5C54602A_724E_45A9_8F60_2E1A10275DB0_.wvu.PrintTitles" localSheetId="0" hidden="1">'с развёрнутыми доходами'!$5:$7</definedName>
    <definedName name="Z_5C54602A_724E_45A9_8F60_2E1A10275DB0_.wvu.Rows" localSheetId="0" hidden="1">'с развёрнутыми доходами'!#REF!,'с развёрнутыми доходами'!$15:$15,'с развёрнутыми доходами'!$29:$31,'с развёрнутыми доходами'!$52:$52</definedName>
    <definedName name="Z_6382D31E_57F9_431A_8857_6E05C5DDD46B_.wvu.PrintArea" localSheetId="0" hidden="1">'с развёрнутыми доходами'!$A$1:$E$73</definedName>
    <definedName name="Z_6382D31E_57F9_431A_8857_6E05C5DDD46B_.wvu.PrintTitles" localSheetId="0" hidden="1">'с развёрнутыми доходами'!$5:$7</definedName>
    <definedName name="Z_6382D31E_57F9_431A_8857_6E05C5DDD46B_.wvu.Rows" localSheetId="0" hidden="1">'с развёрнутыми доходами'!#REF!,'с развёрнутыми доходами'!$52:$52</definedName>
    <definedName name="Z_68DC45B0_5DDE_44CE_B6FE_5C917556A2F2_.wvu.PrintArea" localSheetId="0" hidden="1">'с развёрнутыми доходами'!$A$1:$E$66</definedName>
    <definedName name="Z_68DC45B0_5DDE_44CE_B6FE_5C917556A2F2_.wvu.PrintTitles" localSheetId="0" hidden="1">'с развёрнутыми доходами'!$5:$7</definedName>
    <definedName name="Z_6D630398_ED7B_4347_BEF2_E7CDD1BC3625_.wvu.PrintArea" localSheetId="1" hidden="1">'с исправлениями'!$A$1:$E$109</definedName>
    <definedName name="Z_6D630398_ED7B_4347_BEF2_E7CDD1BC3625_.wvu.PrintArea" localSheetId="0" hidden="1">'с развёрнутыми доходами'!$A$1:$E$107</definedName>
    <definedName name="Z_6D630398_ED7B_4347_BEF2_E7CDD1BC3625_.wvu.PrintTitles" localSheetId="0" hidden="1">'с развёрнутыми доходами'!$5:$7</definedName>
    <definedName name="Z_6D630398_ED7B_4347_BEF2_E7CDD1BC3625_.wvu.Rows" localSheetId="1" hidden="1">'с исправлениями'!$94:$94</definedName>
    <definedName name="Z_6D630398_ED7B_4347_BEF2_E7CDD1BC3625_.wvu.Rows" localSheetId="0" hidden="1">'с развёрнутыми доходами'!#REF!,'с развёрнутыми доходами'!#REF!</definedName>
    <definedName name="Z_81A19E5D_79FB_4B88_B6C5_8807F61EBDAB_.wvu.PrintArea" localSheetId="0" hidden="1">'с развёрнутыми доходами'!$A$1:$E$107</definedName>
    <definedName name="Z_81A19E5D_79FB_4B88_B6C5_8807F61EBDAB_.wvu.PrintTitles" localSheetId="0" hidden="1">'с развёрнутыми доходами'!$5:$7</definedName>
    <definedName name="Z_81A19E5D_79FB_4B88_B6C5_8807F61EBDAB_.wvu.Rows" localSheetId="0" hidden="1">'с развёрнутыми доходами'!#REF!</definedName>
    <definedName name="Z_93FBFA21_5002_4F06_8435_FD33F1112CC8_.wvu.PrintArea" localSheetId="1" hidden="1">'с исправлениями'!$A$1:$E$109</definedName>
    <definedName name="Z_93FBFA21_5002_4F06_8435_FD33F1112CC8_.wvu.PrintArea" localSheetId="0" hidden="1">'с развёрнутыми доходами'!$A$1:$E$107</definedName>
    <definedName name="Z_93FBFA21_5002_4F06_8435_FD33F1112CC8_.wvu.PrintTitles" localSheetId="0" hidden="1">'с развёрнутыми доходами'!$5:$7</definedName>
    <definedName name="Z_93FBFA21_5002_4F06_8435_FD33F1112CC8_.wvu.Rows" localSheetId="1" hidden="1">'с исправлениями'!$94:$94</definedName>
    <definedName name="Z_93FBFA21_5002_4F06_8435_FD33F1112CC8_.wvu.Rows" localSheetId="0" hidden="1">'с развёрнутыми доходами'!#REF!</definedName>
    <definedName name="Z_A6917BCA_00B0_4577_9E20_B12E9F75FF0B_.wvu.PrintArea" localSheetId="1" hidden="1">'с исправлениями'!$A$1:$E$109</definedName>
    <definedName name="Z_A6917BCA_00B0_4577_9E20_B12E9F75FF0B_.wvu.PrintArea" localSheetId="0" hidden="1">'с развёрнутыми доходами'!$A$1:$E$66</definedName>
    <definedName name="Z_A6917BCA_00B0_4577_9E20_B12E9F75FF0B_.wvu.PrintTitles" localSheetId="0" hidden="1">'с развёрнутыми доходами'!$5:$7</definedName>
    <definedName name="Z_A6917BCA_00B0_4577_9E20_B12E9F75FF0B_.wvu.Rows" localSheetId="1" hidden="1">'с исправлениями'!$94:$94</definedName>
    <definedName name="Z_A6917BCA_00B0_4577_9E20_B12E9F75FF0B_.wvu.Rows" localSheetId="0" hidden="1">'с развёрнутыми доходами'!#REF!,'с развёрнутыми доходами'!$52:$52</definedName>
    <definedName name="Z_AD882775_3712_4CB6_AC49_EEC018467B03_.wvu.PrintArea" localSheetId="0" hidden="1">'с развёрнутыми доходами'!$A$1:$E$107</definedName>
    <definedName name="Z_AD882775_3712_4CB6_AC49_EEC018467B03_.wvu.PrintTitles" localSheetId="0" hidden="1">'с развёрнутыми доходами'!$5:$7</definedName>
    <definedName name="Z_AD882775_3712_4CB6_AC49_EEC018467B03_.wvu.Rows" localSheetId="0" hidden="1">'с развёрнутыми доходами'!#REF!,'с развёрнутыми доходами'!$49:$49,'с развёрнутыми доходами'!$51:$51,'с развёрнутыми доходами'!$68:$69,'с развёрнутыми доходами'!$85:$85,'с развёрнутыми доходами'!#REF!,'с развёрнутыми доходами'!#REF!</definedName>
    <definedName name="Z_BED635A2_EB54_451F_9C46_B3D74CB2D886_.wvu.PrintArea" localSheetId="0" hidden="1">'с развёрнутыми доходами'!$A$1:$E$73</definedName>
    <definedName name="Z_BED635A2_EB54_451F_9C46_B3D74CB2D886_.wvu.PrintTitles" localSheetId="0" hidden="1">'с развёрнутыми доходами'!$5:$7</definedName>
    <definedName name="Z_BED635A2_EB54_451F_9C46_B3D74CB2D886_.wvu.Rows" localSheetId="0" hidden="1">'с развёрнутыми доходами'!#REF!,'с развёрнутыми доходами'!#REF!</definedName>
    <definedName name="Z_D224BE65_81B3_4161_B810_12BFE3D6E240_.wvu.PrintArea" localSheetId="0" hidden="1">'с развёрнутыми доходами'!$A$1:$E$73</definedName>
    <definedName name="Z_D224BE65_81B3_4161_B810_12BFE3D6E240_.wvu.PrintTitles" localSheetId="0" hidden="1">'с развёрнутыми доходами'!$5:$7</definedName>
    <definedName name="Z_D224BE65_81B3_4161_B810_12BFE3D6E240_.wvu.Rows" localSheetId="0" hidden="1">'с развёрнутыми доходами'!#REF!,'с развёрнутыми доходами'!$52:$52</definedName>
    <definedName name="Z_D3058AAF_1420_4400_85B6_3E3B713D732D_.wvu.PrintArea" localSheetId="1" hidden="1">'с исправлениями'!$A$1:$E$109</definedName>
    <definedName name="Z_D3058AAF_1420_4400_85B6_3E3B713D732D_.wvu.PrintArea" localSheetId="0" hidden="1">'с развёрнутыми доходами'!$A$1:$E$107</definedName>
    <definedName name="Z_D3058AAF_1420_4400_85B6_3E3B713D732D_.wvu.PrintTitles" localSheetId="0" hidden="1">'с развёрнутыми доходами'!$5:$7</definedName>
    <definedName name="Z_D3058AAF_1420_4400_85B6_3E3B713D732D_.wvu.Rows" localSheetId="1" hidden="1">'с исправлениями'!$94:$94</definedName>
    <definedName name="Z_D3058AAF_1420_4400_85B6_3E3B713D732D_.wvu.Rows" localSheetId="0" hidden="1">'с развёрнутыми доходами'!#REF!,'с развёрнутыми доходами'!$49:$49,'с развёрнутыми доходами'!$51:$51,'с развёрнутыми доходами'!$68:$69,'с развёрнутыми доходами'!$85:$85,'с развёрнутыми доходами'!#REF!,'с развёрнутыми доходами'!#REF!</definedName>
    <definedName name="_xlnm.Print_Titles" localSheetId="0">'с развёрнутыми доходами'!$5:$7</definedName>
    <definedName name="_xlnm.Print_Area" localSheetId="1">'с исправлениями'!$A$1:$E$109</definedName>
    <definedName name="_xlnm.Print_Area" localSheetId="0">'с развёрнутыми доходами'!$A$1:$E$99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D26" i="3"/>
  <c r="E26" s="1"/>
  <c r="D27"/>
  <c r="E27" s="1"/>
  <c r="D28"/>
  <c r="E28" s="1"/>
  <c r="D29"/>
  <c r="E29" s="1"/>
  <c r="D30"/>
  <c r="D31"/>
  <c r="E31" s="1"/>
  <c r="D32"/>
  <c r="D33"/>
  <c r="E33" s="1"/>
  <c r="D25"/>
  <c r="E25" s="1"/>
  <c r="D11"/>
  <c r="E11" s="1"/>
  <c r="D12"/>
  <c r="E12" s="1"/>
  <c r="D13"/>
  <c r="E13" s="1"/>
  <c r="D14"/>
  <c r="E14" s="1"/>
  <c r="D15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E32"/>
  <c r="E30"/>
  <c r="C24"/>
  <c r="C23" s="1"/>
  <c r="E15"/>
  <c r="C9"/>
  <c r="D9" l="1"/>
  <c r="E9" s="1"/>
  <c r="D24"/>
  <c r="D23" s="1"/>
  <c r="E23" s="1"/>
  <c r="C8"/>
  <c r="E24" l="1"/>
  <c r="D8"/>
  <c r="E8" s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<sst xmlns="http://schemas.openxmlformats.org/spreadsheetml/2006/main" count="478" uniqueCount="196">
  <si>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</si>
  <si>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</si>
  <si>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</si>
  <si>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</si>
  <si>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</si>
  <si>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</si>
  <si>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</si>
  <si>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</si>
  <si>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</si>
  <si>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</si>
  <si>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</si>
  <si>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</si>
  <si>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</si>
  <si>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</si>
  <si>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</si>
  <si>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</si>
  <si>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</si>
  <si>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</si>
  <si>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</si>
  <si>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</si>
  <si>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</si>
  <si>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</si>
  <si>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</si>
  <si>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</si>
  <si>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</si>
  <si>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</si>
  <si>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</si>
  <si>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</si>
  <si>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</si>
  <si>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</si>
  <si>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</si>
  <si>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</si>
  <si>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</si>
  <si>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</si>
  <si>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</si>
  <si>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</si>
  <si>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</si>
  <si>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</si>
  <si>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</si>
  <si>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</si>
  <si>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</si>
  <si>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</si>
  <si>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</si>
  <si>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</si>
  <si>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</si>
  <si>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</si>
  <si>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</si>
  <si>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</si>
  <si>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</si>
  <si>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</si>
  <si>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</si>
  <si>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</si>
  <si>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</si>
  <si>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</si>
  <si>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</si>
  <si>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</si>
  <si>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</si>
  <si>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</si>
  <si>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</si>
  <si>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</si>
  <si>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</si>
  <si>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</si>
  <si>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</si>
  <si>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</si>
  <si>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</si>
  <si>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</si>
  <si>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</si>
  <si>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</si>
  <si>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</si>
  <si>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</si>
  <si>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</si>
  <si>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</si>
  <si>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</si>
  <si>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</si>
  <si>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</si>
  <si>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</si>
  <si>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</si>
  <si>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</si>
  <si>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</si>
  <si>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</si>
  <si>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</si>
  <si>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</si>
  <si>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</si>
  <si>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</si>
  <si>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</si>
  <si>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</si>
  <si>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</si>
  <si>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</si>
  <si>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</si>
  <si>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</si>
  <si>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</si>
  <si>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</si>
  <si>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</si>
  <si>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</si>
  <si>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</si>
  <si>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</si>
  <si>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</si>
  <si>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</si>
  <si>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</si>
  <si>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</si>
  <si>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</si>
  <si>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</si>
  <si>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</si>
  <si>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</si>
  <si>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</si>
  <si>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</si>
  <si>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</si>
  <si>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</si>
  <si>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</si>
  <si>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</si>
  <si>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</si>
  <si>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</si>
  <si>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</si>
  <si>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</si>
  <si>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</si>
  <si>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</si>
  <si>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</si>
  <si>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</si>
  <si>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</si>
  <si>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</si>
  <si>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</si>
  <si>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</si>
  <si>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</si>
  <si>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</si>
  <si>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</si>
  <si>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</si>
  <si>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</si>
  <si>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</si>
  <si>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</si>
  <si>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</si>
  <si>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</si>
  <si>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</si>
  <si>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</si>
  <si>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</si>
  <si>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</si>
  <si>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</si>
  <si>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</si>
  <si>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</si>
  <si>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</si>
  <si>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</si>
  <si>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</si>
  <si>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</si>
  <si>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</si>
  <si>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</si>
  <si>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</si>
  <si>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</si>
  <si>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</si>
  <si>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</si>
  <si>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</si>
  <si>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</si>
  <si>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</si>
  <si>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</si>
  <si>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</si>
  <si>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</si>
  <si>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</si>
  <si>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</si>
  <si>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</si>
  <si>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</si>
  <si>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</si>
  <si>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</si>
  <si>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Управление физической культуры и спорта  администрации муниципального образования городского округа "Усинск"</t>
  </si>
  <si>
    <t xml:space="preserve">Комитет по управлению муниципальным имуществом администрации муниципального образования городского округа "Усинск" </t>
  </si>
  <si>
    <t>Средства массовой информации</t>
  </si>
  <si>
    <t>1200</t>
  </si>
  <si>
    <t>1202</t>
  </si>
  <si>
    <t>Периодическая печать и издательства</t>
  </si>
  <si>
    <t>Исполнено в %  к плану</t>
  </si>
  <si>
    <t>Функционирование высшего должностного лица субъекта Российской Федерации и муниципального образования</t>
  </si>
  <si>
    <t>929</t>
  </si>
  <si>
    <t>Управление жилищно-коммунального хозяйства администрации муниципального образования городского округа "Усинск"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</si>
  <si>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</si>
  <si>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</si>
  <si>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</si>
  <si>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</si>
  <si>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</si>
  <si>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</si>
  <si>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</si>
  <si>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</si>
  <si>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 xml:space="preserve">План на 2022 год 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</si>
  <si>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</si>
  <si>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</si>
  <si>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</si>
  <si>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</si>
  <si>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</si>
  <si>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</si>
  <si>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</si>
  <si>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</si>
  <si>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</si>
  <si>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</si>
  <si>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</si>
  <si>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</si>
  <si>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Другие вопросы в области национальной безопасности и правоохранительной деятельности</t>
  </si>
  <si>
    <t>Молодежная политика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</si>
  <si>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</si>
  <si>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</si>
  <si>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Информация об исполнении бюджета муниципального образования городского округа "Усинск" на 01.10.2022 года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</si>
</sst>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0.0"/>
    <numFmt numFmtId="180" formatCode="#,##0.00_ ;[Red]\-#,##0.00\ "/>
  </numFmts>
  <fonts count="30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</font>
    <font>
      <b/>
      <sz val="8"/>
      <name val="Arial Narrow"/>
      <family val="2"/>
      <charset val="204"/>
    </font>
    <font>
      <sz val="12"/>
      <color theme="1"/>
      <name val="Times New Roman Cyr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167" fontId="22" fillId="0" borderId="0" xfId="0" applyNumberFormat="1" applyFont="1" applyFill="1" applyBorder="1" applyAlignment="1" applyProtection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top"/>
    </xf>
    <xf numFmtId="0" fontId="22" fillId="0" borderId="3" xfId="0" applyFont="1" applyFill="1" applyBorder="1" applyAlignment="1">
      <alignment vertical="top" wrapText="1"/>
    </xf>
    <xf numFmtId="49" fontId="22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top" wrapText="1"/>
    </xf>
    <xf numFmtId="49" fontId="19" fillId="0" borderId="0" xfId="0" applyNumberFormat="1" applyFont="1" applyFill="1" applyBorder="1" applyAlignment="1">
      <alignment horizontal="center" vertical="center"/>
    </xf>
    <xf numFmtId="167" fontId="19" fillId="0" borderId="0" xfId="0" applyNumberFormat="1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167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vertical="top" wrapText="1"/>
    </xf>
    <xf numFmtId="0" fontId="1" fillId="9" borderId="0" xfId="0" applyFont="1" applyFill="1" applyAlignment="1">
      <alignment vertical="top"/>
    </xf>
    <xf numFmtId="172" fontId="1" fillId="9" borderId="0" xfId="0" applyNumberFormat="1" applyFont="1" applyFill="1" applyBorder="1" applyAlignment="1">
      <alignment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top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29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1" fillId="9" borderId="0" xfId="0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4" fontId="28" fillId="0" borderId="0" xfId="0" applyNumberFormat="1" applyFont="1" applyBorder="1" applyAlignment="1" applyProtection="1">
      <alignment horizontal="right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0" fontId="22" fillId="0" borderId="2" xfId="0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>
      <alignment horizontal="center" vertical="center" wrapText="1"/>
    </xf>
    <xf numFmtId="179" fontId="20" fillId="0" borderId="2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Alignment="1">
      <alignment vertical="top"/>
    </xf>
    <xf numFmtId="172" fontId="27" fillId="0" borderId="0" xfId="0" applyNumberFormat="1" applyFont="1" applyFill="1" applyAlignment="1">
      <alignment vertical="top"/>
    </xf>
    <xf numFmtId="167" fontId="19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4"/>
  <sheetViews>
    <sheetView tabSelected="1" view="pageBreakPreview" zoomScaleSheetLayoutView="100" workbookViewId="0">
      <selection activeCell="H96" sqref="H96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86" customWidth="1"/>
    <col min="6" max="6" width="18.6640625" style="86" customWidth="1"/>
    <col min="7" max="7" width="25.1640625" style="3" customWidth="1"/>
    <col min="8" max="8" width="22.5" style="4" customWidth="1"/>
    <col min="9" max="9" width="25.5" style="3" customWidth="1"/>
    <col min="10" max="10" width="29" style="3" customWidth="1"/>
    <col min="11" max="11" width="22.83203125" style="3" customWidth="1"/>
    <col min="12" max="12" width="23.1640625" style="3" customWidth="1"/>
    <col min="13" max="17" width="9.33203125" style="3"/>
    <col min="18" max="18" width="96.6640625" style="3" bestFit="1" customWidth="1"/>
    <col min="19" max="16384" width="9.33203125" style="3"/>
  </cols>
  <sheetData>
    <row r="1" spans="1:11" ht="18.75" customHeight="1">
      <c r="A1" s="239" t="s">
        <v>195</v>
      </c>
      <c r="B1" s="239"/>
      <c r="C1" s="239"/>
      <c r="D1" s="239"/>
      <c r="E1" s="240"/>
      <c r="F1" s="87"/>
      <c r="G1" s="4"/>
      <c r="I1" s="199"/>
      <c r="J1" s="4"/>
      <c r="K1" s="4"/>
    </row>
    <row r="2" spans="1:11" ht="18.75" customHeight="1">
      <c r="A2" s="239"/>
      <c r="B2" s="239"/>
      <c r="C2" s="239"/>
      <c r="D2" s="239"/>
      <c r="E2" s="240"/>
      <c r="F2" s="87"/>
      <c r="G2" s="4"/>
      <c r="I2" s="4"/>
      <c r="J2" s="4"/>
      <c r="K2" s="4"/>
    </row>
    <row r="3" spans="1:11" ht="18.75" customHeight="1">
      <c r="B3" s="204"/>
      <c r="C3" s="192"/>
      <c r="D3" s="192"/>
      <c r="E3" s="87"/>
      <c r="F3" s="87"/>
      <c r="G3" s="4"/>
      <c r="I3" s="4"/>
      <c r="J3" s="4"/>
      <c r="K3" s="4"/>
    </row>
    <row r="4" spans="1:11" ht="15.75" customHeight="1">
      <c r="A4" s="135"/>
      <c r="B4" s="136"/>
      <c r="C4" s="137"/>
      <c r="D4" s="137"/>
      <c r="E4" s="137" t="s">
        <v>0</v>
      </c>
      <c r="F4" s="193"/>
      <c r="G4" s="4"/>
      <c r="I4" s="4"/>
      <c r="J4" s="4"/>
      <c r="K4" s="4"/>
    </row>
    <row r="5" spans="1:11" ht="15.75" customHeight="1">
      <c r="A5" s="243" t="s">
        <v>1</v>
      </c>
      <c r="B5" s="243" t="s">
        <v>2</v>
      </c>
      <c r="C5" s="241" t="s">
        <v>178</v>
      </c>
      <c r="D5" s="241" t="s">
        <v>3</v>
      </c>
      <c r="E5" s="241" t="s">
        <v>166</v>
      </c>
      <c r="F5" s="192"/>
      <c r="G5" s="4"/>
      <c r="H5" s="87"/>
      <c r="I5" s="87"/>
      <c r="J5" s="87"/>
      <c r="K5" s="4"/>
    </row>
    <row r="6" spans="1:11" ht="42.75" customHeight="1">
      <c r="A6" s="244"/>
      <c r="B6" s="244"/>
      <c r="C6" s="242"/>
      <c r="D6" s="242"/>
      <c r="E6" s="242"/>
      <c r="F6" s="192"/>
      <c r="G6" s="4"/>
      <c r="I6" s="4"/>
      <c r="J6" s="4"/>
      <c r="K6" s="4"/>
    </row>
    <row r="7" spans="1:11">
      <c r="A7" s="138">
        <v>1</v>
      </c>
      <c r="B7" s="139">
        <v>2</v>
      </c>
      <c r="C7" s="138">
        <v>3</v>
      </c>
      <c r="D7" s="138">
        <v>4</v>
      </c>
      <c r="E7" s="139">
        <v>5</v>
      </c>
      <c r="F7" s="198"/>
      <c r="G7" s="4"/>
      <c r="H7" s="22"/>
      <c r="I7" s="111"/>
      <c r="J7" s="22"/>
      <c r="K7" s="4"/>
    </row>
    <row r="8" spans="1:11">
      <c r="A8" s="140" t="s">
        <v>5</v>
      </c>
      <c r="B8" s="149"/>
      <c r="C8" s="141">
        <v>3425440.79</v>
      </c>
      <c r="D8" s="141">
        <v>2563369.21</v>
      </c>
      <c r="E8" s="141">
        <v>74.83326576490029</v>
      </c>
      <c r="F8" s="87"/>
      <c r="G8" s="6"/>
      <c r="H8" s="22"/>
      <c r="I8" s="111"/>
      <c r="J8" s="22"/>
      <c r="K8" s="22"/>
    </row>
    <row r="9" spans="1:11" s="189" customFormat="1">
      <c r="A9" s="191" t="s">
        <v>6</v>
      </c>
      <c r="B9" s="142">
        <v>10000000</v>
      </c>
      <c r="C9" s="141">
        <v>1491344.82</v>
      </c>
      <c r="D9" s="141">
        <v>1204443.8200000003</v>
      </c>
      <c r="E9" s="141">
        <v>80.762262613417619</v>
      </c>
      <c r="F9" s="87"/>
      <c r="G9" s="6"/>
      <c r="H9" s="190"/>
      <c r="I9" s="224"/>
      <c r="J9" s="224"/>
      <c r="K9" s="224"/>
    </row>
    <row r="10" spans="1:11">
      <c r="A10" s="143" t="s">
        <v>7</v>
      </c>
      <c r="B10" s="144">
        <v>10102000</v>
      </c>
      <c r="C10" s="145">
        <v>744386</v>
      </c>
      <c r="D10" s="145">
        <v>579961</v>
      </c>
      <c r="E10" s="145">
        <v>77.911325575709384</v>
      </c>
      <c r="F10" s="87"/>
      <c r="G10" s="6"/>
      <c r="H10" s="22"/>
      <c r="I10" s="6"/>
      <c r="J10" s="225"/>
      <c r="K10" s="4"/>
    </row>
    <row r="11" spans="1:11" ht="31.5">
      <c r="A11" s="146" t="s">
        <v>141</v>
      </c>
      <c r="B11" s="144">
        <v>10300000</v>
      </c>
      <c r="C11" s="145">
        <v>1818.8</v>
      </c>
      <c r="D11" s="145">
        <v>1564.5</v>
      </c>
      <c r="E11" s="145">
        <v>86.018253793710144</v>
      </c>
      <c r="F11" s="87"/>
      <c r="G11" s="6"/>
      <c r="H11" s="226"/>
      <c r="I11" s="226"/>
      <c r="J11" s="225"/>
      <c r="K11" s="4"/>
    </row>
    <row r="12" spans="1:11">
      <c r="A12" s="147" t="s">
        <v>8</v>
      </c>
      <c r="B12" s="144">
        <v>10500000</v>
      </c>
      <c r="C12" s="145">
        <v>101535</v>
      </c>
      <c r="D12" s="145">
        <v>83483.8</v>
      </c>
      <c r="E12" s="145">
        <v>82.221696951790022</v>
      </c>
      <c r="F12" s="87"/>
      <c r="G12" s="6"/>
      <c r="H12" s="6"/>
      <c r="I12" s="4"/>
      <c r="J12" s="4"/>
      <c r="K12" s="4"/>
    </row>
    <row r="13" spans="1:11">
      <c r="A13" s="148" t="s">
        <v>9</v>
      </c>
      <c r="B13" s="144">
        <v>10600000</v>
      </c>
      <c r="C13" s="145">
        <v>34909</v>
      </c>
      <c r="D13" s="145">
        <v>12013.86</v>
      </c>
      <c r="E13" s="145">
        <v>34.414792746856115</v>
      </c>
      <c r="F13" s="87"/>
      <c r="G13" s="6"/>
      <c r="I13" s="4"/>
      <c r="J13" s="4"/>
      <c r="K13" s="4"/>
    </row>
    <row r="14" spans="1:11">
      <c r="A14" s="148" t="s">
        <v>10</v>
      </c>
      <c r="B14" s="144">
        <v>10800000</v>
      </c>
      <c r="C14" s="145">
        <v>9479</v>
      </c>
      <c r="D14" s="145">
        <v>7763.76</v>
      </c>
      <c r="E14" s="145">
        <v>81.904842282941232</v>
      </c>
      <c r="F14" s="87"/>
      <c r="G14" s="6"/>
      <c r="H14" s="6"/>
      <c r="I14" s="6"/>
      <c r="J14" s="4"/>
      <c r="K14" s="4"/>
    </row>
    <row r="15" spans="1:11" ht="31.5">
      <c r="A15" s="148" t="s">
        <v>11</v>
      </c>
      <c r="B15" s="144">
        <v>10900000</v>
      </c>
      <c r="C15" s="145">
        <v>0</v>
      </c>
      <c r="D15" s="145">
        <v>-4.7</v>
      </c>
      <c r="E15" s="145" t="s">
        <v>154</v>
      </c>
      <c r="F15" s="87"/>
      <c r="G15" s="6"/>
      <c r="I15" s="4"/>
      <c r="J15" s="4"/>
      <c r="K15" s="4"/>
    </row>
    <row r="16" spans="1:11" ht="31.5">
      <c r="A16" s="148" t="s">
        <v>12</v>
      </c>
      <c r="B16" s="144">
        <v>11100000</v>
      </c>
      <c r="C16" s="145">
        <v>217336.5</v>
      </c>
      <c r="D16" s="145">
        <v>147226.68</v>
      </c>
      <c r="E16" s="145">
        <v>67.741350394434434</v>
      </c>
      <c r="F16" s="87"/>
      <c r="G16" s="6"/>
      <c r="I16" s="6"/>
      <c r="J16" s="4"/>
      <c r="K16" s="4"/>
    </row>
    <row r="17" spans="1:10">
      <c r="A17" s="148" t="s">
        <v>13</v>
      </c>
      <c r="B17" s="144">
        <v>11200000</v>
      </c>
      <c r="C17" s="145">
        <v>10413.700000000001</v>
      </c>
      <c r="D17" s="145">
        <v>3027.79</v>
      </c>
      <c r="E17" s="145">
        <v>29.075064578391924</v>
      </c>
      <c r="F17" s="87"/>
      <c r="G17" s="7"/>
      <c r="H17" s="199"/>
    </row>
    <row r="18" spans="1:10" ht="31.5">
      <c r="A18" s="148" t="s">
        <v>14</v>
      </c>
      <c r="B18" s="144">
        <v>11300000</v>
      </c>
      <c r="C18" s="145">
        <v>1432</v>
      </c>
      <c r="D18" s="145">
        <v>1077.06</v>
      </c>
      <c r="E18" s="145">
        <v>75.213687150837984</v>
      </c>
      <c r="F18" s="87"/>
      <c r="G18" s="7"/>
    </row>
    <row r="19" spans="1:10" ht="31.5">
      <c r="A19" s="148" t="s">
        <v>15</v>
      </c>
      <c r="B19" s="144">
        <v>11400000</v>
      </c>
      <c r="C19" s="145">
        <v>57950</v>
      </c>
      <c r="D19" s="145">
        <v>57597.1</v>
      </c>
      <c r="E19" s="145">
        <v>99.391026747195852</v>
      </c>
      <c r="F19" s="87"/>
      <c r="G19" s="7"/>
    </row>
    <row r="20" spans="1:10">
      <c r="A20" s="148" t="s">
        <v>16</v>
      </c>
      <c r="B20" s="144">
        <v>11600000</v>
      </c>
      <c r="C20" s="145">
        <v>312008.46999999997</v>
      </c>
      <c r="D20" s="145">
        <v>310668.09999999998</v>
      </c>
      <c r="E20" s="145">
        <v>99.570405893147708</v>
      </c>
      <c r="F20" s="87"/>
      <c r="G20" s="7"/>
      <c r="H20" s="8"/>
    </row>
    <row r="21" spans="1:10">
      <c r="A21" s="148" t="s">
        <v>17</v>
      </c>
      <c r="B21" s="144">
        <v>11700000</v>
      </c>
      <c r="C21" s="145">
        <v>76.349999999999994</v>
      </c>
      <c r="D21" s="145">
        <v>64.87</v>
      </c>
      <c r="E21" s="145" t="s">
        <v>154</v>
      </c>
      <c r="F21" s="87"/>
      <c r="G21" s="7"/>
      <c r="H21" s="8"/>
    </row>
    <row r="22" spans="1:10">
      <c r="A22" s="150" t="s">
        <v>18</v>
      </c>
      <c r="B22" s="149">
        <v>20000000</v>
      </c>
      <c r="C22" s="141">
        <v>1934095.97</v>
      </c>
      <c r="D22" s="141">
        <v>1358925.39</v>
      </c>
      <c r="E22" s="141">
        <v>70.261528439046387</v>
      </c>
      <c r="F22" s="87"/>
      <c r="G22" s="7"/>
      <c r="H22" s="35"/>
      <c r="I22" s="18"/>
      <c r="J22" s="18"/>
    </row>
    <row r="23" spans="1:10" ht="47.25">
      <c r="A23" s="150" t="s">
        <v>19</v>
      </c>
      <c r="B23" s="142">
        <v>20200000</v>
      </c>
      <c r="C23" s="141">
        <v>1939696.47</v>
      </c>
      <c r="D23" s="141">
        <v>1364525.89</v>
      </c>
      <c r="E23" s="141">
        <v>70.347392548484649</v>
      </c>
      <c r="F23" s="87"/>
      <c r="G23" s="7"/>
      <c r="H23" s="35"/>
      <c r="I23" s="18"/>
      <c r="J23" s="18"/>
    </row>
    <row r="24" spans="1:10">
      <c r="A24" s="151" t="s">
        <v>20</v>
      </c>
      <c r="B24" s="152">
        <v>20210000</v>
      </c>
      <c r="C24" s="145">
        <v>138929.57999999999</v>
      </c>
      <c r="D24" s="145">
        <v>105137.85</v>
      </c>
      <c r="E24" s="153">
        <v>75.677080431683464</v>
      </c>
      <c r="F24" s="87"/>
      <c r="G24" s="7"/>
    </row>
    <row r="25" spans="1:10">
      <c r="A25" s="151" t="s">
        <v>171</v>
      </c>
      <c r="B25" s="152">
        <v>2021000</v>
      </c>
      <c r="C25" s="145">
        <v>3762.68</v>
      </c>
      <c r="D25" s="145">
        <v>3762.7</v>
      </c>
      <c r="E25" s="153"/>
      <c r="F25" s="87"/>
      <c r="G25" s="7"/>
    </row>
    <row r="26" spans="1:10">
      <c r="A26" s="151" t="s">
        <v>21</v>
      </c>
      <c r="B26" s="152">
        <v>20220000</v>
      </c>
      <c r="C26" s="145">
        <v>289116.2</v>
      </c>
      <c r="D26" s="145">
        <v>212399.35999999999</v>
      </c>
      <c r="E26" s="153">
        <v>73.465049692822461</v>
      </c>
      <c r="F26" s="87"/>
      <c r="G26" s="7"/>
    </row>
    <row r="27" spans="1:10">
      <c r="A27" s="151" t="s">
        <v>22</v>
      </c>
      <c r="B27" s="152">
        <v>20230000</v>
      </c>
      <c r="C27" s="145">
        <v>1463124.19</v>
      </c>
      <c r="D27" s="145">
        <v>1009681.28</v>
      </c>
      <c r="E27" s="153">
        <v>69.00858361175753</v>
      </c>
      <c r="F27" s="87"/>
      <c r="G27" s="7"/>
      <c r="H27" s="35"/>
    </row>
    <row r="28" spans="1:10">
      <c r="A28" s="151" t="s">
        <v>23</v>
      </c>
      <c r="B28" s="152">
        <v>20240000</v>
      </c>
      <c r="C28" s="145">
        <v>48526.5</v>
      </c>
      <c r="D28" s="145">
        <v>37307.4</v>
      </c>
      <c r="E28" s="153" t="s">
        <v>154</v>
      </c>
      <c r="F28" s="87"/>
      <c r="G28" s="7"/>
    </row>
    <row r="29" spans="1:10">
      <c r="A29" s="151" t="s">
        <v>146</v>
      </c>
      <c r="B29" s="144">
        <v>20704000</v>
      </c>
      <c r="C29" s="145">
        <v>360</v>
      </c>
      <c r="D29" s="145">
        <v>360</v>
      </c>
      <c r="E29" s="153" t="s">
        <v>154</v>
      </c>
      <c r="F29" s="87"/>
      <c r="G29" s="7"/>
    </row>
    <row r="30" spans="1:10" ht="92.25" hidden="1" customHeight="1">
      <c r="A30" s="154" t="s">
        <v>170</v>
      </c>
      <c r="B30" s="144">
        <v>20804000</v>
      </c>
      <c r="C30" s="145">
        <v>0</v>
      </c>
      <c r="D30" s="145">
        <v>0</v>
      </c>
      <c r="E30" s="153" t="s">
        <v>154</v>
      </c>
      <c r="F30" s="87"/>
      <c r="G30" s="7"/>
    </row>
    <row r="31" spans="1:10" ht="63" customHeight="1">
      <c r="A31" s="154" t="s">
        <v>24</v>
      </c>
      <c r="B31" s="144">
        <v>21800000</v>
      </c>
      <c r="C31" s="145">
        <v>7.2</v>
      </c>
      <c r="D31" s="145">
        <v>7.2</v>
      </c>
      <c r="E31" s="153" t="s">
        <v>154</v>
      </c>
      <c r="F31" s="87"/>
      <c r="G31" s="7"/>
      <c r="H31" s="155"/>
      <c r="I31" s="25"/>
    </row>
    <row r="32" spans="1:10" ht="48.75" customHeight="1">
      <c r="A32" s="146" t="s">
        <v>25</v>
      </c>
      <c r="B32" s="144">
        <v>21900000</v>
      </c>
      <c r="C32" s="145">
        <v>-5967.7</v>
      </c>
      <c r="D32" s="145">
        <v>-5967.7</v>
      </c>
      <c r="E32" s="153" t="s">
        <v>154</v>
      </c>
      <c r="F32" s="87"/>
      <c r="H32" s="202"/>
      <c r="I32" s="202"/>
      <c r="J32" s="202"/>
    </row>
    <row r="33" spans="1:12">
      <c r="A33" s="156" t="s">
        <v>26</v>
      </c>
      <c r="B33" s="223"/>
      <c r="C33" s="155">
        <v>3520978.8</v>
      </c>
      <c r="D33" s="155">
        <v>2507777.6999999997</v>
      </c>
      <c r="E33" s="155">
        <v>71.223879564398402</v>
      </c>
      <c r="F33" s="227"/>
      <c r="G33" s="7"/>
      <c r="H33" s="7"/>
      <c r="I33" s="228"/>
      <c r="J33" s="229"/>
      <c r="K33" s="230"/>
    </row>
    <row r="34" spans="1:12" s="9" customFormat="1">
      <c r="A34" s="209" t="s">
        <v>159</v>
      </c>
      <c r="B34" s="231"/>
      <c r="C34" s="232">
        <v>3520978.8000000003</v>
      </c>
      <c r="D34" s="232">
        <v>2507777.7000000002</v>
      </c>
      <c r="E34" s="232">
        <v>71.223879564398402</v>
      </c>
      <c r="F34" s="87"/>
      <c r="G34" s="7"/>
      <c r="H34" s="7"/>
      <c r="I34" s="233"/>
      <c r="J34" s="234"/>
    </row>
    <row r="35" spans="1:12" ht="31.5">
      <c r="A35" s="164" t="s">
        <v>107</v>
      </c>
      <c r="B35" s="165">
        <v>905</v>
      </c>
      <c r="C35" s="166">
        <v>8071</v>
      </c>
      <c r="D35" s="166">
        <v>6222</v>
      </c>
      <c r="E35" s="166">
        <v>77.090818981538845</v>
      </c>
      <c r="F35" s="87"/>
      <c r="G35" s="7"/>
      <c r="H35" s="167"/>
      <c r="I35" s="167"/>
      <c r="J35" s="35"/>
      <c r="K35" s="18"/>
    </row>
    <row r="36" spans="1:12" ht="31.5">
      <c r="A36" s="164" t="s">
        <v>108</v>
      </c>
      <c r="B36" s="168" t="s">
        <v>109</v>
      </c>
      <c r="C36" s="166">
        <v>655</v>
      </c>
      <c r="D36" s="166">
        <v>95.4</v>
      </c>
      <c r="E36" s="166">
        <v>14.564885496183209</v>
      </c>
      <c r="F36" s="87"/>
      <c r="G36" s="188"/>
      <c r="H36" s="167"/>
      <c r="I36" s="167"/>
      <c r="J36" s="4"/>
    </row>
    <row r="37" spans="1:12">
      <c r="A37" s="164" t="s">
        <v>110</v>
      </c>
      <c r="B37" s="165" t="s">
        <v>111</v>
      </c>
      <c r="C37" s="166">
        <v>422035.1</v>
      </c>
      <c r="D37" s="166">
        <v>289054.2</v>
      </c>
      <c r="E37" s="166">
        <v>68.49055919756438</v>
      </c>
      <c r="F37" s="87"/>
      <c r="G37" s="7"/>
      <c r="H37" s="7"/>
      <c r="I37" s="7"/>
      <c r="J37" s="169"/>
    </row>
    <row r="38" spans="1:12" ht="51" customHeight="1">
      <c r="A38" s="164" t="s">
        <v>169</v>
      </c>
      <c r="B38" s="165" t="s">
        <v>168</v>
      </c>
      <c r="C38" s="166">
        <v>444035.2</v>
      </c>
      <c r="D38" s="166">
        <v>338056.60000000003</v>
      </c>
      <c r="E38" s="166">
        <v>76.132838117338451</v>
      </c>
      <c r="F38" s="87"/>
      <c r="G38" s="7"/>
      <c r="H38" s="167"/>
      <c r="I38" s="167"/>
      <c r="J38" s="169"/>
    </row>
    <row r="39" spans="1:12" ht="47.25">
      <c r="A39" s="164" t="s">
        <v>112</v>
      </c>
      <c r="B39" s="165" t="s">
        <v>113</v>
      </c>
      <c r="C39" s="166">
        <v>344554.1</v>
      </c>
      <c r="D39" s="166">
        <v>220395.2</v>
      </c>
      <c r="E39" s="166">
        <v>63.965339550450864</v>
      </c>
      <c r="F39" s="87"/>
      <c r="G39" s="7"/>
      <c r="H39" s="170"/>
      <c r="I39" s="170"/>
      <c r="J39" s="4"/>
    </row>
    <row r="40" spans="1:12" ht="47.25">
      <c r="A40" s="164" t="s">
        <v>161</v>
      </c>
      <c r="B40" s="165" t="s">
        <v>115</v>
      </c>
      <c r="C40" s="166">
        <v>37503.699999999997</v>
      </c>
      <c r="D40" s="166">
        <v>24334.5</v>
      </c>
      <c r="E40" s="166">
        <v>64.885597954335168</v>
      </c>
      <c r="F40" s="87"/>
      <c r="G40" s="7"/>
      <c r="H40" s="167"/>
      <c r="I40" s="167"/>
      <c r="J40" s="4"/>
    </row>
    <row r="41" spans="1:12" ht="38.25" customHeight="1">
      <c r="A41" s="164" t="s">
        <v>160</v>
      </c>
      <c r="B41" s="165" t="s">
        <v>117</v>
      </c>
      <c r="C41" s="166">
        <v>225607.5</v>
      </c>
      <c r="D41" s="166">
        <v>173664.4</v>
      </c>
      <c r="E41" s="166">
        <v>76.976341655308445</v>
      </c>
      <c r="F41" s="87"/>
      <c r="G41" s="7"/>
      <c r="H41" s="167"/>
      <c r="I41" s="167"/>
      <c r="J41" s="4"/>
    </row>
    <row r="42" spans="1:12" ht="35.25" customHeight="1">
      <c r="A42" s="164" t="s">
        <v>118</v>
      </c>
      <c r="B42" s="165" t="s">
        <v>119</v>
      </c>
      <c r="C42" s="166">
        <v>1940928.1</v>
      </c>
      <c r="D42" s="166">
        <v>1412299.4</v>
      </c>
      <c r="E42" s="166">
        <v>72.764127635639881</v>
      </c>
      <c r="F42" s="87"/>
      <c r="G42" s="7"/>
      <c r="H42" s="167"/>
      <c r="I42" s="167"/>
      <c r="J42" s="35"/>
    </row>
    <row r="43" spans="1:12">
      <c r="A43" s="164" t="s">
        <v>120</v>
      </c>
      <c r="B43" s="165" t="s">
        <v>121</v>
      </c>
      <c r="C43" s="166">
        <v>97589.1</v>
      </c>
      <c r="D43" s="166">
        <v>43656</v>
      </c>
      <c r="E43" s="166">
        <v>44.734504160813039</v>
      </c>
      <c r="F43" s="87"/>
      <c r="G43" s="7"/>
      <c r="H43" s="167"/>
      <c r="I43" s="167"/>
      <c r="J43" s="4"/>
    </row>
    <row r="44" spans="1:12">
      <c r="A44" s="209" t="s">
        <v>158</v>
      </c>
      <c r="B44" s="223"/>
      <c r="C44" s="155">
        <v>3520978.8</v>
      </c>
      <c r="D44" s="155">
        <v>2507777.6999999997</v>
      </c>
      <c r="E44" s="235">
        <v>71.223879564398402</v>
      </c>
      <c r="F44" s="87"/>
      <c r="G44" s="7"/>
      <c r="H44" s="167"/>
      <c r="I44" s="167"/>
      <c r="J44" s="4"/>
    </row>
    <row r="45" spans="1:12" s="11" customFormat="1">
      <c r="A45" s="156" t="s">
        <v>28</v>
      </c>
      <c r="B45" s="196" t="s">
        <v>29</v>
      </c>
      <c r="C45" s="155">
        <v>385126.7</v>
      </c>
      <c r="D45" s="155">
        <v>239236.19999999998</v>
      </c>
      <c r="E45" s="155">
        <v>62.11882998504128</v>
      </c>
      <c r="F45" s="87"/>
      <c r="G45" s="7"/>
      <c r="H45" s="174"/>
      <c r="I45" s="17"/>
      <c r="J45" s="45"/>
      <c r="K45" s="106"/>
      <c r="L45" s="17"/>
    </row>
    <row r="46" spans="1:12" s="11" customFormat="1" ht="33.75" customHeight="1">
      <c r="A46" s="157" t="s">
        <v>167</v>
      </c>
      <c r="B46" s="159" t="s">
        <v>31</v>
      </c>
      <c r="C46" s="145">
        <v>6969.9</v>
      </c>
      <c r="D46" s="145">
        <v>6343.4</v>
      </c>
      <c r="E46" s="153">
        <v>91.011348799839311</v>
      </c>
      <c r="F46" s="87"/>
      <c r="G46" s="7"/>
      <c r="H46" s="174"/>
      <c r="I46" s="83"/>
      <c r="J46" s="17"/>
    </row>
    <row r="47" spans="1:12" s="11" customFormat="1" ht="47.25">
      <c r="A47" s="158" t="s">
        <v>186</v>
      </c>
      <c r="B47" s="159" t="s">
        <v>33</v>
      </c>
      <c r="C47" s="145">
        <v>655</v>
      </c>
      <c r="D47" s="145">
        <v>95.4</v>
      </c>
      <c r="E47" s="153">
        <v>14.564885496183209</v>
      </c>
      <c r="F47" s="87"/>
      <c r="G47" s="7"/>
      <c r="H47" s="174"/>
      <c r="I47" s="45"/>
      <c r="J47" s="45"/>
      <c r="K47" s="236"/>
    </row>
    <row r="48" spans="1:12" ht="63">
      <c r="A48" s="157" t="s">
        <v>187</v>
      </c>
      <c r="B48" s="161" t="s">
        <v>35</v>
      </c>
      <c r="C48" s="153">
        <v>220195.6</v>
      </c>
      <c r="D48" s="153">
        <v>154110.5</v>
      </c>
      <c r="E48" s="153">
        <v>69.988001576779908</v>
      </c>
      <c r="F48" s="87"/>
      <c r="G48" s="7"/>
      <c r="H48" s="174"/>
      <c r="I48" s="18"/>
      <c r="J48" s="18"/>
    </row>
    <row r="49" spans="1:12" hidden="1">
      <c r="A49" s="160" t="s">
        <v>144</v>
      </c>
      <c r="B49" s="197" t="s">
        <v>145</v>
      </c>
      <c r="C49" s="153"/>
      <c r="D49" s="153"/>
      <c r="E49" s="153">
        <v>0</v>
      </c>
      <c r="F49" s="87"/>
      <c r="G49" s="7"/>
      <c r="H49" s="174"/>
    </row>
    <row r="50" spans="1:12" ht="52.5" customHeight="1">
      <c r="A50" s="157" t="s">
        <v>188</v>
      </c>
      <c r="B50" s="161" t="s">
        <v>37</v>
      </c>
      <c r="C50" s="153">
        <v>40828.5</v>
      </c>
      <c r="D50" s="153">
        <v>30865.5</v>
      </c>
      <c r="E50" s="153">
        <v>75.597927917998447</v>
      </c>
      <c r="F50" s="87"/>
      <c r="G50" s="7"/>
      <c r="H50" s="174"/>
      <c r="I50" s="19"/>
      <c r="J50" s="19"/>
      <c r="K50" s="12"/>
    </row>
    <row r="51" spans="1:12" hidden="1">
      <c r="A51" s="157" t="s">
        <v>38</v>
      </c>
      <c r="B51" s="161" t="s">
        <v>39</v>
      </c>
      <c r="C51" s="153">
        <v>0</v>
      </c>
      <c r="D51" s="205">
        <v>0</v>
      </c>
      <c r="E51" s="153" t="s">
        <v>154</v>
      </c>
      <c r="F51" s="87"/>
      <c r="G51" s="7"/>
      <c r="H51" s="174"/>
      <c r="I51" s="19"/>
      <c r="J51" s="19"/>
      <c r="K51" s="12"/>
    </row>
    <row r="52" spans="1:12">
      <c r="A52" s="157" t="s">
        <v>40</v>
      </c>
      <c r="B52" s="161" t="s">
        <v>41</v>
      </c>
      <c r="C52" s="153">
        <v>1000</v>
      </c>
      <c r="D52" s="153">
        <v>0</v>
      </c>
      <c r="E52" s="153">
        <v>0</v>
      </c>
      <c r="F52" s="87"/>
      <c r="G52" s="7"/>
      <c r="H52" s="174"/>
      <c r="I52" s="19"/>
      <c r="J52" s="19"/>
      <c r="K52" s="12"/>
    </row>
    <row r="53" spans="1:12">
      <c r="A53" s="157" t="s">
        <v>42</v>
      </c>
      <c r="B53" s="161" t="s">
        <v>43</v>
      </c>
      <c r="C53" s="153">
        <v>115477.7</v>
      </c>
      <c r="D53" s="153">
        <v>47821.4</v>
      </c>
      <c r="E53" s="153">
        <v>41.411805049806155</v>
      </c>
      <c r="F53" s="87"/>
      <c r="G53" s="7"/>
      <c r="H53" s="174"/>
      <c r="I53" s="19"/>
      <c r="J53" s="19"/>
      <c r="K53" s="12"/>
    </row>
    <row r="54" spans="1:12" ht="31.5">
      <c r="A54" s="156" t="s">
        <v>44</v>
      </c>
      <c r="B54" s="196" t="s">
        <v>45</v>
      </c>
      <c r="C54" s="155">
        <v>16791.7</v>
      </c>
      <c r="D54" s="155">
        <v>12375.7</v>
      </c>
      <c r="E54" s="141">
        <v>73.701292900659254</v>
      </c>
      <c r="F54" s="87"/>
      <c r="G54" s="7"/>
      <c r="H54" s="174"/>
      <c r="I54" s="19"/>
      <c r="J54" s="19"/>
      <c r="K54" s="12"/>
      <c r="L54" s="18"/>
    </row>
    <row r="55" spans="1:12" ht="34.5" customHeight="1">
      <c r="A55" s="157" t="s">
        <v>189</v>
      </c>
      <c r="B55" s="161" t="s">
        <v>47</v>
      </c>
      <c r="C55" s="153">
        <v>440.3</v>
      </c>
      <c r="D55" s="153">
        <v>285.10000000000002</v>
      </c>
      <c r="E55" s="153">
        <v>64.751305927776514</v>
      </c>
      <c r="F55" s="87"/>
      <c r="I55" s="7"/>
      <c r="J55" s="7"/>
    </row>
    <row r="56" spans="1:12" s="184" customFormat="1" ht="47.25">
      <c r="A56" s="157" t="s">
        <v>190</v>
      </c>
      <c r="B56" s="161" t="s">
        <v>49</v>
      </c>
      <c r="C56" s="153">
        <v>12312.5</v>
      </c>
      <c r="D56" s="153">
        <v>9711.7000000000007</v>
      </c>
      <c r="E56" s="153">
        <v>78.876751269035537</v>
      </c>
      <c r="F56" s="87"/>
      <c r="H56" s="185"/>
      <c r="I56" s="186"/>
      <c r="J56" s="187"/>
    </row>
    <row r="57" spans="1:12" s="184" customFormat="1" ht="31.5">
      <c r="A57" s="162" t="s">
        <v>191</v>
      </c>
      <c r="B57" s="161" t="s">
        <v>51</v>
      </c>
      <c r="C57" s="153">
        <v>4038.9</v>
      </c>
      <c r="D57" s="153">
        <v>2378.9</v>
      </c>
      <c r="E57" s="153">
        <v>58.899700413478918</v>
      </c>
      <c r="F57" s="87"/>
      <c r="H57" s="185"/>
      <c r="I57" s="186"/>
      <c r="J57" s="187"/>
    </row>
    <row r="58" spans="1:12">
      <c r="A58" s="163" t="s">
        <v>52</v>
      </c>
      <c r="B58" s="196" t="s">
        <v>53</v>
      </c>
      <c r="C58" s="155">
        <v>109067.8</v>
      </c>
      <c r="D58" s="155">
        <v>67833</v>
      </c>
      <c r="E58" s="155">
        <v>62.193424640452996</v>
      </c>
      <c r="F58" s="87"/>
    </row>
    <row r="59" spans="1:12">
      <c r="A59" s="160" t="s">
        <v>54</v>
      </c>
      <c r="B59" s="161" t="s">
        <v>55</v>
      </c>
      <c r="C59" s="153">
        <v>782</v>
      </c>
      <c r="D59" s="153">
        <v>768.4</v>
      </c>
      <c r="E59" s="153">
        <v>98.260869565217391</v>
      </c>
      <c r="F59" s="87"/>
      <c r="I59" s="12"/>
    </row>
    <row r="60" spans="1:12">
      <c r="A60" s="160" t="s">
        <v>56</v>
      </c>
      <c r="B60" s="161" t="s">
        <v>57</v>
      </c>
      <c r="C60" s="153">
        <v>58352.4</v>
      </c>
      <c r="D60" s="153">
        <v>38171.199999999997</v>
      </c>
      <c r="E60" s="153">
        <v>65.414961509723668</v>
      </c>
      <c r="F60" s="87"/>
      <c r="H60" s="6"/>
      <c r="I60" s="7"/>
    </row>
    <row r="61" spans="1:12">
      <c r="A61" s="160" t="s">
        <v>58</v>
      </c>
      <c r="B61" s="161" t="s">
        <v>59</v>
      </c>
      <c r="C61" s="153">
        <v>19051.400000000001</v>
      </c>
      <c r="D61" s="153">
        <v>10969.8</v>
      </c>
      <c r="E61" s="153">
        <v>57.580020365957353</v>
      </c>
      <c r="F61" s="87"/>
    </row>
    <row r="62" spans="1:12">
      <c r="A62" s="160" t="s">
        <v>60</v>
      </c>
      <c r="B62" s="161" t="s">
        <v>61</v>
      </c>
      <c r="C62" s="153">
        <v>30882</v>
      </c>
      <c r="D62" s="153">
        <v>17923.599999999999</v>
      </c>
      <c r="E62" s="153">
        <v>58.038987112233663</v>
      </c>
      <c r="F62" s="87"/>
    </row>
    <row r="63" spans="1:12">
      <c r="A63" s="156" t="s">
        <v>62</v>
      </c>
      <c r="B63" s="196" t="s">
        <v>63</v>
      </c>
      <c r="C63" s="155">
        <v>421486.30000000005</v>
      </c>
      <c r="D63" s="155">
        <v>326258.5</v>
      </c>
      <c r="E63" s="155">
        <v>77.406667784931543</v>
      </c>
      <c r="F63" s="87"/>
    </row>
    <row r="64" spans="1:12">
      <c r="A64" s="157" t="s">
        <v>64</v>
      </c>
      <c r="B64" s="161" t="s">
        <v>65</v>
      </c>
      <c r="C64" s="153">
        <v>14884.4</v>
      </c>
      <c r="D64" s="153">
        <v>12236.6</v>
      </c>
      <c r="E64" s="153">
        <v>82.21090537744216</v>
      </c>
      <c r="F64" s="87"/>
    </row>
    <row r="65" spans="1:18">
      <c r="A65" s="157" t="s">
        <v>66</v>
      </c>
      <c r="B65" s="161" t="s">
        <v>67</v>
      </c>
      <c r="C65" s="153">
        <v>7634.3</v>
      </c>
      <c r="D65" s="153">
        <v>3833</v>
      </c>
      <c r="E65" s="153">
        <v>50.207615629461763</v>
      </c>
      <c r="F65" s="87"/>
    </row>
    <row r="66" spans="1:18">
      <c r="A66" s="157" t="s">
        <v>68</v>
      </c>
      <c r="B66" s="161" t="s">
        <v>69</v>
      </c>
      <c r="C66" s="153">
        <v>345915.4</v>
      </c>
      <c r="D66" s="153">
        <v>273004.2</v>
      </c>
      <c r="E66" s="153">
        <v>78.922245150114733</v>
      </c>
      <c r="F66" s="87"/>
    </row>
    <row r="67" spans="1:18" ht="31.5">
      <c r="A67" s="157" t="s">
        <v>70</v>
      </c>
      <c r="B67" s="161" t="s">
        <v>71</v>
      </c>
      <c r="C67" s="153">
        <v>53052.2</v>
      </c>
      <c r="D67" s="153">
        <v>37184.699999999997</v>
      </c>
      <c r="E67" s="153">
        <v>70.090778516253806</v>
      </c>
      <c r="F67" s="87"/>
    </row>
    <row r="68" spans="1:18" hidden="1">
      <c r="A68" s="150" t="s">
        <v>137</v>
      </c>
      <c r="B68" s="210" t="s">
        <v>139</v>
      </c>
      <c r="C68" s="141">
        <v>0</v>
      </c>
      <c r="D68" s="141">
        <v>0</v>
      </c>
      <c r="E68" s="155" t="e">
        <v>#DIV/0!</v>
      </c>
      <c r="F68" s="87"/>
    </row>
    <row r="69" spans="1:18" hidden="1">
      <c r="A69" s="157" t="s">
        <v>138</v>
      </c>
      <c r="B69" s="161" t="s">
        <v>140</v>
      </c>
      <c r="C69" s="153">
        <v>0</v>
      </c>
      <c r="D69" s="153">
        <v>0</v>
      </c>
      <c r="E69" s="153" t="e">
        <v>#DIV/0!</v>
      </c>
      <c r="F69" s="87"/>
    </row>
    <row r="70" spans="1:18">
      <c r="A70" s="163" t="s">
        <v>72</v>
      </c>
      <c r="B70" s="196" t="s">
        <v>73</v>
      </c>
      <c r="C70" s="155">
        <v>1996337.1999999997</v>
      </c>
      <c r="D70" s="155">
        <v>1450208.4</v>
      </c>
      <c r="E70" s="155">
        <v>72.643459231236093</v>
      </c>
      <c r="F70" s="87"/>
    </row>
    <row r="71" spans="1:18">
      <c r="A71" s="157" t="s">
        <v>74</v>
      </c>
      <c r="B71" s="161" t="s">
        <v>75</v>
      </c>
      <c r="C71" s="153">
        <v>705414.2</v>
      </c>
      <c r="D71" s="153">
        <v>501404.7</v>
      </c>
      <c r="E71" s="153">
        <v>71.079473591543803</v>
      </c>
      <c r="F71" s="87"/>
    </row>
    <row r="72" spans="1:18">
      <c r="A72" s="157" t="s">
        <v>76</v>
      </c>
      <c r="B72" s="161" t="s">
        <v>77</v>
      </c>
      <c r="C72" s="153">
        <v>1043656.6</v>
      </c>
      <c r="D72" s="153">
        <v>771604.5</v>
      </c>
      <c r="E72" s="153">
        <v>73.932795519139148</v>
      </c>
      <c r="F72" s="87"/>
    </row>
    <row r="73" spans="1:18">
      <c r="A73" s="157" t="s">
        <v>152</v>
      </c>
      <c r="B73" s="161" t="s">
        <v>151</v>
      </c>
      <c r="C73" s="153">
        <v>149002.20000000001</v>
      </c>
      <c r="D73" s="153">
        <v>102794.1</v>
      </c>
      <c r="E73" s="153">
        <v>68.988310239714579</v>
      </c>
      <c r="F73" s="87"/>
    </row>
    <row r="74" spans="1:18">
      <c r="A74" s="157" t="s">
        <v>192</v>
      </c>
      <c r="B74" s="161" t="s">
        <v>79</v>
      </c>
      <c r="C74" s="153">
        <v>12842.3</v>
      </c>
      <c r="D74" s="153">
        <v>10052.4</v>
      </c>
      <c r="E74" s="153">
        <v>78.275698278345786</v>
      </c>
      <c r="F74" s="87"/>
    </row>
    <row r="75" spans="1:18" s="2" customFormat="1">
      <c r="A75" s="157" t="s">
        <v>80</v>
      </c>
      <c r="B75" s="161" t="s">
        <v>81</v>
      </c>
      <c r="C75" s="153">
        <v>85421.9</v>
      </c>
      <c r="D75" s="153">
        <v>64352.7</v>
      </c>
      <c r="E75" s="153">
        <v>75.33513068662721</v>
      </c>
      <c r="F75" s="87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2" customFormat="1">
      <c r="A76" s="156" t="s">
        <v>82</v>
      </c>
      <c r="B76" s="196" t="s">
        <v>83</v>
      </c>
      <c r="C76" s="155">
        <v>273754.7</v>
      </c>
      <c r="D76" s="155">
        <v>171434.4</v>
      </c>
      <c r="E76" s="155">
        <v>62.623363178787429</v>
      </c>
      <c r="F76" s="87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2" customFormat="1">
      <c r="A77" s="157" t="s">
        <v>84</v>
      </c>
      <c r="B77" s="161" t="s">
        <v>85</v>
      </c>
      <c r="C77" s="153">
        <v>208913.5</v>
      </c>
      <c r="D77" s="153">
        <v>125055.5</v>
      </c>
      <c r="E77" s="153">
        <v>59.85994203342532</v>
      </c>
      <c r="F77" s="87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 ht="18" customHeight="1">
      <c r="A78" s="157" t="s">
        <v>86</v>
      </c>
      <c r="B78" s="161" t="s">
        <v>87</v>
      </c>
      <c r="C78" s="153">
        <v>64841.2</v>
      </c>
      <c r="D78" s="153">
        <v>46378.9</v>
      </c>
      <c r="E78" s="153">
        <v>71.526899563857555</v>
      </c>
      <c r="F78" s="87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>
      <c r="A79" s="156" t="s">
        <v>88</v>
      </c>
      <c r="B79" s="196" t="s">
        <v>89</v>
      </c>
      <c r="C79" s="155">
        <v>52017</v>
      </c>
      <c r="D79" s="155">
        <v>42640.100000000006</v>
      </c>
      <c r="E79" s="155">
        <v>81.973393313724372</v>
      </c>
      <c r="F79" s="87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>
      <c r="A80" s="157" t="s">
        <v>90</v>
      </c>
      <c r="B80" s="161" t="s">
        <v>91</v>
      </c>
      <c r="C80" s="153">
        <v>10674.7</v>
      </c>
      <c r="D80" s="153">
        <v>8150.8</v>
      </c>
      <c r="E80" s="153">
        <v>76.356244203584168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>
      <c r="A81" s="157" t="s">
        <v>92</v>
      </c>
      <c r="B81" s="161" t="s">
        <v>93</v>
      </c>
      <c r="C81" s="153">
        <v>12677.2</v>
      </c>
      <c r="D81" s="153">
        <v>8410.6</v>
      </c>
      <c r="E81" s="153">
        <v>66.344303158426158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>
      <c r="A82" s="157" t="s">
        <v>94</v>
      </c>
      <c r="B82" s="161" t="s">
        <v>95</v>
      </c>
      <c r="C82" s="153">
        <v>28665.100000000002</v>
      </c>
      <c r="D82" s="153">
        <v>26078.7</v>
      </c>
      <c r="E82" s="153">
        <v>90.977181311071647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>
      <c r="A83" s="156" t="s">
        <v>96</v>
      </c>
      <c r="B83" s="196" t="s">
        <v>97</v>
      </c>
      <c r="C83" s="155">
        <v>226198.39999999999</v>
      </c>
      <c r="D83" s="155">
        <v>174255.3</v>
      </c>
      <c r="E83" s="155">
        <v>77.036486553397367</v>
      </c>
      <c r="F83" s="87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>
      <c r="A84" s="162" t="s">
        <v>98</v>
      </c>
      <c r="B84" s="161" t="s">
        <v>99</v>
      </c>
      <c r="C84" s="153">
        <v>211991.6</v>
      </c>
      <c r="D84" s="153">
        <v>163839.29999999999</v>
      </c>
      <c r="E84" s="153">
        <v>77.285750944848758</v>
      </c>
      <c r="F84" s="87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 hidden="1">
      <c r="A85" s="162" t="s">
        <v>143</v>
      </c>
      <c r="B85" s="197" t="s">
        <v>142</v>
      </c>
      <c r="C85" s="153"/>
      <c r="D85" s="153"/>
      <c r="E85" s="155">
        <v>0</v>
      </c>
      <c r="F85" s="87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 ht="18" customHeight="1">
      <c r="A86" s="162" t="s">
        <v>100</v>
      </c>
      <c r="B86" s="161" t="s">
        <v>101</v>
      </c>
      <c r="C86" s="153">
        <v>14206.8</v>
      </c>
      <c r="D86" s="153">
        <v>10416</v>
      </c>
      <c r="E86" s="153">
        <v>73.317003125263952</v>
      </c>
      <c r="F86" s="87"/>
      <c r="G86" s="3"/>
      <c r="H86" s="22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01" customFormat="1">
      <c r="A87" s="150" t="s">
        <v>162</v>
      </c>
      <c r="B87" s="196" t="s">
        <v>163</v>
      </c>
      <c r="C87" s="155">
        <v>6400</v>
      </c>
      <c r="D87" s="155">
        <v>4800</v>
      </c>
      <c r="E87" s="155">
        <v>75</v>
      </c>
      <c r="F87" s="87"/>
      <c r="G87" s="11"/>
      <c r="H87" s="33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s="2" customFormat="1">
      <c r="A88" s="162" t="s">
        <v>165</v>
      </c>
      <c r="B88" s="161" t="s">
        <v>164</v>
      </c>
      <c r="C88" s="153">
        <v>6400</v>
      </c>
      <c r="D88" s="153">
        <v>4800</v>
      </c>
      <c r="E88" s="153">
        <v>75</v>
      </c>
      <c r="F88" s="87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2" customFormat="1" ht="31.5">
      <c r="A89" s="156" t="s">
        <v>193</v>
      </c>
      <c r="B89" s="196" t="s">
        <v>103</v>
      </c>
      <c r="C89" s="155">
        <v>33799</v>
      </c>
      <c r="D89" s="155">
        <v>18736.099999999999</v>
      </c>
      <c r="E89" s="155">
        <v>55.433888576585097</v>
      </c>
      <c r="F89" s="87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2" customFormat="1" ht="31.5">
      <c r="A90" s="162" t="s">
        <v>194</v>
      </c>
      <c r="B90" s="161" t="s">
        <v>105</v>
      </c>
      <c r="C90" s="153">
        <v>33799</v>
      </c>
      <c r="D90" s="153">
        <v>18736.099999999999</v>
      </c>
      <c r="E90" s="153">
        <v>55.433888576585097</v>
      </c>
      <c r="F90" s="87"/>
      <c r="G90" s="20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2" customFormat="1" ht="31.5">
      <c r="A91" s="171" t="s">
        <v>122</v>
      </c>
      <c r="B91" s="172" t="s">
        <v>123</v>
      </c>
      <c r="C91" s="173">
        <v>95538</v>
      </c>
      <c r="D91" s="173">
        <v>-55591.5</v>
      </c>
      <c r="E91" s="173" t="s">
        <v>124</v>
      </c>
      <c r="F91" s="87"/>
      <c r="G91" s="237"/>
      <c r="H91" s="22"/>
      <c r="I91" s="19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 ht="31.5">
      <c r="A92" s="171" t="s">
        <v>125</v>
      </c>
      <c r="B92" s="172" t="s">
        <v>126</v>
      </c>
      <c r="C92" s="173">
        <v>-251226.7</v>
      </c>
      <c r="D92" s="173">
        <v>-437598.4</v>
      </c>
      <c r="E92" s="173" t="s">
        <v>124</v>
      </c>
      <c r="F92" s="87"/>
      <c r="G92" s="3"/>
      <c r="H92" s="22"/>
      <c r="I92" s="19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 ht="31.5">
      <c r="A93" s="175" t="s">
        <v>182</v>
      </c>
      <c r="B93" s="176" t="s">
        <v>126</v>
      </c>
      <c r="C93" s="177">
        <v>321888.7</v>
      </c>
      <c r="D93" s="177">
        <v>135517</v>
      </c>
      <c r="E93" s="153">
        <v>42.100577000683778</v>
      </c>
      <c r="F93" s="87"/>
      <c r="G93" s="3"/>
      <c r="H93" s="22"/>
      <c r="I93" s="19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 ht="45" customHeight="1">
      <c r="A94" s="175" t="s">
        <v>183</v>
      </c>
      <c r="B94" s="176" t="s">
        <v>126</v>
      </c>
      <c r="C94" s="177">
        <v>-573115.4</v>
      </c>
      <c r="D94" s="177">
        <v>-573115.4</v>
      </c>
      <c r="E94" s="153">
        <v>100</v>
      </c>
      <c r="F94" s="87"/>
      <c r="G94" s="3"/>
      <c r="H94" s="35"/>
      <c r="I94" s="18"/>
      <c r="J94" s="7"/>
      <c r="K94" s="3"/>
      <c r="L94" s="3"/>
      <c r="M94" s="3"/>
      <c r="N94" s="3"/>
      <c r="O94" s="3"/>
      <c r="P94" s="3"/>
      <c r="Q94" s="3"/>
      <c r="R94" s="3"/>
    </row>
    <row r="95" spans="1:18" s="2" customFormat="1" ht="31.5">
      <c r="A95" s="171" t="s">
        <v>179</v>
      </c>
      <c r="B95" s="172" t="s">
        <v>130</v>
      </c>
      <c r="C95" s="173">
        <v>346764.7</v>
      </c>
      <c r="D95" s="173">
        <v>456083.7</v>
      </c>
      <c r="E95" s="173" t="s">
        <v>124</v>
      </c>
      <c r="F95" s="87"/>
      <c r="G95" s="3"/>
      <c r="H95" s="35"/>
      <c r="I95" s="35"/>
      <c r="J95" s="7"/>
      <c r="K95" s="3"/>
      <c r="L95" s="3"/>
      <c r="M95" s="3"/>
      <c r="N95" s="3"/>
      <c r="O95" s="3"/>
      <c r="P95" s="3"/>
      <c r="Q95" s="3"/>
      <c r="R95" s="3"/>
    </row>
    <row r="96" spans="1:18" s="2" customFormat="1" ht="47.25">
      <c r="A96" s="175" t="s">
        <v>180</v>
      </c>
      <c r="B96" s="176" t="s">
        <v>130</v>
      </c>
      <c r="C96" s="177">
        <v>467434.4</v>
      </c>
      <c r="D96" s="177">
        <v>467434.4</v>
      </c>
      <c r="E96" s="153">
        <v>100</v>
      </c>
      <c r="F96" s="87"/>
      <c r="G96" s="3"/>
      <c r="H96" s="35"/>
      <c r="I96" s="35"/>
      <c r="J96" s="7"/>
      <c r="K96" s="3"/>
      <c r="L96" s="3"/>
      <c r="M96" s="3"/>
      <c r="N96" s="3"/>
      <c r="O96" s="3"/>
      <c r="P96" s="3"/>
      <c r="Q96" s="3"/>
      <c r="R96" s="3"/>
    </row>
    <row r="97" spans="1:18" s="2" customFormat="1" ht="47.25">
      <c r="A97" s="175" t="s">
        <v>181</v>
      </c>
      <c r="B97" s="176" t="s">
        <v>130</v>
      </c>
      <c r="C97" s="177">
        <v>-120669.7</v>
      </c>
      <c r="D97" s="177">
        <v>-11350.7</v>
      </c>
      <c r="E97" s="153">
        <v>9.4064209988091463</v>
      </c>
      <c r="F97" s="87"/>
      <c r="G97" s="20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s="2" customFormat="1" ht="31.5">
      <c r="A98" s="171" t="s">
        <v>184</v>
      </c>
      <c r="B98" s="172" t="s">
        <v>134</v>
      </c>
      <c r="C98" s="173">
        <v>0</v>
      </c>
      <c r="D98" s="173">
        <v>175385.5</v>
      </c>
      <c r="E98" s="173" t="s">
        <v>124</v>
      </c>
      <c r="F98" s="87"/>
      <c r="G98" s="237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s="2" customFormat="1" ht="31.5">
      <c r="A99" s="171" t="s">
        <v>185</v>
      </c>
      <c r="B99" s="172" t="s">
        <v>136</v>
      </c>
      <c r="C99" s="173">
        <v>0</v>
      </c>
      <c r="D99" s="173">
        <v>-249462.3</v>
      </c>
      <c r="E99" s="173" t="s">
        <v>124</v>
      </c>
      <c r="F99" s="87"/>
      <c r="G99" s="237"/>
      <c r="H99" s="35"/>
      <c r="I99" s="35"/>
      <c r="J99" s="3"/>
      <c r="K99" s="3"/>
      <c r="L99" s="3"/>
      <c r="M99" s="3"/>
      <c r="N99" s="3"/>
      <c r="O99" s="3"/>
      <c r="P99" s="3"/>
      <c r="Q99" s="3"/>
      <c r="R99" s="3"/>
    </row>
    <row r="100" spans="1:18" s="2" customFormat="1">
      <c r="A100" s="178"/>
      <c r="B100" s="179"/>
      <c r="C100" s="180"/>
      <c r="D100" s="238"/>
      <c r="E100" s="180"/>
      <c r="F100" s="87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2" customFormat="1" ht="20.25">
      <c r="A101" s="195"/>
      <c r="B101" s="182"/>
      <c r="C101" s="183"/>
      <c r="D101" s="183"/>
      <c r="E101" s="184"/>
      <c r="F101" s="184"/>
      <c r="G101" s="3"/>
      <c r="H101" s="4"/>
      <c r="I101" s="18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" customFormat="1" ht="20.25">
      <c r="A102" s="195"/>
      <c r="B102" s="182"/>
      <c r="C102" s="183"/>
      <c r="D102" s="183"/>
      <c r="E102" s="184"/>
      <c r="F102" s="184"/>
      <c r="G102" s="3"/>
      <c r="H102" s="4"/>
      <c r="I102" s="18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" customFormat="1" ht="20.25">
      <c r="A103" s="195"/>
      <c r="B103" s="182"/>
      <c r="C103" s="183"/>
      <c r="D103" s="183"/>
      <c r="E103" s="184"/>
      <c r="F103" s="184"/>
      <c r="G103" s="3"/>
      <c r="H103" s="4"/>
      <c r="I103" s="18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" customFormat="1" ht="20.25">
      <c r="A104" s="194"/>
      <c r="B104" s="182"/>
      <c r="C104" s="183"/>
      <c r="D104" s="183"/>
      <c r="E104" s="184"/>
      <c r="F104" s="184"/>
      <c r="G104" s="3"/>
      <c r="H104" s="4"/>
      <c r="I104" s="18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" customFormat="1" ht="20.25">
      <c r="A105" s="194"/>
      <c r="B105" s="182"/>
      <c r="C105" s="183"/>
      <c r="D105" s="183"/>
      <c r="E105" s="184"/>
      <c r="F105" s="184"/>
      <c r="G105" s="3"/>
      <c r="H105" s="35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" customFormat="1">
      <c r="A106" s="194"/>
      <c r="B106" s="179"/>
      <c r="C106" s="180"/>
      <c r="D106" s="180"/>
      <c r="E106" s="181"/>
      <c r="F106" s="181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" customFormat="1">
      <c r="A107" s="194"/>
      <c r="B107" s="179"/>
      <c r="C107" s="180"/>
      <c r="D107" s="180"/>
      <c r="E107" s="181"/>
      <c r="F107" s="181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" customFormat="1">
      <c r="B108" s="1"/>
      <c r="C108" s="86"/>
      <c r="D108" s="86"/>
      <c r="E108" s="86"/>
      <c r="F108" s="86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" customFormat="1">
      <c r="A109" s="37"/>
      <c r="B109" s="1"/>
      <c r="C109" s="86"/>
      <c r="D109" s="86"/>
      <c r="E109" s="86"/>
      <c r="F109" s="86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" customFormat="1">
      <c r="A110" s="37"/>
      <c r="B110" s="1"/>
      <c r="C110" s="86"/>
      <c r="D110" s="86"/>
      <c r="E110" s="86"/>
      <c r="F110" s="8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" customFormat="1">
      <c r="A111" s="37"/>
      <c r="B111" s="1"/>
      <c r="C111" s="86"/>
      <c r="D111" s="86"/>
      <c r="E111" s="86"/>
      <c r="F111" s="8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" customFormat="1">
      <c r="A112" s="37"/>
      <c r="B112" s="1"/>
      <c r="C112" s="86"/>
      <c r="D112" s="86"/>
      <c r="E112" s="86"/>
      <c r="F112" s="8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" customFormat="1">
      <c r="A113" s="37"/>
      <c r="B113" s="1"/>
      <c r="C113" s="86"/>
      <c r="D113" s="86"/>
      <c r="E113" s="86"/>
      <c r="F113" s="8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" customFormat="1">
      <c r="A114" s="37"/>
      <c r="B114" s="1"/>
      <c r="C114" s="86"/>
      <c r="D114" s="86"/>
      <c r="E114" s="86"/>
      <c r="F114" s="8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" customFormat="1">
      <c r="A115" s="37"/>
      <c r="B115" s="1"/>
      <c r="C115" s="86"/>
      <c r="D115" s="86"/>
      <c r="E115" s="86"/>
      <c r="F115" s="8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" customFormat="1">
      <c r="A116" s="37"/>
      <c r="B116" s="1"/>
      <c r="C116" s="86"/>
      <c r="D116" s="86"/>
      <c r="E116" s="86"/>
      <c r="F116" s="8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" customFormat="1">
      <c r="A117" s="37"/>
      <c r="B117" s="1"/>
      <c r="C117" s="86"/>
      <c r="D117" s="86"/>
      <c r="E117" s="86"/>
      <c r="F117" s="8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" customFormat="1">
      <c r="A118" s="37"/>
      <c r="B118" s="1"/>
      <c r="C118" s="86"/>
      <c r="D118" s="86"/>
      <c r="E118" s="86"/>
      <c r="F118" s="8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" customFormat="1">
      <c r="A119" s="37"/>
      <c r="B119" s="1"/>
      <c r="C119" s="86"/>
      <c r="D119" s="86"/>
      <c r="E119" s="86"/>
      <c r="F119" s="8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" customFormat="1">
      <c r="A120" s="37"/>
      <c r="B120" s="1"/>
      <c r="C120" s="86"/>
      <c r="D120" s="86"/>
      <c r="E120" s="86"/>
      <c r="F120" s="8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" customFormat="1">
      <c r="A121" s="37"/>
      <c r="B121" s="1"/>
      <c r="C121" s="86"/>
      <c r="D121" s="86"/>
      <c r="E121" s="86"/>
      <c r="F121" s="8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" customFormat="1">
      <c r="A122" s="37"/>
      <c r="B122" s="1"/>
      <c r="C122" s="86"/>
      <c r="D122" s="86"/>
      <c r="E122" s="86"/>
      <c r="F122" s="8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" customFormat="1">
      <c r="A123" s="37"/>
      <c r="B123" s="1"/>
      <c r="C123" s="86"/>
      <c r="D123" s="86"/>
      <c r="E123" s="86"/>
      <c r="F123" s="8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" customFormat="1">
      <c r="A124" s="37"/>
      <c r="B124" s="1"/>
      <c r="C124" s="86"/>
      <c r="D124" s="86"/>
      <c r="E124" s="86"/>
      <c r="F124" s="8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" customFormat="1">
      <c r="A125" s="37"/>
      <c r="B125" s="1"/>
      <c r="C125" s="86"/>
      <c r="D125" s="86"/>
      <c r="E125" s="86"/>
      <c r="F125" s="8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" customFormat="1">
      <c r="A126" s="37"/>
      <c r="B126" s="1"/>
      <c r="C126" s="86"/>
      <c r="D126" s="86"/>
      <c r="E126" s="86"/>
      <c r="F126" s="8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" customFormat="1">
      <c r="A127" s="37"/>
      <c r="B127" s="1"/>
      <c r="C127" s="86"/>
      <c r="D127" s="86"/>
      <c r="E127" s="86"/>
      <c r="F127" s="8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" customFormat="1">
      <c r="A128" s="37"/>
      <c r="B128" s="1"/>
      <c r="C128" s="86"/>
      <c r="D128" s="86"/>
      <c r="E128" s="86"/>
      <c r="F128" s="8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" customFormat="1">
      <c r="A129" s="37"/>
      <c r="B129" s="1"/>
      <c r="C129" s="86"/>
      <c r="D129" s="86"/>
      <c r="E129" s="86"/>
      <c r="F129" s="8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" customFormat="1">
      <c r="A130" s="37"/>
      <c r="B130" s="1"/>
      <c r="C130" s="86"/>
      <c r="D130" s="86"/>
      <c r="E130" s="86"/>
      <c r="F130" s="8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" customFormat="1">
      <c r="A131" s="37"/>
      <c r="B131" s="1"/>
      <c r="C131" s="86"/>
      <c r="D131" s="86"/>
      <c r="E131" s="86"/>
      <c r="F131" s="8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" customFormat="1">
      <c r="A132" s="37"/>
      <c r="B132" s="1"/>
      <c r="C132" s="86"/>
      <c r="D132" s="86"/>
      <c r="E132" s="86"/>
      <c r="F132" s="8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" customFormat="1">
      <c r="A133" s="37"/>
      <c r="B133" s="1"/>
      <c r="C133" s="86"/>
      <c r="D133" s="86"/>
      <c r="E133" s="86"/>
      <c r="F133" s="8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" customFormat="1">
      <c r="A134" s="37"/>
      <c r="B134" s="1"/>
      <c r="C134" s="86"/>
      <c r="D134" s="86"/>
      <c r="E134" s="86"/>
      <c r="F134" s="8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" customFormat="1">
      <c r="A135" s="37"/>
      <c r="B135" s="1"/>
      <c r="C135" s="86"/>
      <c r="D135" s="86"/>
      <c r="E135" s="86"/>
      <c r="F135" s="8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" customFormat="1">
      <c r="A136" s="37"/>
      <c r="B136" s="1"/>
      <c r="C136" s="86"/>
      <c r="D136" s="86"/>
      <c r="E136" s="86"/>
      <c r="F136" s="8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" customFormat="1">
      <c r="A137" s="37"/>
      <c r="B137" s="1"/>
      <c r="C137" s="86"/>
      <c r="D137" s="86"/>
      <c r="E137" s="86"/>
      <c r="F137" s="8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" customFormat="1">
      <c r="A138" s="37"/>
      <c r="B138" s="1"/>
      <c r="C138" s="86"/>
      <c r="D138" s="86"/>
      <c r="E138" s="86"/>
      <c r="F138" s="8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" customFormat="1">
      <c r="A139" s="37"/>
      <c r="B139" s="1"/>
      <c r="C139" s="86"/>
      <c r="D139" s="86"/>
      <c r="E139" s="86"/>
      <c r="F139" s="8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" customFormat="1">
      <c r="A140" s="37"/>
      <c r="B140" s="1"/>
      <c r="C140" s="86"/>
      <c r="D140" s="86"/>
      <c r="E140" s="86"/>
      <c r="F140" s="8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" customFormat="1">
      <c r="A141" s="37"/>
      <c r="B141" s="1"/>
      <c r="C141" s="86"/>
      <c r="D141" s="86"/>
      <c r="E141" s="86"/>
      <c r="F141" s="8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" customFormat="1">
      <c r="A142" s="37"/>
      <c r="B142" s="1"/>
      <c r="C142" s="86"/>
      <c r="D142" s="86"/>
      <c r="E142" s="86"/>
      <c r="F142" s="8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" customFormat="1">
      <c r="A143" s="37"/>
      <c r="B143" s="1"/>
      <c r="C143" s="86"/>
      <c r="D143" s="86"/>
      <c r="E143" s="86"/>
      <c r="F143" s="8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" customFormat="1">
      <c r="A144" s="37"/>
      <c r="B144" s="1"/>
      <c r="C144" s="86"/>
      <c r="D144" s="86"/>
      <c r="E144" s="86"/>
      <c r="F144" s="8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" customFormat="1">
      <c r="A145" s="37"/>
      <c r="B145" s="1"/>
      <c r="C145" s="86"/>
      <c r="D145" s="86"/>
      <c r="E145" s="86"/>
      <c r="F145" s="8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" customFormat="1">
      <c r="A146" s="37"/>
      <c r="B146" s="1"/>
      <c r="C146" s="86"/>
      <c r="D146" s="86"/>
      <c r="E146" s="86"/>
      <c r="F146" s="8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" customFormat="1">
      <c r="A147" s="37"/>
      <c r="B147" s="1"/>
      <c r="C147" s="86"/>
      <c r="D147" s="86"/>
      <c r="E147" s="86"/>
      <c r="F147" s="8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" customFormat="1">
      <c r="A148" s="37"/>
      <c r="B148" s="1"/>
      <c r="C148" s="86"/>
      <c r="D148" s="86"/>
      <c r="E148" s="86"/>
      <c r="F148" s="8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" customFormat="1">
      <c r="A149" s="37"/>
      <c r="B149" s="1"/>
      <c r="C149" s="86"/>
      <c r="D149" s="86"/>
      <c r="E149" s="86"/>
      <c r="F149" s="8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" customFormat="1">
      <c r="A150" s="37"/>
      <c r="B150" s="1"/>
      <c r="C150" s="86"/>
      <c r="D150" s="86"/>
      <c r="E150" s="86"/>
      <c r="F150" s="8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" customFormat="1">
      <c r="A151" s="37"/>
      <c r="B151" s="1"/>
      <c r="C151" s="86"/>
      <c r="D151" s="86"/>
      <c r="E151" s="86"/>
      <c r="F151" s="8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" customFormat="1">
      <c r="A152" s="37"/>
      <c r="B152" s="1"/>
      <c r="C152" s="86"/>
      <c r="D152" s="86"/>
      <c r="E152" s="86"/>
      <c r="F152" s="8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" customFormat="1">
      <c r="A153" s="37"/>
      <c r="B153" s="1"/>
      <c r="C153" s="86"/>
      <c r="D153" s="86"/>
      <c r="E153" s="86"/>
      <c r="F153" s="8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" customFormat="1">
      <c r="A154" s="37"/>
      <c r="B154" s="1"/>
      <c r="C154" s="86"/>
      <c r="D154" s="86"/>
      <c r="E154" s="86"/>
      <c r="F154" s="8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" customFormat="1">
      <c r="A155" s="37"/>
      <c r="B155" s="1"/>
      <c r="C155" s="86"/>
      <c r="D155" s="86"/>
      <c r="E155" s="86"/>
      <c r="F155" s="8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" customFormat="1">
      <c r="A156" s="37"/>
      <c r="B156" s="1"/>
      <c r="C156" s="86"/>
      <c r="D156" s="86"/>
      <c r="E156" s="86"/>
      <c r="F156" s="8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" customFormat="1">
      <c r="A157" s="37"/>
      <c r="B157" s="1"/>
      <c r="C157" s="86"/>
      <c r="D157" s="86"/>
      <c r="E157" s="86"/>
      <c r="F157" s="8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" customFormat="1">
      <c r="A158" s="37"/>
      <c r="B158" s="1"/>
      <c r="C158" s="86"/>
      <c r="D158" s="86"/>
      <c r="E158" s="86"/>
      <c r="F158" s="8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" customFormat="1">
      <c r="A159" s="37"/>
      <c r="B159" s="1"/>
      <c r="C159" s="86"/>
      <c r="D159" s="86"/>
      <c r="E159" s="86"/>
      <c r="F159" s="8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" customFormat="1">
      <c r="A160" s="37"/>
      <c r="B160" s="1"/>
      <c r="C160" s="86"/>
      <c r="D160" s="86"/>
      <c r="E160" s="86"/>
      <c r="F160" s="8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" customFormat="1">
      <c r="A161" s="37"/>
      <c r="B161" s="1"/>
      <c r="C161" s="86"/>
      <c r="D161" s="86"/>
      <c r="E161" s="86"/>
      <c r="F161" s="8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" customFormat="1">
      <c r="A162" s="37"/>
      <c r="B162" s="1"/>
      <c r="C162" s="86"/>
      <c r="D162" s="86"/>
      <c r="E162" s="86"/>
      <c r="F162" s="8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" customFormat="1">
      <c r="A163" s="37"/>
      <c r="B163" s="1"/>
      <c r="C163" s="86"/>
      <c r="D163" s="86"/>
      <c r="E163" s="86"/>
      <c r="F163" s="8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" customFormat="1">
      <c r="A164" s="37"/>
      <c r="B164" s="1"/>
      <c r="C164" s="86"/>
      <c r="D164" s="86"/>
      <c r="E164" s="86"/>
      <c r="F164" s="8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" customFormat="1">
      <c r="A165" s="37"/>
      <c r="B165" s="1"/>
      <c r="C165" s="86"/>
      <c r="D165" s="86"/>
      <c r="E165" s="86"/>
      <c r="F165" s="8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" customFormat="1">
      <c r="A166" s="37"/>
      <c r="B166" s="1"/>
      <c r="C166" s="86"/>
      <c r="D166" s="86"/>
      <c r="E166" s="86"/>
      <c r="F166" s="8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" customFormat="1">
      <c r="A167" s="37"/>
      <c r="B167" s="1"/>
      <c r="C167" s="86"/>
      <c r="D167" s="86"/>
      <c r="E167" s="86"/>
      <c r="F167" s="8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" customFormat="1">
      <c r="A168" s="37"/>
      <c r="B168" s="1"/>
      <c r="C168" s="86"/>
      <c r="D168" s="86"/>
      <c r="E168" s="86"/>
      <c r="F168" s="8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" customFormat="1">
      <c r="A169" s="37"/>
      <c r="B169" s="1"/>
      <c r="C169" s="86"/>
      <c r="D169" s="86"/>
      <c r="E169" s="86"/>
      <c r="F169" s="8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" customFormat="1">
      <c r="A170" s="37"/>
      <c r="B170" s="1"/>
      <c r="C170" s="86"/>
      <c r="D170" s="86"/>
      <c r="E170" s="86"/>
      <c r="F170" s="8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" customFormat="1">
      <c r="A171" s="37"/>
      <c r="B171" s="1"/>
      <c r="C171" s="86"/>
      <c r="D171" s="86"/>
      <c r="E171" s="86"/>
      <c r="F171" s="8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" customFormat="1">
      <c r="A172" s="37"/>
      <c r="B172" s="1"/>
      <c r="C172" s="86"/>
      <c r="D172" s="86"/>
      <c r="E172" s="86"/>
      <c r="F172" s="8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" customFormat="1">
      <c r="A173" s="37"/>
      <c r="B173" s="1"/>
      <c r="C173" s="86"/>
      <c r="D173" s="86"/>
      <c r="E173" s="86"/>
      <c r="F173" s="8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" customFormat="1">
      <c r="A174" s="37"/>
      <c r="B174" s="1"/>
      <c r="C174" s="86"/>
      <c r="D174" s="86"/>
      <c r="E174" s="86"/>
      <c r="F174" s="8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" customFormat="1">
      <c r="A175" s="37"/>
      <c r="B175" s="1"/>
      <c r="C175" s="86"/>
      <c r="D175" s="86"/>
      <c r="E175" s="86"/>
      <c r="F175" s="8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" customFormat="1">
      <c r="A176" s="37"/>
      <c r="B176" s="1"/>
      <c r="C176" s="86"/>
      <c r="D176" s="86"/>
      <c r="E176" s="86"/>
      <c r="F176" s="8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" customFormat="1">
      <c r="A177" s="37"/>
      <c r="B177" s="1"/>
      <c r="C177" s="86"/>
      <c r="D177" s="86"/>
      <c r="E177" s="86"/>
      <c r="F177" s="8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" customFormat="1">
      <c r="A178" s="37"/>
      <c r="B178" s="1"/>
      <c r="C178" s="86"/>
      <c r="D178" s="86"/>
      <c r="E178" s="86"/>
      <c r="F178" s="8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" customFormat="1">
      <c r="A179" s="37"/>
      <c r="B179" s="1"/>
      <c r="C179" s="86"/>
      <c r="D179" s="86"/>
      <c r="E179" s="86"/>
      <c r="F179" s="8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" customFormat="1">
      <c r="A180" s="37"/>
      <c r="B180" s="1"/>
      <c r="C180" s="86"/>
      <c r="D180" s="86"/>
      <c r="E180" s="86"/>
      <c r="F180" s="8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" customFormat="1">
      <c r="A181" s="37"/>
      <c r="B181" s="1"/>
      <c r="C181" s="86"/>
      <c r="D181" s="86"/>
      <c r="E181" s="86"/>
      <c r="F181" s="8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" customFormat="1">
      <c r="A182" s="37"/>
      <c r="B182" s="1"/>
      <c r="C182" s="86"/>
      <c r="D182" s="86"/>
      <c r="E182" s="86"/>
      <c r="F182" s="8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" customFormat="1">
      <c r="A183" s="37"/>
      <c r="B183" s="1"/>
      <c r="C183" s="86"/>
      <c r="D183" s="86"/>
      <c r="E183" s="86"/>
      <c r="F183" s="8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" customFormat="1">
      <c r="A184" s="37"/>
      <c r="B184" s="1"/>
      <c r="C184" s="86"/>
      <c r="D184" s="86"/>
      <c r="E184" s="86"/>
      <c r="F184" s="8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" customFormat="1">
      <c r="A185" s="37"/>
      <c r="B185" s="1"/>
      <c r="C185" s="86"/>
      <c r="D185" s="86"/>
      <c r="E185" s="86"/>
      <c r="F185" s="8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" customFormat="1">
      <c r="A186" s="37"/>
      <c r="B186" s="1"/>
      <c r="C186" s="86"/>
      <c r="D186" s="86"/>
      <c r="E186" s="86"/>
      <c r="F186" s="8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" customFormat="1">
      <c r="A187" s="37"/>
      <c r="B187" s="1"/>
      <c r="C187" s="86"/>
      <c r="D187" s="86"/>
      <c r="E187" s="86"/>
      <c r="F187" s="8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" customFormat="1">
      <c r="A188" s="37"/>
      <c r="B188" s="1"/>
      <c r="C188" s="86"/>
      <c r="D188" s="86"/>
      <c r="E188" s="86"/>
      <c r="F188" s="8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" customFormat="1">
      <c r="A189" s="37"/>
      <c r="B189" s="1"/>
      <c r="C189" s="86"/>
      <c r="D189" s="86"/>
      <c r="E189" s="86"/>
      <c r="F189" s="8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" customFormat="1">
      <c r="A190" s="37"/>
      <c r="B190" s="1"/>
      <c r="C190" s="86"/>
      <c r="D190" s="86"/>
      <c r="E190" s="86"/>
      <c r="F190" s="8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" customFormat="1">
      <c r="A191" s="37"/>
      <c r="B191" s="1"/>
      <c r="C191" s="86"/>
      <c r="D191" s="86"/>
      <c r="E191" s="86"/>
      <c r="F191" s="8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" customFormat="1">
      <c r="A192" s="37"/>
      <c r="B192" s="1"/>
      <c r="C192" s="86"/>
      <c r="D192" s="86"/>
      <c r="E192" s="86"/>
      <c r="F192" s="8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" customFormat="1">
      <c r="A193" s="37"/>
      <c r="B193" s="1"/>
      <c r="C193" s="86"/>
      <c r="D193" s="86"/>
      <c r="E193" s="86"/>
      <c r="F193" s="8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" customFormat="1">
      <c r="A194" s="37"/>
      <c r="B194" s="1"/>
      <c r="C194" s="86"/>
      <c r="D194" s="86"/>
      <c r="E194" s="86"/>
      <c r="F194" s="8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" customFormat="1">
      <c r="A195" s="37"/>
      <c r="B195" s="1"/>
      <c r="C195" s="86"/>
      <c r="D195" s="86"/>
      <c r="E195" s="86"/>
      <c r="F195" s="8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" customFormat="1">
      <c r="A196" s="37"/>
      <c r="B196" s="1"/>
      <c r="C196" s="86"/>
      <c r="D196" s="86"/>
      <c r="E196" s="86"/>
      <c r="F196" s="8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" customFormat="1">
      <c r="A197" s="37"/>
      <c r="B197" s="1"/>
      <c r="C197" s="86"/>
      <c r="D197" s="86"/>
      <c r="E197" s="86"/>
      <c r="F197" s="8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" customFormat="1">
      <c r="A198" s="37"/>
      <c r="B198" s="1"/>
      <c r="C198" s="86"/>
      <c r="D198" s="86"/>
      <c r="E198" s="86"/>
      <c r="F198" s="8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" customFormat="1">
      <c r="A199" s="37"/>
      <c r="B199" s="1"/>
      <c r="C199" s="86"/>
      <c r="D199" s="86"/>
      <c r="E199" s="86"/>
      <c r="F199" s="8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" customFormat="1">
      <c r="A200" s="37"/>
      <c r="B200" s="1"/>
      <c r="C200" s="86"/>
      <c r="D200" s="86"/>
      <c r="E200" s="86"/>
      <c r="F200" s="8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" customFormat="1">
      <c r="A201" s="37"/>
      <c r="B201" s="1"/>
      <c r="C201" s="86"/>
      <c r="D201" s="86"/>
      <c r="E201" s="86"/>
      <c r="F201" s="8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" customFormat="1">
      <c r="A202" s="37"/>
      <c r="B202" s="1"/>
      <c r="C202" s="86"/>
      <c r="D202" s="86"/>
      <c r="E202" s="86"/>
      <c r="F202" s="8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" customFormat="1">
      <c r="A203" s="37"/>
      <c r="B203" s="1"/>
      <c r="C203" s="86"/>
      <c r="D203" s="86"/>
      <c r="E203" s="86"/>
      <c r="F203" s="8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" customFormat="1">
      <c r="A204" s="37"/>
      <c r="B204" s="1"/>
      <c r="C204" s="86"/>
      <c r="D204" s="86"/>
      <c r="E204" s="86"/>
      <c r="F204" s="8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" customFormat="1">
      <c r="A205" s="37"/>
      <c r="B205" s="1"/>
      <c r="C205" s="86"/>
      <c r="D205" s="86"/>
      <c r="E205" s="86"/>
      <c r="F205" s="8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" customFormat="1">
      <c r="A206" s="37"/>
      <c r="B206" s="1"/>
      <c r="C206" s="86"/>
      <c r="D206" s="86"/>
      <c r="E206" s="86"/>
      <c r="F206" s="8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" customFormat="1">
      <c r="A207" s="37"/>
      <c r="B207" s="1"/>
      <c r="C207" s="86"/>
      <c r="D207" s="86"/>
      <c r="E207" s="86"/>
      <c r="F207" s="8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" customFormat="1">
      <c r="A208" s="37"/>
      <c r="B208" s="1"/>
      <c r="C208" s="86"/>
      <c r="D208" s="86"/>
      <c r="E208" s="86"/>
      <c r="F208" s="8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" customFormat="1">
      <c r="A209" s="37"/>
      <c r="B209" s="1"/>
      <c r="C209" s="86"/>
      <c r="D209" s="86"/>
      <c r="E209" s="86"/>
      <c r="F209" s="8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" customFormat="1">
      <c r="A210" s="37"/>
      <c r="B210" s="1"/>
      <c r="C210" s="86"/>
      <c r="D210" s="86"/>
      <c r="E210" s="86"/>
      <c r="F210" s="8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" customFormat="1">
      <c r="A211" s="37"/>
      <c r="B211" s="1"/>
      <c r="C211" s="86"/>
      <c r="D211" s="86"/>
      <c r="E211" s="86"/>
      <c r="F211" s="8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" customFormat="1">
      <c r="A212" s="37"/>
      <c r="B212" s="1"/>
      <c r="C212" s="86"/>
      <c r="D212" s="86"/>
      <c r="E212" s="86"/>
      <c r="F212" s="8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" customFormat="1">
      <c r="A213" s="37"/>
      <c r="B213" s="1"/>
      <c r="C213" s="86"/>
      <c r="D213" s="86"/>
      <c r="E213" s="86"/>
      <c r="F213" s="8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" customFormat="1">
      <c r="A214" s="37"/>
      <c r="B214" s="1"/>
      <c r="C214" s="86"/>
      <c r="D214" s="86"/>
      <c r="E214" s="86"/>
      <c r="F214" s="8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" customFormat="1">
      <c r="A215" s="37"/>
      <c r="B215" s="1"/>
      <c r="C215" s="86"/>
      <c r="D215" s="86"/>
      <c r="E215" s="86"/>
      <c r="F215" s="8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" customFormat="1">
      <c r="A216" s="37"/>
      <c r="B216" s="1"/>
      <c r="C216" s="86"/>
      <c r="D216" s="86"/>
      <c r="E216" s="86"/>
      <c r="F216" s="8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" customFormat="1">
      <c r="A217" s="37"/>
      <c r="B217" s="1"/>
      <c r="C217" s="86"/>
      <c r="D217" s="86"/>
      <c r="E217" s="86"/>
      <c r="F217" s="8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" customFormat="1">
      <c r="A218" s="37"/>
      <c r="B218" s="1"/>
      <c r="C218" s="86"/>
      <c r="D218" s="86"/>
      <c r="E218" s="86"/>
      <c r="F218" s="8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" customFormat="1">
      <c r="A219" s="37"/>
      <c r="B219" s="1"/>
      <c r="C219" s="86"/>
      <c r="D219" s="86"/>
      <c r="E219" s="86"/>
      <c r="F219" s="8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" customFormat="1">
      <c r="A220" s="37"/>
      <c r="B220" s="1"/>
      <c r="C220" s="86"/>
      <c r="D220" s="86"/>
      <c r="E220" s="86"/>
      <c r="F220" s="8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" customFormat="1">
      <c r="A221" s="37"/>
      <c r="B221" s="1"/>
      <c r="C221" s="86"/>
      <c r="D221" s="86"/>
      <c r="E221" s="86"/>
      <c r="F221" s="8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" customFormat="1">
      <c r="A222" s="37"/>
      <c r="B222" s="1"/>
      <c r="C222" s="86"/>
      <c r="D222" s="86"/>
      <c r="E222" s="86"/>
      <c r="F222" s="8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" customFormat="1">
      <c r="A223" s="37"/>
      <c r="B223" s="1"/>
      <c r="C223" s="86"/>
      <c r="D223" s="86"/>
      <c r="E223" s="86"/>
      <c r="F223" s="8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" customFormat="1">
      <c r="A224" s="37"/>
      <c r="B224" s="1"/>
      <c r="C224" s="86"/>
      <c r="D224" s="86"/>
      <c r="E224" s="86"/>
      <c r="F224" s="8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" customFormat="1">
      <c r="A225" s="37"/>
      <c r="B225" s="1"/>
      <c r="C225" s="86"/>
      <c r="D225" s="86"/>
      <c r="E225" s="86"/>
      <c r="F225" s="8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" customFormat="1">
      <c r="A226" s="37"/>
      <c r="B226" s="1"/>
      <c r="C226" s="86"/>
      <c r="D226" s="86"/>
      <c r="E226" s="86"/>
      <c r="F226" s="8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" customFormat="1">
      <c r="A227" s="37"/>
      <c r="B227" s="1"/>
      <c r="C227" s="86"/>
      <c r="D227" s="86"/>
      <c r="E227" s="86"/>
      <c r="F227" s="8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" customFormat="1">
      <c r="A228" s="37"/>
      <c r="B228" s="1"/>
      <c r="C228" s="86"/>
      <c r="D228" s="86"/>
      <c r="E228" s="86"/>
      <c r="F228" s="8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" customFormat="1">
      <c r="A229" s="37"/>
      <c r="B229" s="1"/>
      <c r="C229" s="86"/>
      <c r="D229" s="86"/>
      <c r="E229" s="86"/>
      <c r="F229" s="8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" customFormat="1">
      <c r="A230" s="37"/>
      <c r="B230" s="1"/>
      <c r="C230" s="86"/>
      <c r="D230" s="86"/>
      <c r="E230" s="86"/>
      <c r="F230" s="8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" customFormat="1">
      <c r="A231" s="37"/>
      <c r="B231" s="1"/>
      <c r="C231" s="86"/>
      <c r="D231" s="86"/>
      <c r="E231" s="86"/>
      <c r="F231" s="8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" customFormat="1">
      <c r="A232" s="37"/>
      <c r="B232" s="1"/>
      <c r="C232" s="86"/>
      <c r="D232" s="86"/>
      <c r="E232" s="86"/>
      <c r="F232" s="8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" customFormat="1">
      <c r="A233" s="37"/>
      <c r="B233" s="1"/>
      <c r="C233" s="86"/>
      <c r="D233" s="86"/>
      <c r="E233" s="86"/>
      <c r="F233" s="8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" customFormat="1">
      <c r="A234" s="37"/>
      <c r="B234" s="1"/>
      <c r="C234" s="86"/>
      <c r="D234" s="86"/>
      <c r="E234" s="86"/>
      <c r="F234" s="8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" customFormat="1">
      <c r="A235" s="37"/>
      <c r="B235" s="1"/>
      <c r="C235" s="86"/>
      <c r="D235" s="86"/>
      <c r="E235" s="86"/>
      <c r="F235" s="8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" customFormat="1">
      <c r="A236" s="37"/>
      <c r="B236" s="1"/>
      <c r="C236" s="86"/>
      <c r="D236" s="86"/>
      <c r="E236" s="86"/>
      <c r="F236" s="8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" customFormat="1">
      <c r="A237" s="37"/>
      <c r="B237" s="1"/>
      <c r="C237" s="86"/>
      <c r="D237" s="86"/>
      <c r="E237" s="86"/>
      <c r="F237" s="8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" customFormat="1">
      <c r="A238" s="37"/>
      <c r="B238" s="1"/>
      <c r="C238" s="86"/>
      <c r="D238" s="86"/>
      <c r="E238" s="86"/>
      <c r="F238" s="8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" customFormat="1">
      <c r="A239" s="37"/>
      <c r="B239" s="1"/>
      <c r="C239" s="86"/>
      <c r="D239" s="86"/>
      <c r="E239" s="86"/>
      <c r="F239" s="86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" customFormat="1">
      <c r="A240" s="37"/>
      <c r="B240" s="1"/>
      <c r="C240" s="86"/>
      <c r="D240" s="86"/>
      <c r="E240" s="86"/>
      <c r="F240" s="86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" customFormat="1">
      <c r="A241" s="37"/>
      <c r="B241" s="1"/>
      <c r="C241" s="86"/>
      <c r="D241" s="86"/>
      <c r="E241" s="86"/>
      <c r="F241" s="86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" customFormat="1">
      <c r="A242" s="37"/>
      <c r="B242" s="1"/>
      <c r="C242" s="86"/>
      <c r="D242" s="86"/>
      <c r="E242" s="86"/>
      <c r="F242" s="86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" customFormat="1">
      <c r="A243" s="37"/>
      <c r="B243" s="1"/>
      <c r="C243" s="86"/>
      <c r="D243" s="86"/>
      <c r="E243" s="86"/>
      <c r="F243" s="86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" customFormat="1">
      <c r="A244" s="37"/>
      <c r="B244" s="1"/>
      <c r="C244" s="86"/>
      <c r="D244" s="86"/>
      <c r="E244" s="86"/>
      <c r="F244" s="86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" customFormat="1">
      <c r="A245" s="37"/>
      <c r="B245" s="1"/>
      <c r="C245" s="86"/>
      <c r="D245" s="86"/>
      <c r="E245" s="86"/>
      <c r="F245" s="86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" customFormat="1">
      <c r="A246" s="37"/>
      <c r="B246" s="1"/>
      <c r="C246" s="86"/>
      <c r="D246" s="86"/>
      <c r="E246" s="86"/>
      <c r="F246" s="86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" customFormat="1">
      <c r="A247" s="37"/>
      <c r="B247" s="1"/>
      <c r="C247" s="86"/>
      <c r="D247" s="86"/>
      <c r="E247" s="86"/>
      <c r="F247" s="86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" customFormat="1">
      <c r="A248" s="37"/>
      <c r="B248" s="1"/>
      <c r="C248" s="86"/>
      <c r="D248" s="86"/>
      <c r="E248" s="86"/>
      <c r="F248" s="86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" customFormat="1">
      <c r="A249" s="37"/>
      <c r="B249" s="1"/>
      <c r="C249" s="86"/>
      <c r="D249" s="86"/>
      <c r="E249" s="86"/>
      <c r="F249" s="86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" customFormat="1">
      <c r="A250" s="37"/>
      <c r="B250" s="1"/>
      <c r="C250" s="86"/>
      <c r="D250" s="86"/>
      <c r="E250" s="86"/>
      <c r="F250" s="86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" customFormat="1">
      <c r="A251" s="37"/>
      <c r="B251" s="1"/>
      <c r="C251" s="86"/>
      <c r="D251" s="86"/>
      <c r="E251" s="86"/>
      <c r="F251" s="86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" customFormat="1">
      <c r="A252" s="37"/>
      <c r="B252" s="1"/>
      <c r="C252" s="86"/>
      <c r="D252" s="86"/>
      <c r="E252" s="86"/>
      <c r="F252" s="86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" customFormat="1">
      <c r="A253" s="37"/>
      <c r="B253" s="1"/>
      <c r="C253" s="86"/>
      <c r="D253" s="86"/>
      <c r="E253" s="86"/>
      <c r="F253" s="86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" customFormat="1">
      <c r="A254" s="37"/>
      <c r="B254" s="1"/>
      <c r="C254" s="86"/>
      <c r="D254" s="86"/>
      <c r="E254" s="86"/>
      <c r="F254" s="86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" customFormat="1">
      <c r="A255" s="37"/>
      <c r="B255" s="1"/>
      <c r="C255" s="86"/>
      <c r="D255" s="86"/>
      <c r="E255" s="86"/>
      <c r="F255" s="86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" customFormat="1">
      <c r="A256" s="37"/>
      <c r="B256" s="1"/>
      <c r="C256" s="86"/>
      <c r="D256" s="86"/>
      <c r="E256" s="86"/>
      <c r="F256" s="86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" customFormat="1">
      <c r="A257" s="37"/>
      <c r="B257" s="1"/>
      <c r="C257" s="86"/>
      <c r="D257" s="86"/>
      <c r="E257" s="86"/>
      <c r="F257" s="86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" customFormat="1">
      <c r="A258" s="37"/>
      <c r="B258" s="1"/>
      <c r="C258" s="86"/>
      <c r="D258" s="86"/>
      <c r="E258" s="86"/>
      <c r="F258" s="86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" customFormat="1">
      <c r="A259" s="37"/>
      <c r="B259" s="1"/>
      <c r="C259" s="86"/>
      <c r="D259" s="86"/>
      <c r="E259" s="86"/>
      <c r="F259" s="86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" customFormat="1">
      <c r="A260" s="37"/>
      <c r="B260" s="1"/>
      <c r="C260" s="86"/>
      <c r="D260" s="86"/>
      <c r="E260" s="86"/>
      <c r="F260" s="86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" customFormat="1">
      <c r="A261" s="37"/>
      <c r="B261" s="1"/>
      <c r="C261" s="86"/>
      <c r="D261" s="86"/>
      <c r="E261" s="86"/>
      <c r="F261" s="86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" customFormat="1">
      <c r="A262" s="37"/>
      <c r="B262" s="1"/>
      <c r="C262" s="86"/>
      <c r="D262" s="86"/>
      <c r="E262" s="86"/>
      <c r="F262" s="86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" customFormat="1">
      <c r="A263" s="37"/>
      <c r="B263" s="1"/>
      <c r="C263" s="86"/>
      <c r="D263" s="86"/>
      <c r="E263" s="86"/>
      <c r="F263" s="86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" customFormat="1">
      <c r="A264" s="37"/>
      <c r="B264" s="1"/>
      <c r="C264" s="86"/>
      <c r="D264" s="86"/>
      <c r="E264" s="86"/>
      <c r="F264" s="86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" customFormat="1">
      <c r="A265" s="37"/>
      <c r="B265" s="1"/>
      <c r="C265" s="86"/>
      <c r="D265" s="86"/>
      <c r="E265" s="86"/>
      <c r="F265" s="86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" customFormat="1">
      <c r="A266" s="37"/>
      <c r="B266" s="1"/>
      <c r="C266" s="86"/>
      <c r="D266" s="86"/>
      <c r="E266" s="86"/>
      <c r="F266" s="86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" customFormat="1">
      <c r="A267" s="37"/>
      <c r="B267" s="1"/>
      <c r="C267" s="86"/>
      <c r="D267" s="86"/>
      <c r="E267" s="86"/>
      <c r="F267" s="86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" customFormat="1">
      <c r="A268" s="37"/>
      <c r="B268" s="1"/>
      <c r="C268" s="86"/>
      <c r="D268" s="86"/>
      <c r="E268" s="86"/>
      <c r="F268" s="86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" customFormat="1">
      <c r="A269" s="37"/>
      <c r="B269" s="1"/>
      <c r="C269" s="86"/>
      <c r="D269" s="86"/>
      <c r="E269" s="86"/>
      <c r="F269" s="86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" customFormat="1">
      <c r="A270" s="37"/>
      <c r="B270" s="1"/>
      <c r="C270" s="86"/>
      <c r="D270" s="86"/>
      <c r="E270" s="86"/>
      <c r="F270" s="86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" customFormat="1">
      <c r="A271" s="37"/>
      <c r="B271" s="1"/>
      <c r="C271" s="86"/>
      <c r="D271" s="86"/>
      <c r="E271" s="86"/>
      <c r="F271" s="86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" customFormat="1">
      <c r="A272" s="37"/>
      <c r="B272" s="1"/>
      <c r="C272" s="86"/>
      <c r="D272" s="86"/>
      <c r="E272" s="86"/>
      <c r="F272" s="86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" customFormat="1">
      <c r="A273" s="37"/>
      <c r="B273" s="1"/>
      <c r="C273" s="86"/>
      <c r="D273" s="86"/>
      <c r="E273" s="86"/>
      <c r="F273" s="86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" customFormat="1">
      <c r="A274" s="37"/>
      <c r="B274" s="1"/>
      <c r="C274" s="86"/>
      <c r="D274" s="86"/>
      <c r="E274" s="86"/>
      <c r="F274" s="86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" customFormat="1">
      <c r="A275" s="37"/>
      <c r="B275" s="1"/>
      <c r="C275" s="86"/>
      <c r="D275" s="86"/>
      <c r="E275" s="86"/>
      <c r="F275" s="86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" customFormat="1">
      <c r="A276" s="37"/>
      <c r="B276" s="1"/>
      <c r="C276" s="86"/>
      <c r="D276" s="86"/>
      <c r="E276" s="86"/>
      <c r="F276" s="86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" customFormat="1">
      <c r="A277" s="37"/>
      <c r="B277" s="1"/>
      <c r="C277" s="86"/>
      <c r="D277" s="86"/>
      <c r="E277" s="86"/>
      <c r="F277" s="86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" customFormat="1">
      <c r="A278" s="37"/>
      <c r="B278" s="1"/>
      <c r="C278" s="86"/>
      <c r="D278" s="86"/>
      <c r="E278" s="86"/>
      <c r="F278" s="86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" customFormat="1">
      <c r="A279" s="37"/>
      <c r="B279" s="1"/>
      <c r="C279" s="86"/>
      <c r="D279" s="86"/>
      <c r="E279" s="86"/>
      <c r="F279" s="86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" customFormat="1">
      <c r="A280" s="37"/>
      <c r="B280" s="1"/>
      <c r="C280" s="86"/>
      <c r="D280" s="86"/>
      <c r="E280" s="86"/>
      <c r="F280" s="86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" customFormat="1">
      <c r="A281" s="37"/>
      <c r="B281" s="1"/>
      <c r="C281" s="86"/>
      <c r="D281" s="86"/>
      <c r="E281" s="86"/>
      <c r="F281" s="86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" customFormat="1">
      <c r="A282" s="37"/>
      <c r="B282" s="1"/>
      <c r="C282" s="86"/>
      <c r="D282" s="86"/>
      <c r="E282" s="86"/>
      <c r="F282" s="86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" customFormat="1">
      <c r="A283" s="37"/>
      <c r="B283" s="1"/>
      <c r="C283" s="86"/>
      <c r="D283" s="86"/>
      <c r="E283" s="86"/>
      <c r="F283" s="86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" customFormat="1">
      <c r="A284" s="37"/>
      <c r="B284" s="1"/>
      <c r="C284" s="86"/>
      <c r="D284" s="86"/>
      <c r="E284" s="86"/>
      <c r="F284" s="86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" customFormat="1">
      <c r="A285" s="37"/>
      <c r="B285" s="1"/>
      <c r="C285" s="86"/>
      <c r="D285" s="86"/>
      <c r="E285" s="86"/>
      <c r="F285" s="86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" customFormat="1">
      <c r="A286" s="37"/>
      <c r="B286" s="1"/>
      <c r="C286" s="86"/>
      <c r="D286" s="86"/>
      <c r="E286" s="86"/>
      <c r="F286" s="86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" customFormat="1">
      <c r="A287" s="37"/>
      <c r="B287" s="1"/>
      <c r="C287" s="86"/>
      <c r="D287" s="86"/>
      <c r="E287" s="86"/>
      <c r="F287" s="86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" customFormat="1">
      <c r="A288" s="37"/>
      <c r="B288" s="1"/>
      <c r="C288" s="86"/>
      <c r="D288" s="86"/>
      <c r="E288" s="86"/>
      <c r="F288" s="86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" customFormat="1">
      <c r="A289" s="37"/>
      <c r="B289" s="1"/>
      <c r="C289" s="86"/>
      <c r="D289" s="86"/>
      <c r="E289" s="86"/>
      <c r="F289" s="86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" customFormat="1">
      <c r="A290" s="37"/>
      <c r="B290" s="1"/>
      <c r="C290" s="86"/>
      <c r="D290" s="86"/>
      <c r="E290" s="86"/>
      <c r="F290" s="86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" customFormat="1">
      <c r="A291" s="37"/>
      <c r="B291" s="1"/>
      <c r="C291" s="86"/>
      <c r="D291" s="86"/>
      <c r="E291" s="86"/>
      <c r="F291" s="86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" customFormat="1">
      <c r="A292" s="37"/>
      <c r="B292" s="1"/>
      <c r="C292" s="86"/>
      <c r="D292" s="86"/>
      <c r="E292" s="86"/>
      <c r="F292" s="86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" customFormat="1">
      <c r="A293" s="37"/>
      <c r="B293" s="1"/>
      <c r="C293" s="86"/>
      <c r="D293" s="86"/>
      <c r="E293" s="86"/>
      <c r="F293" s="86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" customFormat="1">
      <c r="A294" s="37"/>
      <c r="B294" s="1"/>
      <c r="C294" s="86"/>
      <c r="D294" s="86"/>
      <c r="E294" s="86"/>
      <c r="F294" s="86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" customFormat="1">
      <c r="A295" s="37"/>
      <c r="B295" s="1"/>
      <c r="C295" s="86"/>
      <c r="D295" s="86"/>
      <c r="E295" s="86"/>
      <c r="F295" s="86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" customFormat="1">
      <c r="A296" s="37"/>
      <c r="B296" s="1"/>
      <c r="C296" s="86"/>
      <c r="D296" s="86"/>
      <c r="E296" s="86"/>
      <c r="F296" s="86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" customFormat="1">
      <c r="A297" s="37"/>
      <c r="B297" s="1"/>
      <c r="C297" s="86"/>
      <c r="D297" s="86"/>
      <c r="E297" s="86"/>
      <c r="F297" s="86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" customFormat="1">
      <c r="A298" s="37"/>
      <c r="B298" s="1"/>
      <c r="C298" s="86"/>
      <c r="D298" s="86"/>
      <c r="E298" s="86"/>
      <c r="F298" s="86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" customFormat="1">
      <c r="A299" s="37"/>
      <c r="B299" s="1"/>
      <c r="C299" s="91"/>
      <c r="D299" s="91"/>
      <c r="E299" s="86"/>
      <c r="F299" s="86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" customFormat="1">
      <c r="A300" s="37"/>
      <c r="B300" s="1"/>
      <c r="C300" s="91"/>
      <c r="D300" s="91"/>
      <c r="E300" s="86"/>
      <c r="F300" s="86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" customFormat="1">
      <c r="A301" s="37"/>
      <c r="B301" s="1"/>
      <c r="C301" s="91"/>
      <c r="D301" s="91"/>
      <c r="E301" s="86"/>
      <c r="F301" s="86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" customFormat="1">
      <c r="A302" s="37"/>
      <c r="B302" s="1"/>
      <c r="C302" s="91"/>
      <c r="D302" s="91"/>
      <c r="E302" s="86"/>
      <c r="F302" s="86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" customFormat="1">
      <c r="A303" s="37"/>
      <c r="B303" s="1"/>
      <c r="C303" s="91"/>
      <c r="D303" s="91"/>
      <c r="E303" s="86"/>
      <c r="F303" s="86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" customFormat="1">
      <c r="A304" s="37"/>
      <c r="B304" s="1"/>
      <c r="C304" s="91"/>
      <c r="D304" s="91"/>
      <c r="E304" s="86"/>
      <c r="F304" s="86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" customFormat="1">
      <c r="A305" s="37"/>
      <c r="B305" s="1"/>
      <c r="C305" s="91"/>
      <c r="D305" s="91"/>
      <c r="E305" s="86"/>
      <c r="F305" s="86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" customFormat="1">
      <c r="A306" s="37"/>
      <c r="B306" s="1"/>
      <c r="C306" s="91"/>
      <c r="D306" s="91"/>
      <c r="E306" s="86"/>
      <c r="F306" s="86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" customFormat="1">
      <c r="A307" s="37"/>
      <c r="B307" s="1"/>
      <c r="C307" s="91"/>
      <c r="D307" s="91"/>
      <c r="E307" s="86"/>
      <c r="F307" s="86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" customFormat="1">
      <c r="A308" s="37"/>
      <c r="B308" s="1"/>
      <c r="C308" s="91"/>
      <c r="D308" s="91"/>
      <c r="E308" s="86"/>
      <c r="F308" s="86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" customFormat="1">
      <c r="A309" s="37"/>
      <c r="B309" s="1"/>
      <c r="C309" s="91"/>
      <c r="D309" s="91"/>
      <c r="E309" s="86"/>
      <c r="F309" s="86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" customFormat="1">
      <c r="A310" s="37"/>
      <c r="B310" s="1"/>
      <c r="C310" s="91"/>
      <c r="D310" s="91"/>
      <c r="E310" s="86"/>
      <c r="F310" s="86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" customFormat="1">
      <c r="A311" s="37"/>
      <c r="B311" s="1"/>
      <c r="C311" s="91"/>
      <c r="D311" s="91"/>
      <c r="E311" s="86"/>
      <c r="F311" s="86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" customFormat="1">
      <c r="A312" s="37"/>
      <c r="B312" s="1"/>
      <c r="C312" s="91"/>
      <c r="D312" s="91"/>
      <c r="E312" s="86"/>
      <c r="F312" s="86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" customFormat="1">
      <c r="A313" s="37"/>
      <c r="B313" s="1"/>
      <c r="C313" s="91"/>
      <c r="D313" s="91"/>
      <c r="E313" s="86"/>
      <c r="F313" s="86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" customFormat="1">
      <c r="A314" s="37"/>
      <c r="B314" s="1"/>
      <c r="C314" s="91"/>
      <c r="D314" s="91"/>
      <c r="E314" s="86"/>
      <c r="F314" s="86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" customFormat="1">
      <c r="A315" s="37"/>
      <c r="B315" s="1"/>
      <c r="C315" s="91"/>
      <c r="D315" s="91"/>
      <c r="E315" s="86"/>
      <c r="F315" s="86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" customFormat="1">
      <c r="A316" s="37"/>
      <c r="B316" s="1"/>
      <c r="C316" s="91"/>
      <c r="D316" s="91"/>
      <c r="E316" s="86"/>
      <c r="F316" s="86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" customFormat="1">
      <c r="A317" s="37"/>
      <c r="B317" s="1"/>
      <c r="C317" s="91"/>
      <c r="D317" s="91"/>
      <c r="E317" s="86"/>
      <c r="F317" s="86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" customFormat="1">
      <c r="A318" s="37"/>
      <c r="B318" s="1"/>
      <c r="C318" s="91"/>
      <c r="D318" s="91"/>
      <c r="E318" s="86"/>
      <c r="F318" s="86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" customFormat="1">
      <c r="A319" s="37"/>
      <c r="B319" s="1"/>
      <c r="C319" s="91"/>
      <c r="D319" s="91"/>
      <c r="E319" s="86"/>
      <c r="F319" s="86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" customFormat="1">
      <c r="A320" s="37"/>
      <c r="B320" s="1"/>
      <c r="C320" s="91"/>
      <c r="D320" s="91"/>
      <c r="E320" s="86"/>
      <c r="F320" s="86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" customFormat="1">
      <c r="A321" s="37"/>
      <c r="B321" s="1"/>
      <c r="C321" s="91"/>
      <c r="D321" s="91"/>
      <c r="E321" s="86"/>
      <c r="F321" s="86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" customFormat="1">
      <c r="A322" s="37"/>
      <c r="B322" s="1"/>
      <c r="C322" s="91"/>
      <c r="D322" s="91"/>
      <c r="E322" s="86"/>
      <c r="F322" s="86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" customFormat="1">
      <c r="A323" s="37"/>
      <c r="B323" s="1"/>
      <c r="C323" s="91"/>
      <c r="D323" s="91"/>
      <c r="E323" s="86"/>
      <c r="F323" s="86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" customFormat="1">
      <c r="A324" s="37"/>
      <c r="B324" s="1"/>
      <c r="C324" s="91"/>
      <c r="D324" s="91"/>
      <c r="E324" s="86"/>
      <c r="F324" s="86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" customFormat="1">
      <c r="A325" s="37"/>
      <c r="B325" s="1"/>
      <c r="C325" s="91"/>
      <c r="D325" s="91"/>
      <c r="E325" s="86"/>
      <c r="F325" s="86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" customFormat="1">
      <c r="A326" s="37"/>
      <c r="B326" s="1"/>
      <c r="C326" s="91"/>
      <c r="D326" s="91"/>
      <c r="E326" s="86"/>
      <c r="F326" s="86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" customFormat="1">
      <c r="A327" s="37"/>
      <c r="B327" s="1"/>
      <c r="C327" s="91"/>
      <c r="D327" s="91"/>
      <c r="E327" s="86"/>
      <c r="F327" s="86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" customFormat="1">
      <c r="A328" s="37"/>
      <c r="B328" s="1"/>
      <c r="C328" s="91"/>
      <c r="D328" s="91"/>
      <c r="E328" s="86"/>
      <c r="F328" s="86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" customFormat="1">
      <c r="A329" s="37"/>
      <c r="B329" s="1"/>
      <c r="C329" s="91"/>
      <c r="D329" s="91"/>
      <c r="E329" s="86"/>
      <c r="F329" s="86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" customFormat="1">
      <c r="A330" s="37"/>
      <c r="B330" s="1"/>
      <c r="C330" s="91"/>
      <c r="D330" s="91"/>
      <c r="E330" s="86"/>
      <c r="F330" s="86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" customFormat="1">
      <c r="A331" s="37"/>
      <c r="B331" s="1"/>
      <c r="C331" s="91"/>
      <c r="D331" s="91"/>
      <c r="E331" s="86"/>
      <c r="F331" s="86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" customFormat="1">
      <c r="A332" s="37"/>
      <c r="B332" s="1"/>
      <c r="C332" s="91"/>
      <c r="D332" s="91"/>
      <c r="E332" s="86"/>
      <c r="F332" s="86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" customFormat="1">
      <c r="A333" s="37"/>
      <c r="B333" s="1"/>
      <c r="C333" s="91"/>
      <c r="D333" s="91"/>
      <c r="E333" s="86"/>
      <c r="F333" s="86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" customFormat="1">
      <c r="A334" s="37"/>
      <c r="B334" s="1"/>
      <c r="C334" s="91"/>
      <c r="D334" s="91"/>
      <c r="E334" s="86"/>
      <c r="F334" s="86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" customFormat="1">
      <c r="A335" s="37"/>
      <c r="B335" s="1"/>
      <c r="C335" s="91"/>
      <c r="D335" s="91"/>
      <c r="E335" s="86"/>
      <c r="F335" s="86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" customFormat="1">
      <c r="A336" s="37"/>
      <c r="B336" s="1"/>
      <c r="C336" s="91"/>
      <c r="D336" s="91"/>
      <c r="E336" s="86"/>
      <c r="F336" s="86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" customFormat="1">
      <c r="A337" s="37"/>
      <c r="B337" s="1"/>
      <c r="C337" s="91"/>
      <c r="D337" s="91"/>
      <c r="E337" s="86"/>
      <c r="F337" s="86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" customFormat="1">
      <c r="A338" s="37"/>
      <c r="B338" s="1"/>
      <c r="C338" s="91"/>
      <c r="D338" s="91"/>
      <c r="E338" s="86"/>
      <c r="F338" s="86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" customFormat="1">
      <c r="A339" s="37"/>
      <c r="B339" s="1"/>
      <c r="C339" s="91"/>
      <c r="D339" s="91"/>
      <c r="E339" s="86"/>
      <c r="F339" s="86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" customFormat="1">
      <c r="A340" s="37"/>
      <c r="B340" s="1"/>
      <c r="C340" s="91"/>
      <c r="D340" s="91"/>
      <c r="E340" s="86"/>
      <c r="F340" s="86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" customFormat="1">
      <c r="A341" s="37"/>
      <c r="B341" s="1"/>
      <c r="C341" s="91"/>
      <c r="D341" s="91"/>
      <c r="E341" s="86"/>
      <c r="F341" s="86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" customFormat="1">
      <c r="A342" s="37"/>
      <c r="B342" s="1"/>
      <c r="C342" s="91"/>
      <c r="D342" s="91"/>
      <c r="E342" s="86"/>
      <c r="F342" s="86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" customFormat="1">
      <c r="A343" s="37"/>
      <c r="B343" s="1"/>
      <c r="C343" s="91"/>
      <c r="D343" s="91"/>
      <c r="E343" s="86"/>
      <c r="F343" s="86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" customFormat="1">
      <c r="A344" s="37"/>
      <c r="B344" s="1"/>
      <c r="C344" s="91"/>
      <c r="D344" s="91"/>
      <c r="E344" s="86"/>
      <c r="F344" s="86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" customFormat="1">
      <c r="A345" s="37"/>
      <c r="B345" s="1"/>
      <c r="C345" s="91"/>
      <c r="D345" s="91"/>
      <c r="E345" s="86"/>
      <c r="F345" s="86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" customFormat="1">
      <c r="A346" s="37"/>
      <c r="B346" s="1"/>
      <c r="C346" s="91"/>
      <c r="D346" s="91"/>
      <c r="E346" s="86"/>
      <c r="F346" s="86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" customFormat="1">
      <c r="A347" s="37"/>
      <c r="B347" s="1"/>
      <c r="C347" s="91"/>
      <c r="D347" s="91"/>
      <c r="E347" s="86"/>
      <c r="F347" s="86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" customFormat="1">
      <c r="A348" s="37"/>
      <c r="B348" s="1"/>
      <c r="C348" s="91"/>
      <c r="D348" s="91"/>
      <c r="E348" s="86"/>
      <c r="F348" s="86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" customFormat="1">
      <c r="A349" s="37"/>
      <c r="B349" s="1"/>
      <c r="C349" s="91"/>
      <c r="D349" s="91"/>
      <c r="E349" s="86"/>
      <c r="F349" s="86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" customFormat="1">
      <c r="A350" s="37"/>
      <c r="B350" s="1"/>
      <c r="C350" s="91"/>
      <c r="D350" s="91"/>
      <c r="E350" s="86"/>
      <c r="F350" s="86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" customFormat="1">
      <c r="A351" s="37"/>
      <c r="B351" s="1"/>
      <c r="C351" s="91"/>
      <c r="D351" s="91"/>
      <c r="E351" s="86"/>
      <c r="F351" s="86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" customFormat="1">
      <c r="A352" s="37"/>
      <c r="B352" s="1"/>
      <c r="C352" s="91"/>
      <c r="D352" s="91"/>
      <c r="E352" s="86"/>
      <c r="F352" s="86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" customFormat="1">
      <c r="A353" s="37"/>
      <c r="B353" s="1"/>
      <c r="C353" s="91"/>
      <c r="D353" s="91"/>
      <c r="E353" s="86"/>
      <c r="F353" s="86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" customFormat="1">
      <c r="A354" s="37"/>
      <c r="B354" s="1"/>
      <c r="C354" s="91"/>
      <c r="D354" s="91"/>
      <c r="E354" s="86"/>
      <c r="F354" s="86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" customFormat="1">
      <c r="A355" s="37"/>
      <c r="B355" s="1"/>
      <c r="C355" s="91"/>
      <c r="D355" s="91"/>
      <c r="E355" s="86"/>
      <c r="F355" s="86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" customFormat="1">
      <c r="A356" s="37"/>
      <c r="B356" s="1"/>
      <c r="C356" s="91"/>
      <c r="D356" s="91"/>
      <c r="E356" s="86"/>
      <c r="F356" s="86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" customFormat="1">
      <c r="A357" s="37"/>
      <c r="B357" s="1"/>
      <c r="C357" s="91"/>
      <c r="D357" s="91"/>
      <c r="E357" s="86"/>
      <c r="F357" s="86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" customFormat="1">
      <c r="A358" s="37"/>
      <c r="B358" s="1"/>
      <c r="C358" s="91"/>
      <c r="D358" s="91"/>
      <c r="E358" s="86"/>
      <c r="F358" s="86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" customFormat="1">
      <c r="A359" s="37"/>
      <c r="B359" s="1"/>
      <c r="C359" s="91"/>
      <c r="D359" s="91"/>
      <c r="E359" s="86"/>
      <c r="F359" s="86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" customFormat="1">
      <c r="A360" s="37"/>
      <c r="B360" s="1"/>
      <c r="C360" s="91"/>
      <c r="D360" s="91"/>
      <c r="E360" s="86"/>
      <c r="F360" s="86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" customFormat="1">
      <c r="A361" s="37"/>
      <c r="B361" s="1"/>
      <c r="C361" s="91"/>
      <c r="D361" s="91"/>
      <c r="E361" s="86"/>
      <c r="F361" s="86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" customFormat="1">
      <c r="A362" s="37"/>
      <c r="B362" s="1"/>
      <c r="C362" s="91"/>
      <c r="D362" s="91"/>
      <c r="E362" s="86"/>
      <c r="F362" s="86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" customFormat="1">
      <c r="A363" s="37"/>
      <c r="B363" s="1"/>
      <c r="C363" s="91"/>
      <c r="D363" s="91"/>
      <c r="E363" s="86"/>
      <c r="F363" s="86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" customFormat="1">
      <c r="A364" s="37"/>
      <c r="B364" s="1"/>
      <c r="C364" s="91"/>
      <c r="D364" s="91"/>
      <c r="E364" s="86"/>
      <c r="F364" s="86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" customFormat="1">
      <c r="A365" s="37"/>
      <c r="B365" s="1"/>
      <c r="C365" s="91"/>
      <c r="D365" s="91"/>
      <c r="E365" s="86"/>
      <c r="F365" s="86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" customFormat="1">
      <c r="A366" s="37"/>
      <c r="B366" s="1"/>
      <c r="C366" s="91"/>
      <c r="D366" s="91"/>
      <c r="E366" s="86"/>
      <c r="F366" s="86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" customFormat="1">
      <c r="A367" s="37"/>
      <c r="B367" s="1"/>
      <c r="C367" s="91"/>
      <c r="D367" s="91"/>
      <c r="E367" s="86"/>
      <c r="F367" s="86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" customFormat="1">
      <c r="A368" s="37"/>
      <c r="B368" s="1"/>
      <c r="C368" s="91"/>
      <c r="D368" s="91"/>
      <c r="E368" s="86"/>
      <c r="F368" s="86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" customFormat="1">
      <c r="A369" s="37"/>
      <c r="B369" s="1"/>
      <c r="C369" s="91"/>
      <c r="D369" s="91"/>
      <c r="E369" s="86"/>
      <c r="F369" s="86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" customFormat="1">
      <c r="A370" s="37"/>
      <c r="B370" s="1"/>
      <c r="C370" s="91"/>
      <c r="D370" s="91"/>
      <c r="E370" s="86"/>
      <c r="F370" s="86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" customFormat="1">
      <c r="A371" s="37"/>
      <c r="B371" s="1"/>
      <c r="C371" s="91"/>
      <c r="D371" s="91"/>
      <c r="E371" s="86"/>
      <c r="F371" s="86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" customFormat="1">
      <c r="A372" s="37"/>
      <c r="B372" s="1"/>
      <c r="C372" s="91"/>
      <c r="D372" s="91"/>
      <c r="E372" s="86"/>
      <c r="F372" s="86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" customFormat="1">
      <c r="A373" s="37"/>
      <c r="B373" s="1"/>
      <c r="C373" s="91"/>
      <c r="D373" s="91"/>
      <c r="E373" s="86"/>
      <c r="F373" s="86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" customFormat="1">
      <c r="A374" s="37"/>
      <c r="B374" s="1"/>
      <c r="C374" s="91"/>
      <c r="D374" s="91"/>
      <c r="E374" s="86"/>
      <c r="F374" s="86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" customFormat="1">
      <c r="A375" s="37"/>
      <c r="B375" s="1"/>
      <c r="C375" s="91"/>
      <c r="D375" s="91"/>
      <c r="E375" s="86"/>
      <c r="F375" s="86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2" customFormat="1">
      <c r="A376" s="37"/>
      <c r="B376" s="1"/>
      <c r="C376" s="91"/>
      <c r="D376" s="91"/>
      <c r="E376" s="86"/>
      <c r="F376" s="86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2" customFormat="1">
      <c r="A377" s="37"/>
      <c r="B377" s="1"/>
      <c r="C377" s="91"/>
      <c r="D377" s="91"/>
      <c r="E377" s="86"/>
      <c r="F377" s="86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2" customFormat="1">
      <c r="A378" s="37"/>
      <c r="B378" s="1"/>
      <c r="C378" s="91"/>
      <c r="D378" s="91"/>
      <c r="E378" s="86"/>
      <c r="F378" s="86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2" customFormat="1">
      <c r="A379" s="37"/>
      <c r="B379" s="1"/>
      <c r="C379" s="91"/>
      <c r="D379" s="91"/>
      <c r="E379" s="86"/>
      <c r="F379" s="86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2" customFormat="1">
      <c r="A380" s="37"/>
      <c r="B380" s="1"/>
      <c r="C380" s="91"/>
      <c r="D380" s="91"/>
      <c r="E380" s="86"/>
      <c r="F380" s="86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s="2" customFormat="1">
      <c r="A381" s="37"/>
      <c r="B381" s="1"/>
      <c r="C381" s="91"/>
      <c r="D381" s="91"/>
      <c r="E381" s="86"/>
      <c r="F381" s="86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s="2" customFormat="1">
      <c r="A382" s="37"/>
      <c r="B382" s="1"/>
      <c r="C382" s="91"/>
      <c r="D382" s="91"/>
      <c r="E382" s="86"/>
      <c r="F382" s="86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s="2" customFormat="1">
      <c r="A383" s="37"/>
      <c r="B383" s="1"/>
      <c r="C383" s="91"/>
      <c r="D383" s="91"/>
      <c r="E383" s="86"/>
      <c r="F383" s="86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s="2" customFormat="1">
      <c r="A384" s="37"/>
      <c r="B384" s="1"/>
      <c r="C384" s="91"/>
      <c r="D384" s="91"/>
      <c r="E384" s="86"/>
      <c r="F384" s="86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</row>
  </sheetData>
  <customSheetViews>
    <customSheetView guid="{59841E2B-68EB-4986-A2B2-AA8D2283015C}" showPageBreaks="1" printArea="1" view="pageBreakPreview">
      <selection sqref="A1:E2"/>
      <rowBreaks count="1" manualBreakCount="1">
        <brk id="56" max="4" man="1"/>
      </rowBreaks>
      <pageMargins left="0" right="0" top="0" bottom="0" header="0" footer="0"/>
      <printOptions horizontalCentered="1"/>
      <pageSetup paperSize="9" scale="61" fitToHeight="2" orientation="portrait" blackAndWhite="1" r:id="rId1"/>
      <headerFooter alignWithMargins="0"/>
    </customSheetView>
    <customSheetView guid="{D3058AAF-1420-4400-85B6-3E3B713D732D}" showPageBreaks="1" printArea="1" hiddenRows="1" view="pageBreakPreview" topLeftCell="A95">
      <selection activeCell="H67" sqref="H67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2"/>
      <headerFooter alignWithMargins="0"/>
    </customSheetView>
    <customSheetView guid="{AD882775-3712-4CB6-AC49-EEC018467B03}" showPageBreaks="1" printArea="1" hiddenRows="1" view="pageBreakPreview" topLeftCell="A95">
      <selection activeCell="A108" sqref="A108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3"/>
      <headerFooter alignWithMargins="0"/>
    </customSheetView>
  </customSheetViews>
  <mergeCells count="6">
    <mergeCell ref="A1:E2"/>
    <mergeCell ref="E5:E6"/>
    <mergeCell ref="A5:A6"/>
    <mergeCell ref="B5:B6"/>
    <mergeCell ref="C5:C6"/>
    <mergeCell ref="D5:D6"/>
  </mergeCells>
  <printOptions horizontalCentered="1"/>
  <pageMargins left="0" right="0" top="0" bottom="0" header="0" footer="0"/>
  <pageSetup paperSize="9" scale="61" fitToHeight="2" orientation="portrait" blackAndWhite="1" r:id="rId4"/>
  <headerFooter alignWithMargins="0"/>
  <rowBreaks count="1" manualBreakCount="1">
    <brk id="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222" customWidth="1"/>
  </cols>
  <sheetData>
    <row r="1" spans="1:5">
      <c r="A1" s="212" t="s">
        <v>177</v>
      </c>
      <c r="B1" s="211"/>
      <c r="C1" s="211"/>
      <c r="D1" s="211"/>
      <c r="E1" s="213"/>
    </row>
    <row r="2" spans="1:5" ht="12.75">
      <c r="A2"/>
      <c r="B2"/>
      <c r="C2"/>
      <c r="D2"/>
      <c r="E2" s="214"/>
    </row>
    <row r="3" spans="1:5">
      <c r="B3" s="206"/>
      <c r="C3" s="192"/>
      <c r="D3" s="192"/>
      <c r="E3" s="215"/>
    </row>
    <row r="4" spans="1:5">
      <c r="A4" s="135"/>
      <c r="B4" s="136"/>
      <c r="C4" s="137"/>
      <c r="D4" s="137"/>
      <c r="E4" s="216" t="s">
        <v>0</v>
      </c>
    </row>
    <row r="5" spans="1:5" ht="47.25">
      <c r="A5" s="208" t="s">
        <v>1</v>
      </c>
      <c r="B5" s="208" t="s">
        <v>2</v>
      </c>
      <c r="C5" s="207" t="s">
        <v>175</v>
      </c>
      <c r="D5" s="207" t="s">
        <v>176</v>
      </c>
      <c r="E5" s="217" t="s">
        <v>172</v>
      </c>
    </row>
    <row r="6" spans="1:5" ht="12.75">
      <c r="A6"/>
      <c r="B6"/>
      <c r="C6"/>
      <c r="D6"/>
      <c r="E6" s="214"/>
    </row>
    <row r="7" spans="1:5">
      <c r="A7" s="138">
        <v>1</v>
      </c>
      <c r="B7" s="139">
        <v>2</v>
      </c>
      <c r="C7" s="138">
        <v>3</v>
      </c>
      <c r="D7" s="138">
        <v>4</v>
      </c>
      <c r="E7" s="218">
        <v>5</v>
      </c>
    </row>
    <row r="8" spans="1:5">
      <c r="A8" s="140" t="s">
        <v>5</v>
      </c>
      <c r="B8" s="149"/>
      <c r="C8" s="141">
        <f>C9+C23</f>
        <v>3024441.4</v>
      </c>
      <c r="D8" s="141" t="e">
        <f>D9+D23</f>
        <v>#REF!</v>
      </c>
      <c r="E8" s="219" t="e">
        <f>D8-C8</f>
        <v>#REF!</v>
      </c>
    </row>
    <row r="9" spans="1:5">
      <c r="A9" s="191" t="s">
        <v>6</v>
      </c>
      <c r="B9" s="142">
        <v>10000000</v>
      </c>
      <c r="C9" s="141">
        <f>C10+C11+C12+C13+C14+C15+C16+C17+C18+C19+C20+C21+C22</f>
        <v>1377823.8</v>
      </c>
      <c r="D9" s="141" t="e">
        <f>D10+D11+D12+D13+D14+D15+D16+D17+D18+D19+D20+D21+D22</f>
        <v>#REF!</v>
      </c>
      <c r="E9" s="219" t="e">
        <f t="shared" ref="E9:E72" si="0">D9-C9</f>
        <v>#REF!</v>
      </c>
    </row>
    <row r="10" spans="1:5">
      <c r="A10" s="143" t="s">
        <v>7</v>
      </c>
      <c r="B10" s="144">
        <v>10102000</v>
      </c>
      <c r="C10" s="145">
        <v>730725.5</v>
      </c>
      <c r="D10" s="145">
        <f>'с развёрнутыми доходами'!D10</f>
        <v>579961</v>
      </c>
      <c r="E10" s="220">
        <f t="shared" si="0"/>
        <v>-150764.5</v>
      </c>
    </row>
    <row r="11" spans="1:5" ht="31.5">
      <c r="A11" s="146" t="s">
        <v>141</v>
      </c>
      <c r="B11" s="144">
        <v>10300000</v>
      </c>
      <c r="C11" s="145">
        <v>1807.1</v>
      </c>
      <c r="D11" s="145">
        <f>'с развёрнутыми доходами'!D11</f>
        <v>1564.5</v>
      </c>
      <c r="E11" s="220">
        <f t="shared" si="0"/>
        <v>-242.59999999999991</v>
      </c>
    </row>
    <row r="12" spans="1:5">
      <c r="A12" s="147" t="s">
        <v>8</v>
      </c>
      <c r="B12" s="144">
        <v>10500000</v>
      </c>
      <c r="C12" s="145">
        <v>204742.3</v>
      </c>
      <c r="D12" s="145">
        <f>'с развёрнутыми доходами'!D12</f>
        <v>83483.8</v>
      </c>
      <c r="E12" s="220">
        <f t="shared" si="0"/>
        <v>-121258.49999999999</v>
      </c>
    </row>
    <row r="13" spans="1:5">
      <c r="A13" s="148" t="s">
        <v>9</v>
      </c>
      <c r="B13" s="144">
        <v>10600000</v>
      </c>
      <c r="C13" s="145">
        <v>39382.6</v>
      </c>
      <c r="D13" s="145">
        <f>'с развёрнутыми доходами'!D13</f>
        <v>12013.86</v>
      </c>
      <c r="E13" s="220">
        <f t="shared" si="0"/>
        <v>-27368.739999999998</v>
      </c>
    </row>
    <row r="14" spans="1:5">
      <c r="A14" s="148" t="s">
        <v>10</v>
      </c>
      <c r="B14" s="144">
        <v>10800000</v>
      </c>
      <c r="C14" s="145">
        <v>9137.9</v>
      </c>
      <c r="D14" s="145">
        <f>'с развёрнутыми доходами'!D14</f>
        <v>7763.76</v>
      </c>
      <c r="E14" s="220">
        <f t="shared" si="0"/>
        <v>-1374.1399999999994</v>
      </c>
    </row>
    <row r="15" spans="1:5" ht="31.5">
      <c r="A15" s="148" t="s">
        <v>11</v>
      </c>
      <c r="B15" s="144">
        <v>10900000</v>
      </c>
      <c r="C15" s="145">
        <v>0.2</v>
      </c>
      <c r="D15" s="145">
        <f>'с развёрнутыми доходами'!D15</f>
        <v>-4.7</v>
      </c>
      <c r="E15" s="220">
        <f t="shared" si="0"/>
        <v>-4.9000000000000004</v>
      </c>
    </row>
    <row r="16" spans="1:5" ht="31.5">
      <c r="A16" s="148" t="s">
        <v>12</v>
      </c>
      <c r="B16" s="144">
        <v>11100000</v>
      </c>
      <c r="C16" s="145">
        <v>283723</v>
      </c>
      <c r="D16" s="145">
        <f>'с развёрнутыми доходами'!D16</f>
        <v>147226.68</v>
      </c>
      <c r="E16" s="220">
        <f t="shared" si="0"/>
        <v>-136496.32000000001</v>
      </c>
    </row>
    <row r="17" spans="1:5">
      <c r="A17" s="148" t="s">
        <v>13</v>
      </c>
      <c r="B17" s="144">
        <v>11200000</v>
      </c>
      <c r="C17" s="145">
        <v>3483.6</v>
      </c>
      <c r="D17" s="145">
        <f>'с развёрнутыми доходами'!D17</f>
        <v>3027.79</v>
      </c>
      <c r="E17" s="220">
        <f t="shared" si="0"/>
        <v>-455.80999999999995</v>
      </c>
    </row>
    <row r="18" spans="1:5" ht="31.5">
      <c r="A18" s="148" t="s">
        <v>14</v>
      </c>
      <c r="B18" s="144">
        <v>11300000</v>
      </c>
      <c r="C18" s="145">
        <v>2785.1</v>
      </c>
      <c r="D18" s="145">
        <f>'с развёрнутыми доходами'!D18</f>
        <v>1077.06</v>
      </c>
      <c r="E18" s="220">
        <f t="shared" si="0"/>
        <v>-1708.04</v>
      </c>
    </row>
    <row r="19" spans="1:5" ht="31.5">
      <c r="A19" s="148" t="s">
        <v>15</v>
      </c>
      <c r="B19" s="144">
        <v>11400000</v>
      </c>
      <c r="C19" s="145">
        <v>43517.4</v>
      </c>
      <c r="D19" s="145">
        <f>'с развёрнутыми доходами'!D19</f>
        <v>57597.1</v>
      </c>
      <c r="E19" s="220">
        <f t="shared" si="0"/>
        <v>14079.699999999997</v>
      </c>
    </row>
    <row r="20" spans="1:5">
      <c r="A20" s="148" t="s">
        <v>16</v>
      </c>
      <c r="B20" s="144">
        <v>11600000</v>
      </c>
      <c r="C20" s="145">
        <v>55827</v>
      </c>
      <c r="D20" s="145">
        <f>'с развёрнутыми доходами'!D20</f>
        <v>310668.09999999998</v>
      </c>
      <c r="E20" s="220">
        <f t="shared" si="0"/>
        <v>254841.09999999998</v>
      </c>
    </row>
    <row r="21" spans="1:5">
      <c r="A21" s="148" t="s">
        <v>17</v>
      </c>
      <c r="B21" s="144">
        <v>11700000</v>
      </c>
      <c r="C21" s="145">
        <v>2692.1</v>
      </c>
      <c r="D21" s="145">
        <f>'с развёрнутыми доходами'!D21</f>
        <v>64.87</v>
      </c>
      <c r="E21" s="220">
        <f t="shared" si="0"/>
        <v>-2627.23</v>
      </c>
    </row>
    <row r="22" spans="1:5" ht="63">
      <c r="A22" s="148" t="s">
        <v>149</v>
      </c>
      <c r="B22" s="144">
        <v>11800000</v>
      </c>
      <c r="C22" s="145">
        <v>0</v>
      </c>
      <c r="D22" s="145" t="e">
        <f>'с развёрнутыми доходами'!#REF!</f>
        <v>#REF!</v>
      </c>
      <c r="E22" s="220" t="e">
        <f t="shared" si="0"/>
        <v>#REF!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>
        <f>D24+D33+D32+D30+D31</f>
        <v>1358925.39</v>
      </c>
      <c r="E23" s="219">
        <f t="shared" si="0"/>
        <v>-287692.20999999996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>
        <f>SUM(D25:D29)-D26</f>
        <v>1364525.89</v>
      </c>
      <c r="E24" s="219">
        <f t="shared" si="0"/>
        <v>-284595.6100000001</v>
      </c>
    </row>
    <row r="25" spans="1:5">
      <c r="A25" s="151" t="s">
        <v>20</v>
      </c>
      <c r="B25" s="152">
        <v>20210000</v>
      </c>
      <c r="C25" s="145">
        <v>41568.9</v>
      </c>
      <c r="D25" s="145">
        <f>'с развёрнутыми доходами'!D24</f>
        <v>105137.85</v>
      </c>
      <c r="E25" s="220">
        <f t="shared" si="0"/>
        <v>63568.950000000004</v>
      </c>
    </row>
    <row r="26" spans="1:5">
      <c r="A26" s="151" t="s">
        <v>171</v>
      </c>
      <c r="B26" s="152">
        <v>2021000</v>
      </c>
      <c r="C26" s="145">
        <v>0</v>
      </c>
      <c r="D26" s="145">
        <f>'с развёрнутыми доходами'!D25</f>
        <v>3762.7</v>
      </c>
      <c r="E26" s="220">
        <f t="shared" si="0"/>
        <v>3762.7</v>
      </c>
    </row>
    <row r="27" spans="1:5">
      <c r="A27" s="151" t="s">
        <v>21</v>
      </c>
      <c r="B27" s="152">
        <v>20220000</v>
      </c>
      <c r="C27" s="145">
        <v>354716.8</v>
      </c>
      <c r="D27" s="145">
        <f>'с развёрнутыми доходами'!D26</f>
        <v>212399.35999999999</v>
      </c>
      <c r="E27" s="220">
        <f t="shared" si="0"/>
        <v>-142317.44</v>
      </c>
    </row>
    <row r="28" spans="1:5">
      <c r="A28" s="151" t="s">
        <v>22</v>
      </c>
      <c r="B28" s="152">
        <v>20230000</v>
      </c>
      <c r="C28" s="145">
        <v>1238735.8</v>
      </c>
      <c r="D28" s="145">
        <f>'с развёрнутыми доходами'!D27</f>
        <v>1009681.28</v>
      </c>
      <c r="E28" s="220">
        <f t="shared" si="0"/>
        <v>-229054.52000000002</v>
      </c>
    </row>
    <row r="29" spans="1:5">
      <c r="A29" s="151" t="s">
        <v>23</v>
      </c>
      <c r="B29" s="152">
        <v>20240000</v>
      </c>
      <c r="C29" s="145">
        <v>14100</v>
      </c>
      <c r="D29" s="145">
        <f>'с развёрнутыми доходами'!D28</f>
        <v>37307.4</v>
      </c>
      <c r="E29" s="220">
        <f t="shared" si="0"/>
        <v>23207.4</v>
      </c>
    </row>
    <row r="30" spans="1:5">
      <c r="A30" s="151" t="s">
        <v>146</v>
      </c>
      <c r="B30" s="144">
        <v>20704000</v>
      </c>
      <c r="C30" s="145">
        <v>1027.4000000000001</v>
      </c>
      <c r="D30" s="145">
        <f>'с развёрнутыми доходами'!D29</f>
        <v>360</v>
      </c>
      <c r="E30" s="220">
        <f t="shared" si="0"/>
        <v>-667.40000000000009</v>
      </c>
    </row>
    <row r="31" spans="1:5" ht="110.25">
      <c r="A31" s="154" t="s">
        <v>170</v>
      </c>
      <c r="B31" s="144">
        <v>20804000</v>
      </c>
      <c r="C31" s="145">
        <v>0</v>
      </c>
      <c r="D31" s="145">
        <f>'с развёрнутыми доходами'!D30</f>
        <v>0</v>
      </c>
      <c r="E31" s="220">
        <f t="shared" si="0"/>
        <v>0</v>
      </c>
    </row>
    <row r="32" spans="1:5" ht="63">
      <c r="A32" s="154" t="s">
        <v>24</v>
      </c>
      <c r="B32" s="144">
        <v>21800000</v>
      </c>
      <c r="C32" s="145">
        <v>76.3</v>
      </c>
      <c r="D32" s="145">
        <f>'с развёрнутыми доходами'!D31</f>
        <v>7.2</v>
      </c>
      <c r="E32" s="220">
        <f t="shared" si="0"/>
        <v>-69.099999999999994</v>
      </c>
    </row>
    <row r="33" spans="1:5" ht="47.25">
      <c r="A33" s="146" t="s">
        <v>25</v>
      </c>
      <c r="B33" s="144">
        <v>21900000</v>
      </c>
      <c r="C33" s="145">
        <v>-3607.6</v>
      </c>
      <c r="D33" s="145">
        <f>'с развёрнутыми доходами'!D32</f>
        <v>-5967.7</v>
      </c>
      <c r="E33" s="220">
        <f t="shared" si="0"/>
        <v>-2360.1</v>
      </c>
    </row>
    <row r="34" spans="1:5">
      <c r="A34" s="156" t="s">
        <v>26</v>
      </c>
      <c r="B34" s="208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221">
        <f t="shared" si="0"/>
        <v>79185.099999999627</v>
      </c>
    </row>
    <row r="35" spans="1:5">
      <c r="A35" s="209" t="s">
        <v>27</v>
      </c>
      <c r="B35" s="208"/>
      <c r="C35" s="155">
        <f>C36+C46+C50+C55+C60+C62+C68+C71+C75+C79+C83</f>
        <v>2143220</v>
      </c>
      <c r="D35" s="155">
        <f>D36+D46+D50+D55+D60+D62+D68+D71+D75+D79+D83</f>
        <v>2222405.0999999996</v>
      </c>
      <c r="E35" s="221">
        <f t="shared" si="0"/>
        <v>79185.099999999627</v>
      </c>
    </row>
    <row r="36" spans="1:5">
      <c r="A36" s="156" t="s">
        <v>28</v>
      </c>
      <c r="B36" s="196" t="s">
        <v>29</v>
      </c>
      <c r="C36" s="155">
        <f>SUM(C37:C45)</f>
        <v>245467.90000000002</v>
      </c>
      <c r="D36" s="155">
        <f>SUM(D37:D45)</f>
        <v>212563.1</v>
      </c>
      <c r="E36" s="221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200">
        <v>0</v>
      </c>
      <c r="E37" s="220">
        <f t="shared" si="0"/>
        <v>0</v>
      </c>
    </row>
    <row r="38" spans="1:5" ht="31.5">
      <c r="A38" s="157" t="s">
        <v>167</v>
      </c>
      <c r="B38" s="159" t="s">
        <v>31</v>
      </c>
      <c r="C38" s="145">
        <v>3963.5</v>
      </c>
      <c r="D38" s="145">
        <v>4606.1000000000004</v>
      </c>
      <c r="E38" s="220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220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218">
        <f t="shared" si="0"/>
        <v>2998.1999999999825</v>
      </c>
    </row>
    <row r="41" spans="1:5">
      <c r="A41" s="160" t="s">
        <v>144</v>
      </c>
      <c r="B41" s="197" t="s">
        <v>145</v>
      </c>
      <c r="C41" s="153"/>
      <c r="D41" s="153"/>
      <c r="E41" s="218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218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218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218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218">
        <f t="shared" si="0"/>
        <v>-41333.600000000006</v>
      </c>
    </row>
    <row r="46" spans="1:5" ht="31.5">
      <c r="A46" s="156" t="s">
        <v>44</v>
      </c>
      <c r="B46" s="196" t="s">
        <v>45</v>
      </c>
      <c r="C46" s="155">
        <f>SUM(C47:C48)+C49</f>
        <v>2687.8</v>
      </c>
      <c r="D46" s="155">
        <f>SUM(D47:D48)+D49</f>
        <v>3077.8999999999996</v>
      </c>
      <c r="E46" s="221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218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218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218">
        <f t="shared" si="0"/>
        <v>511.29999999999995</v>
      </c>
    </row>
    <row r="50" spans="1:5">
      <c r="A50" s="163" t="s">
        <v>52</v>
      </c>
      <c r="B50" s="196" t="s">
        <v>53</v>
      </c>
      <c r="C50" s="155">
        <f>SUM(C51:C54)</f>
        <v>96791.200000000012</v>
      </c>
      <c r="D50" s="155">
        <f>SUM(D51:D54)</f>
        <v>57480.200000000004</v>
      </c>
      <c r="E50" s="221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218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218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218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218">
        <f t="shared" si="0"/>
        <v>-30727.7</v>
      </c>
    </row>
    <row r="55" spans="1:5">
      <c r="A55" s="156" t="s">
        <v>62</v>
      </c>
      <c r="B55" s="196" t="s">
        <v>63</v>
      </c>
      <c r="C55" s="155">
        <f>SUM(C56:C59)</f>
        <v>192014.80000000002</v>
      </c>
      <c r="D55" s="155">
        <f>SUM(D56:D59)</f>
        <v>346237.80000000005</v>
      </c>
      <c r="E55" s="221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218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218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218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218">
        <f t="shared" si="0"/>
        <v>3359.2000000000007</v>
      </c>
    </row>
    <row r="60" spans="1:5">
      <c r="A60" s="150" t="s">
        <v>137</v>
      </c>
      <c r="B60" s="210" t="s">
        <v>139</v>
      </c>
      <c r="C60" s="141">
        <f>C61</f>
        <v>0</v>
      </c>
      <c r="D60" s="141">
        <f>D61</f>
        <v>0</v>
      </c>
      <c r="E60" s="219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218">
        <f t="shared" si="0"/>
        <v>0</v>
      </c>
    </row>
    <row r="62" spans="1:5">
      <c r="A62" s="163" t="s">
        <v>72</v>
      </c>
      <c r="B62" s="196" t="s">
        <v>73</v>
      </c>
      <c r="C62" s="155">
        <f>C63+C64+C66+C67+C65</f>
        <v>1160943.7</v>
      </c>
      <c r="D62" s="155">
        <f>D63+D64+D66+D67+D65</f>
        <v>1198338.7</v>
      </c>
      <c r="E62" s="221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218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218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218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218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218">
        <f t="shared" si="0"/>
        <v>-935.19999999999709</v>
      </c>
    </row>
    <row r="68" spans="1:5">
      <c r="A68" s="156" t="s">
        <v>82</v>
      </c>
      <c r="B68" s="196" t="s">
        <v>83</v>
      </c>
      <c r="C68" s="155">
        <f>SUM(C69:C70)</f>
        <v>185679.5</v>
      </c>
      <c r="D68" s="155">
        <f>SUM(D69:D70)</f>
        <v>155456.79999999999</v>
      </c>
      <c r="E68" s="221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218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218">
        <f t="shared" si="0"/>
        <v>4114.2999999999956</v>
      </c>
    </row>
    <row r="71" spans="1:5">
      <c r="A71" s="156" t="s">
        <v>88</v>
      </c>
      <c r="B71" s="196" t="s">
        <v>89</v>
      </c>
      <c r="C71" s="155">
        <f>SUM(C72:C74)</f>
        <v>37905.800000000003</v>
      </c>
      <c r="D71" s="155">
        <f>SUM(D72:D74)</f>
        <v>38649</v>
      </c>
      <c r="E71" s="221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218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218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218">
        <f t="shared" si="1"/>
        <v>6138.4000000000015</v>
      </c>
    </row>
    <row r="75" spans="1:5">
      <c r="A75" s="156" t="s">
        <v>96</v>
      </c>
      <c r="B75" s="196" t="s">
        <v>97</v>
      </c>
      <c r="C75" s="155">
        <f>SUM(C76:C78)</f>
        <v>158664.80000000002</v>
      </c>
      <c r="D75" s="155">
        <f>SUM(D76:D78)</f>
        <v>173733.3</v>
      </c>
      <c r="E75" s="221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218">
        <f t="shared" si="1"/>
        <v>16744.299999999988</v>
      </c>
    </row>
    <row r="77" spans="1:5">
      <c r="A77" s="162" t="s">
        <v>143</v>
      </c>
      <c r="B77" s="197" t="s">
        <v>142</v>
      </c>
      <c r="C77" s="153"/>
      <c r="D77" s="153"/>
      <c r="E77" s="218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218">
        <f t="shared" si="1"/>
        <v>-1675.8000000000011</v>
      </c>
    </row>
    <row r="79" spans="1:5">
      <c r="A79" s="150" t="s">
        <v>162</v>
      </c>
      <c r="B79" s="196" t="s">
        <v>163</v>
      </c>
      <c r="C79" s="155">
        <f>C80+C81</f>
        <v>16397.7</v>
      </c>
      <c r="D79" s="155">
        <f>D80+D81</f>
        <v>5061.3</v>
      </c>
      <c r="E79" s="221">
        <f t="shared" si="1"/>
        <v>-11336.400000000001</v>
      </c>
    </row>
    <row r="80" spans="1:5">
      <c r="A80" s="162" t="s">
        <v>173</v>
      </c>
      <c r="B80" s="161" t="s">
        <v>174</v>
      </c>
      <c r="C80" s="153">
        <v>16397.7</v>
      </c>
      <c r="D80" s="155">
        <v>0</v>
      </c>
      <c r="E80" s="221"/>
    </row>
    <row r="81" spans="1:5">
      <c r="A81" s="162" t="s">
        <v>165</v>
      </c>
      <c r="B81" s="161" t="s">
        <v>164</v>
      </c>
      <c r="C81" s="153">
        <v>0</v>
      </c>
      <c r="D81" s="153">
        <v>5061.3</v>
      </c>
      <c r="E81" s="218">
        <f t="shared" si="1"/>
        <v>5061.3</v>
      </c>
    </row>
    <row r="82" spans="1:5">
      <c r="A82" s="162" t="s">
        <v>165</v>
      </c>
      <c r="B82" s="161" t="s">
        <v>164</v>
      </c>
      <c r="C82" s="153">
        <v>0</v>
      </c>
      <c r="D82" s="153">
        <v>0</v>
      </c>
      <c r="E82" s="218">
        <f t="shared" si="1"/>
        <v>0</v>
      </c>
    </row>
    <row r="83" spans="1:5" ht="31.5">
      <c r="A83" s="156" t="s">
        <v>102</v>
      </c>
      <c r="B83" s="196" t="s">
        <v>103</v>
      </c>
      <c r="C83" s="155">
        <f>C84</f>
        <v>46666.8</v>
      </c>
      <c r="D83" s="155">
        <f>D84</f>
        <v>31807</v>
      </c>
      <c r="E83" s="221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218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развёрнутыми доходами</vt:lpstr>
      <vt:lpstr>с исправлениями</vt:lpstr>
      <vt:lpstr>аналитика</vt:lpstr>
      <vt:lpstr>'с развёрнутыми доходами'!Заголовки_для_печати</vt:lpstr>
      <vt:lpstr>'с исправлениями'!Область_печати</vt:lpstr>
      <vt:lpstr>'с развёрнутыми доходами'!Область_печати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2022-10-14T11:03:23Z</cp:lastPrinted>
  <dcterms:created xsi:type="dcterms:W3CDTF">2014-02-03T08:40:31Z</dcterms:created>
  <dcterms:modified xsi:type="dcterms:W3CDTF">2022-10-19T12:47:37Z</dcterms:modified>
</cp:coreProperties>
</file>