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285" yWindow="-180" windowWidth="15690" windowHeight="12630"/>
  </bookViews>
  <sheets>
    <sheet name="Лист3" sheetId="3" r:id="rId1"/>
  </sheets>
  <calcPr calcId="124519"/>
</workbook>
</file>

<file path=xl/calcChain.xml><?xml version="1.0" encoding="utf-8"?>
<calcChain xmlns="http://schemas.openxmlformats.org/spreadsheetml/2006/main">
  <c r="E28" i="3"/>
  <c r="F28"/>
  <c r="G28"/>
  <c r="H28"/>
  <c r="C8"/>
  <c r="C7" s="1"/>
  <c r="B8"/>
  <c r="B7"/>
  <c r="B41"/>
  <c r="C41"/>
  <c r="D41"/>
  <c r="B35"/>
  <c r="C35"/>
  <c r="H35" s="1"/>
  <c r="D35"/>
  <c r="B31"/>
  <c r="C31"/>
  <c r="D31"/>
  <c r="B9"/>
  <c r="C9"/>
  <c r="B12"/>
  <c r="C12"/>
  <c r="B17"/>
  <c r="C17"/>
  <c r="B22"/>
  <c r="C22"/>
  <c r="H22" s="1"/>
  <c r="D22"/>
  <c r="D17"/>
  <c r="D12"/>
  <c r="D9"/>
  <c r="D8" s="1"/>
  <c r="E39"/>
  <c r="G39"/>
  <c r="H39"/>
  <c r="H49"/>
  <c r="G49"/>
  <c r="E49"/>
  <c r="H48"/>
  <c r="G48"/>
  <c r="E48"/>
  <c r="H47"/>
  <c r="G47"/>
  <c r="E47"/>
  <c r="H46"/>
  <c r="G46"/>
  <c r="F46"/>
  <c r="E46"/>
  <c r="H45"/>
  <c r="G45"/>
  <c r="F45"/>
  <c r="E45"/>
  <c r="H44"/>
  <c r="G44"/>
  <c r="F44"/>
  <c r="E44"/>
  <c r="H43"/>
  <c r="G43"/>
  <c r="E43"/>
  <c r="H42"/>
  <c r="G42"/>
  <c r="F42"/>
  <c r="E42"/>
  <c r="H41"/>
  <c r="G41"/>
  <c r="F41"/>
  <c r="E41"/>
  <c r="H40"/>
  <c r="G40"/>
  <c r="F40"/>
  <c r="E40"/>
  <c r="H38"/>
  <c r="G38"/>
  <c r="E38"/>
  <c r="G37"/>
  <c r="E37"/>
  <c r="G36"/>
  <c r="E36"/>
  <c r="G35"/>
  <c r="E35"/>
  <c r="H34"/>
  <c r="G34"/>
  <c r="F34"/>
  <c r="E34"/>
  <c r="H33"/>
  <c r="G33"/>
  <c r="F33"/>
  <c r="E33"/>
  <c r="H32"/>
  <c r="G32"/>
  <c r="F32"/>
  <c r="E32"/>
  <c r="H31"/>
  <c r="G31"/>
  <c r="F31"/>
  <c r="E31"/>
  <c r="H30"/>
  <c r="G30"/>
  <c r="F30"/>
  <c r="E30"/>
  <c r="H29"/>
  <c r="G29"/>
  <c r="F29"/>
  <c r="E29"/>
  <c r="H27"/>
  <c r="G27"/>
  <c r="F27"/>
  <c r="E27"/>
  <c r="G26"/>
  <c r="E26"/>
  <c r="H25"/>
  <c r="G25"/>
  <c r="F25"/>
  <c r="E25"/>
  <c r="H24"/>
  <c r="G24"/>
  <c r="F24"/>
  <c r="E24"/>
  <c r="H23"/>
  <c r="G23"/>
  <c r="F23"/>
  <c r="E23"/>
  <c r="G22"/>
  <c r="F22"/>
  <c r="E22"/>
  <c r="G21"/>
  <c r="E21"/>
  <c r="H20"/>
  <c r="G20"/>
  <c r="F20"/>
  <c r="E20"/>
  <c r="H19"/>
  <c r="G19"/>
  <c r="F19"/>
  <c r="E19"/>
  <c r="H18"/>
  <c r="G18"/>
  <c r="F18"/>
  <c r="E18"/>
  <c r="H17"/>
  <c r="F17"/>
  <c r="E17"/>
  <c r="H16"/>
  <c r="G16"/>
  <c r="F16"/>
  <c r="E16"/>
  <c r="H15"/>
  <c r="G15"/>
  <c r="F15"/>
  <c r="E15"/>
  <c r="G14"/>
  <c r="E14"/>
  <c r="H13"/>
  <c r="G13"/>
  <c r="F13"/>
  <c r="E13"/>
  <c r="H12"/>
  <c r="G12"/>
  <c r="F12"/>
  <c r="E12"/>
  <c r="H11"/>
  <c r="G11"/>
  <c r="F11"/>
  <c r="E11"/>
  <c r="H10"/>
  <c r="G10"/>
  <c r="F10"/>
  <c r="E10"/>
  <c r="G9"/>
  <c r="E9"/>
  <c r="G17" l="1"/>
  <c r="F9"/>
  <c r="D7"/>
  <c r="F7" s="1"/>
  <c r="G8"/>
  <c r="E8"/>
  <c r="H8"/>
  <c r="F8"/>
  <c r="H9"/>
  <c r="E7"/>
  <c r="H7" l="1"/>
  <c r="G7"/>
</calcChain>
</file>

<file path=xl/sharedStrings.xml><?xml version="1.0" encoding="utf-8"?>
<sst xmlns="http://schemas.openxmlformats.org/spreadsheetml/2006/main" count="95" uniqueCount="76">
  <si>
    <t>Наименование КВД</t>
  </si>
  <si>
    <t>Плановые назначения</t>
  </si>
  <si>
    <t>Поступление доходов</t>
  </si>
  <si>
    <t>Пояснение отклонений исполнения от первоначально утвержденного плана
(при отклонении гр.6 на 5% и более)</t>
  </si>
  <si>
    <t>сумма</t>
  </si>
  <si>
    <t>%</t>
  </si>
  <si>
    <t>НАЛОГОВЫЕ И НЕНАЛОГОВЫЕ ДОХОДЫ</t>
  </si>
  <si>
    <t>НАЛОГИ НА ПРИБЫЛЬ, ДОХОДЫ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</si>
  <si>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</si>
  <si>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</si>
  <si>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</si>
  <si>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</si>
  <si>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</si>
  <si>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</si>
  <si>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</si>
  <si>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</si>
  <si>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</si>
  <si>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</si>
  <si>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</si>
  <si>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</si>
  <si>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</si>
  <si>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</si>
  <si>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</si>
  <si>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</si>
  <si>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</si>
  <si>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</si>
  <si>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</si>
  <si>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</si>
  <si>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</si>
  <si>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</si>
  <si>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</si>
  <si>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</si>
  <si>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</si>
  <si>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</si>
  <si>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</si>
  <si>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</si>
  <si>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</si>
  <si>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городских округов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</si>
  <si>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</si>
  <si>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</si>
  <si>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</si>
  <si>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</si>
  <si>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</si>
  <si>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</si>
  <si>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Отклонение исполнения от первоначального плана</t>
  </si>
  <si>
    <t>Отклонение исполнения от уточненного плана</t>
  </si>
  <si>
    <t xml:space="preserve">Рост поступления штрафов объясняется  вступившими в силу решениями Арбитражного суда Республики Коми за возмещение вреда, причиненного окружающей среде (нефтеразливы)
</t>
  </si>
  <si>
    <t>Увеличение собираемости связано с поступлением задолженности в объеме, больше запланированного</t>
  </si>
  <si>
    <t>Дополнительное распределение субсидий от других бюджетов бюджетной системы РФ</t>
  </si>
  <si>
    <t>Дополнительное распределение субвенций от других бюджетов бюджетной системы РФ</t>
  </si>
  <si>
    <t>Гранты на поощрение муниципальных образований муниципальных районов, муниципальных округов, городских округов в Республике Коми за участие в проекте "Народный бюджет" и реализацию народных проектов в рамках проекта "Народный бюджет", а также на развитие народных инициатив в муниципальных образованиях в Республике Коми</t>
  </si>
  <si>
    <t>Инициативные платежи</t>
  </si>
  <si>
    <t>-</t>
  </si>
  <si>
    <t>Рост доходов в связи с поступлением новых заявлений на выкуп земельных участков</t>
  </si>
  <si>
    <t>Дополнительное распределение иных межбюджетных трансфертов от других бюджетов бюджетной системы РФ</t>
  </si>
  <si>
    <t>Фактическое поступление доходов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</si>
  <si>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</si>
  <si>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Прочие неналоговые доходы бюджетов городских округов в части невыясненных поступлений, по которым не осуществлен возврат (уточнение) не позднее трех лет со дня их зачисления на единый счет бюджета городского округа</t>
  </si>
  <si>
    <t>по состоянию на 01.01.2023</t>
  </si>
  <si>
    <t>по состоянию на 31.12.2023</t>
  </si>
  <si>
    <t>Поступления налога в 2023 году не планировались в связи с его отменой с 01.01.2021 года. Фактически осуществлены возвраты на расчетные счета плательщиков.</t>
  </si>
  <si>
    <t>Рост поступлений в связи с ростом налооблагаемой базы</t>
  </si>
  <si>
    <t>Увеличение поступлений в связи с ростом налогооблагаемой базы по некоторым налогоплательщикам</t>
  </si>
  <si>
    <t xml:space="preserve">Снижение в связи с ростом уплаченных и заявленных страховых взносов, уменьшающих исчисленную сумму ПСН,а также проведением зачетов переплаты, образовавшейся по состоянию на 01.01.2023, на ЕНС. </t>
  </si>
  <si>
    <t>Поступление в меньшем объеме объясняется снижением количества исковых заявлений, направленных в суд</t>
  </si>
  <si>
    <t>Уменьшение объема поступлений связано с расторжением в течение года договоров аренды нежилых помещений</t>
  </si>
  <si>
    <t>Увеличение поступлений в связи с заключением дополнительных договоров на право размещения нестационарных торговых объектов с субъектами малого и среднего предпринимательства</t>
  </si>
  <si>
    <t>Снижение поступлений связано с непоступлением платежей по договорам купли-продажи от арендаторов, с которыми ведется претензионно-исковая работа.</t>
  </si>
  <si>
    <t>Перевыполнение связано с оплатой просроченной задолженности ООО "Комфорт" (1,8 млн.рублей) и ИП Джафаров Ф.Ф. (2,2 млн.рублей).</t>
  </si>
  <si>
    <t>Поступление части прибыли от муниципального унитарного предприятия по итогам деятельности за 2022 год (уточненные декларации)</t>
  </si>
  <si>
    <t xml:space="preserve">Снижение поступлений связано с расторжением договоров с арендаторам, от которых поступали доходы на возмещение расходов за коммунальные и эксплуатационные услуги </t>
  </si>
  <si>
    <t>Уменьшение поступлений в связи с выкупом муниципальной собственности, а также в связи с переоценкой кадастровой стоимости земельных участков</t>
  </si>
  <si>
    <t>Снижение поступлений связано с произведенными в течении 2023 года возвратами внесенных платежей по заявлениям плательщиков.</t>
  </si>
  <si>
    <r>
      <t>Увеличение поступлений связано с ростом налогооблагаемой базы за счет роста заработной плат</t>
    </r>
    <r>
      <rPr>
        <sz val="11"/>
        <rFont val="Times New Roman"/>
        <family val="1"/>
        <charset val="204"/>
      </rPr>
      <t>ы и премиальных выплат</t>
    </r>
  </si>
  <si>
    <t>Приложение № 1 к пояснительной записке</t>
  </si>
  <si>
    <t>Сведения об исполнении доходной части бюджета МО ГО "Усинск" за 2023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</si>
</sst>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6"/>
      <name val="Calibri"/>
      <family val="2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BFBFBF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1">
    <xf numFmtId="0" fontId="0" fillId="0" borderId="0"/>
    <xf numFmtId="0" fontId="4" fillId="0" borderId="0"/>
    <xf numFmtId="49" fontId="6" fillId="0" borderId="6">
      <alignment horizontal="center" vertical="top" shrinkToFit="1"/>
    </xf>
    <xf numFmtId="0" fontId="6" fillId="0" borderId="6">
      <alignment horizontal="left" vertical="top" wrapText="1"/>
    </xf>
    <xf numFmtId="164" fontId="6" fillId="0" borderId="6">
      <alignment horizontal="right" vertical="top" wrapText="1"/>
    </xf>
    <xf numFmtId="164" fontId="6" fillId="0" borderId="6">
      <alignment horizontal="right" vertical="top" shrinkToFit="1"/>
    </xf>
    <xf numFmtId="49" fontId="4" fillId="0" borderId="6">
      <alignment horizontal="center" vertical="top" shrinkToFit="1"/>
    </xf>
    <xf numFmtId="0" fontId="4" fillId="0" borderId="6">
      <alignment horizontal="left" vertical="top" wrapText="1"/>
    </xf>
    <xf numFmtId="164" fontId="4" fillId="0" borderId="6">
      <alignment horizontal="right" vertical="top" shrinkToFit="1"/>
    </xf>
    <xf numFmtId="0" fontId="7" fillId="0" borderId="7"/>
    <xf numFmtId="0" fontId="7" fillId="0" borderId="0">
      <alignment horizontal="left" vertical="top" wrapText="1"/>
    </xf>
  </cellStyleXfs>
  <cellXfs count="55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wrapText="1"/>
    </xf>
    <xf numFmtId="0" fontId="0" fillId="0" borderId="0" xfId="0" applyBorder="1"/>
    <xf numFmtId="0" fontId="5" fillId="0" borderId="0" xfId="0" applyFont="1" applyProtection="1"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4" fillId="0" borderId="0" xfId="1" applyNumberFormat="1" applyProtection="1"/>
    <xf numFmtId="0" fontId="0" fillId="0" borderId="0" xfId="0" applyProtection="1">
      <protection locked="0"/>
    </xf>
    <xf numFmtId="0" fontId="7" fillId="0" borderId="7" xfId="9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3" fillId="0" borderId="0" xfId="0" applyFont="1" applyFill="1" applyBorder="1" applyAlignment="1" applyProtection="1">
      <alignment horizontal="center" wrapText="1"/>
    </xf>
    <xf numFmtId="0" fontId="7" fillId="0" borderId="7" xfId="9" applyNumberFormat="1" applyFill="1" applyAlignment="1" applyProtection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7" fillId="0" borderId="7" xfId="9" applyNumberFormat="1" applyAlignment="1" applyProtection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6" xfId="2" applyNumberFormat="1" applyFill="1" applyAlignment="1" applyProtection="1">
      <alignment horizontal="center" vertical="center" shrinkToFit="1"/>
    </xf>
    <xf numFmtId="0" fontId="6" fillId="0" borderId="6" xfId="2" applyNumberFormat="1" applyFill="1" applyAlignment="1" applyProtection="1">
      <alignment horizontal="center" shrinkToFit="1"/>
    </xf>
    <xf numFmtId="0" fontId="6" fillId="0" borderId="6" xfId="3" applyNumberFormat="1" applyFill="1" applyAlignment="1" applyProtection="1">
      <alignment horizontal="left" vertical="center" wrapText="1"/>
    </xf>
    <xf numFmtId="164" fontId="6" fillId="0" borderId="6" xfId="4" applyNumberFormat="1" applyFill="1" applyAlignment="1" applyProtection="1">
      <alignment horizontal="center" vertical="top" wrapText="1"/>
    </xf>
    <xf numFmtId="164" fontId="6" fillId="0" borderId="6" xfId="4" applyNumberFormat="1" applyFill="1" applyAlignment="1" applyProtection="1">
      <alignment horizontal="center" wrapText="1"/>
    </xf>
    <xf numFmtId="164" fontId="6" fillId="0" borderId="6" xfId="5" applyNumberFormat="1" applyFill="1" applyAlignment="1" applyProtection="1">
      <alignment horizontal="center" vertical="top" shrinkToFit="1"/>
    </xf>
    <xf numFmtId="164" fontId="6" fillId="0" borderId="6" xfId="5" applyNumberFormat="1" applyFill="1" applyAlignment="1" applyProtection="1">
      <alignment horizontal="center" shrinkToFit="1"/>
    </xf>
    <xf numFmtId="164" fontId="8" fillId="0" borderId="6" xfId="5" applyNumberFormat="1" applyFont="1" applyFill="1" applyAlignment="1" applyProtection="1">
      <alignment horizontal="left" vertical="center" wrapText="1" shrinkToFit="1"/>
    </xf>
    <xf numFmtId="164" fontId="9" fillId="0" borderId="6" xfId="5" applyNumberFormat="1" applyFont="1" applyFill="1" applyAlignment="1" applyProtection="1">
      <alignment horizontal="center" vertical="center" shrinkToFit="1"/>
    </xf>
    <xf numFmtId="164" fontId="4" fillId="0" borderId="6" xfId="8" applyNumberFormat="1" applyFill="1" applyAlignment="1" applyProtection="1">
      <alignment horizontal="center" vertical="top" shrinkToFit="1"/>
    </xf>
    <xf numFmtId="0" fontId="4" fillId="0" borderId="6" xfId="7" applyNumberFormat="1" applyFill="1" applyAlignment="1" applyProtection="1">
      <alignment horizontal="left" vertical="center" wrapText="1"/>
    </xf>
    <xf numFmtId="164" fontId="8" fillId="0" borderId="6" xfId="8" applyNumberFormat="1" applyFont="1" applyFill="1" applyAlignment="1" applyProtection="1">
      <alignment horizontal="center" vertical="center" shrinkToFit="1"/>
    </xf>
    <xf numFmtId="164" fontId="9" fillId="0" borderId="6" xfId="5" applyNumberFormat="1" applyFont="1" applyFill="1" applyAlignment="1" applyProtection="1">
      <alignment horizontal="center" shrinkToFit="1"/>
    </xf>
    <xf numFmtId="0" fontId="4" fillId="0" borderId="6" xfId="3" applyNumberFormat="1" applyFont="1" applyFill="1" applyAlignment="1" applyProtection="1">
      <alignment horizontal="left" vertical="center" wrapText="1"/>
    </xf>
    <xf numFmtId="164" fontId="4" fillId="0" borderId="6" xfId="5" applyNumberFormat="1" applyFont="1" applyFill="1" applyAlignment="1" applyProtection="1">
      <alignment horizontal="center" vertical="top" shrinkToFit="1"/>
    </xf>
    <xf numFmtId="4" fontId="6" fillId="0" borderId="6" xfId="5" applyNumberFormat="1" applyFill="1" applyAlignment="1" applyProtection="1">
      <alignment horizontal="center" vertical="top" shrinkToFit="1"/>
    </xf>
    <xf numFmtId="0" fontId="4" fillId="0" borderId="6" xfId="7" applyNumberFormat="1" applyFont="1" applyFill="1" applyAlignment="1" applyProtection="1">
      <alignment horizontal="left" vertical="center" wrapText="1"/>
    </xf>
    <xf numFmtId="164" fontId="6" fillId="0" borderId="6" xfId="5" applyNumberFormat="1" applyFill="1" applyAlignment="1" applyProtection="1">
      <alignment horizontal="center" vertical="center" shrinkToFit="1"/>
    </xf>
    <xf numFmtId="164" fontId="6" fillId="0" borderId="6" xfId="4" applyNumberFormat="1" applyFill="1" applyAlignment="1" applyProtection="1">
      <alignment horizontal="center" vertical="center" wrapText="1"/>
    </xf>
    <xf numFmtId="164" fontId="4" fillId="0" borderId="6" xfId="8" applyNumberFormat="1" applyFont="1" applyFill="1" applyAlignment="1" applyProtection="1">
      <alignment horizontal="center" vertical="top" shrinkToFit="1"/>
    </xf>
    <xf numFmtId="164" fontId="4" fillId="0" borderId="6" xfId="5" applyNumberFormat="1" applyFont="1" applyFill="1" applyAlignment="1" applyProtection="1">
      <alignment horizontal="left" vertical="center" wrapText="1" shrinkToFit="1"/>
    </xf>
    <xf numFmtId="0" fontId="10" fillId="0" borderId="5" xfId="0" applyNumberFormat="1" applyFont="1" applyFill="1" applyBorder="1" applyAlignment="1" applyProtection="1">
      <alignment horizontal="left" vertical="center" wrapText="1"/>
    </xf>
    <xf numFmtId="164" fontId="9" fillId="0" borderId="6" xfId="4" applyNumberFormat="1" applyFont="1" applyFill="1" applyAlignment="1" applyProtection="1">
      <alignment horizontal="center" vertical="center" wrapText="1"/>
    </xf>
    <xf numFmtId="164" fontId="10" fillId="0" borderId="6" xfId="5" applyNumberFormat="1" applyFont="1" applyFill="1" applyAlignment="1" applyProtection="1">
      <alignment horizontal="left" vertical="center" wrapText="1" shrinkToFit="1"/>
    </xf>
    <xf numFmtId="164" fontId="4" fillId="3" borderId="6" xfId="8" applyNumberFormat="1" applyFont="1" applyFill="1" applyAlignment="1" applyProtection="1">
      <alignment horizontal="left" vertical="center" wrapText="1" shrinkToFit="1"/>
    </xf>
    <xf numFmtId="0" fontId="11" fillId="0" borderId="0" xfId="0" applyFont="1" applyProtection="1">
      <protection locked="0"/>
    </xf>
    <xf numFmtId="0" fontId="7" fillId="0" borderId="0" xfId="10">
      <alignment horizontal="left" vertical="top" wrapText="1"/>
    </xf>
    <xf numFmtId="0" fontId="2" fillId="0" borderId="0" xfId="0" applyFont="1" applyBorder="1" applyAlignment="1" applyProtection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1">
    <cellStyle name="st24" xfId="4"/>
    <cellStyle name="st25" xfId="5"/>
    <cellStyle name="st26" xfId="8"/>
    <cellStyle name="xl26" xfId="2"/>
    <cellStyle name="xl27" xfId="6"/>
    <cellStyle name="xl28" xfId="9"/>
    <cellStyle name="xl31" xfId="3"/>
    <cellStyle name="xl32" xfId="7"/>
    <cellStyle name="xl38" xfId="10"/>
    <cellStyle name="xl39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1"/>
  <sheetViews>
    <sheetView tabSelected="1" zoomScale="80" zoomScaleNormal="80" workbookViewId="0">
      <selection activeCell="H12" sqref="H12"/>
    </sheetView>
  </sheetViews>
  <sheetFormatPr defaultRowHeight="15" outlineLevelRow="3"/>
  <cols>
    <col min="1" max="1" width="49.140625" style="17" customWidth="1"/>
    <col min="2" max="3" width="18.42578125" style="10" customWidth="1"/>
    <col min="4" max="4" width="16.28515625" style="10" customWidth="1"/>
    <col min="5" max="5" width="17.42578125" style="10" customWidth="1"/>
    <col min="6" max="6" width="16.28515625" style="14" customWidth="1"/>
    <col min="7" max="8" width="16.28515625" style="10" customWidth="1"/>
    <col min="9" max="9" width="57" style="8" customWidth="1"/>
    <col min="10" max="16384" width="9.140625" style="8"/>
  </cols>
  <sheetData>
    <row r="1" spans="1:9" ht="15.75">
      <c r="I1" s="44" t="s">
        <v>74</v>
      </c>
    </row>
    <row r="2" spans="1:9" s="1" customFormat="1" ht="34.5" customHeight="1">
      <c r="A2" s="46" t="s">
        <v>75</v>
      </c>
      <c r="B2" s="46"/>
      <c r="C2" s="46"/>
      <c r="D2" s="46"/>
      <c r="E2" s="46"/>
      <c r="F2" s="46"/>
      <c r="G2" s="46"/>
      <c r="H2" s="46"/>
    </row>
    <row r="3" spans="1:9" s="4" customFormat="1" ht="12.75" customHeight="1">
      <c r="A3" s="15"/>
      <c r="B3" s="2"/>
      <c r="C3" s="2"/>
      <c r="D3" s="2"/>
      <c r="E3" s="2"/>
      <c r="F3" s="12"/>
      <c r="G3" s="2"/>
      <c r="H3" s="3"/>
    </row>
    <row r="4" spans="1:9" s="5" customFormat="1" ht="41.25" customHeight="1">
      <c r="A4" s="49" t="s">
        <v>0</v>
      </c>
      <c r="B4" s="51" t="s">
        <v>1</v>
      </c>
      <c r="C4" s="52"/>
      <c r="D4" s="53" t="s">
        <v>2</v>
      </c>
      <c r="E4" s="51" t="s">
        <v>44</v>
      </c>
      <c r="F4" s="52"/>
      <c r="G4" s="51" t="s">
        <v>45</v>
      </c>
      <c r="H4" s="52"/>
      <c r="I4" s="47" t="s">
        <v>3</v>
      </c>
    </row>
    <row r="5" spans="1:9" s="5" customFormat="1" ht="58.5" customHeight="1">
      <c r="A5" s="50"/>
      <c r="B5" s="6" t="s">
        <v>58</v>
      </c>
      <c r="C5" s="6" t="s">
        <v>59</v>
      </c>
      <c r="D5" s="54"/>
      <c r="E5" s="6" t="s">
        <v>4</v>
      </c>
      <c r="F5" s="6" t="s">
        <v>5</v>
      </c>
      <c r="G5" s="6" t="s">
        <v>4</v>
      </c>
      <c r="H5" s="6" t="s">
        <v>5</v>
      </c>
      <c r="I5" s="48"/>
    </row>
    <row r="6" spans="1:9" s="18" customFormat="1" ht="20.25" customHeight="1">
      <c r="A6" s="19">
        <v>3</v>
      </c>
      <c r="B6" s="19">
        <v>4</v>
      </c>
      <c r="C6" s="19">
        <v>5</v>
      </c>
      <c r="D6" s="19">
        <v>6</v>
      </c>
      <c r="E6" s="19">
        <v>7</v>
      </c>
      <c r="F6" s="19">
        <v>8</v>
      </c>
      <c r="G6" s="19">
        <v>9</v>
      </c>
      <c r="H6" s="19">
        <v>10</v>
      </c>
      <c r="I6" s="20">
        <v>11</v>
      </c>
    </row>
    <row r="7" spans="1:9" ht="27" customHeight="1">
      <c r="A7" s="21"/>
      <c r="B7" s="22">
        <f>B8+B40</f>
        <v>3105064.4844900002</v>
      </c>
      <c r="C7" s="22">
        <f>C8+C40</f>
        <v>3358761.2682799995</v>
      </c>
      <c r="D7" s="22">
        <f>D8+D40</f>
        <v>3421551.8</v>
      </c>
      <c r="E7" s="22">
        <f>D7-B7</f>
        <v>316487.31550999964</v>
      </c>
      <c r="F7" s="22">
        <f>D7/B7*100-100</f>
        <v>10.192616517011956</v>
      </c>
      <c r="G7" s="22">
        <f>D7-C7</f>
        <v>62790.531720000319</v>
      </c>
      <c r="H7" s="22">
        <f>D7/C7*100-100</f>
        <v>1.8694550372779304</v>
      </c>
      <c r="I7" s="23"/>
    </row>
    <row r="8" spans="1:9">
      <c r="A8" s="21" t="s">
        <v>6</v>
      </c>
      <c r="B8" s="22">
        <f>B9+B11+B12+B17+B20+B21+B22+B29+B30+B31+B34+B35</f>
        <v>1278890.49</v>
      </c>
      <c r="C8" s="22">
        <f>C9+C11+C12+C17+C20+C21+C22+C29+C30+C31+C34+C35</f>
        <v>1463716.1999999997</v>
      </c>
      <c r="D8" s="22">
        <f>D9+D11+D12+D17+D20+D21+D22+D29+D30+D31+D34+D35</f>
        <v>1530401.9</v>
      </c>
      <c r="E8" s="22">
        <f t="shared" ref="E8:E49" si="0">D8-B8</f>
        <v>251511.40999999992</v>
      </c>
      <c r="F8" s="22">
        <f t="shared" ref="F8:F46" si="1">D8/B8*100-100</f>
        <v>19.666375812990822</v>
      </c>
      <c r="G8" s="22">
        <f t="shared" ref="G8:G49" si="2">D8-C8</f>
        <v>66685.700000000186</v>
      </c>
      <c r="H8" s="22">
        <f t="shared" ref="H8:H49" si="3">D8/C8*100-100</f>
        <v>4.5559173287827264</v>
      </c>
      <c r="I8" s="23"/>
    </row>
    <row r="9" spans="1:9" outlineLevel="1">
      <c r="A9" s="21" t="s">
        <v>7</v>
      </c>
      <c r="B9" s="24">
        <f t="shared" ref="B9:C9" si="4">B10</f>
        <v>748417</v>
      </c>
      <c r="C9" s="24">
        <f t="shared" si="4"/>
        <v>892281</v>
      </c>
      <c r="D9" s="24">
        <f>D10</f>
        <v>947514.7</v>
      </c>
      <c r="E9" s="22">
        <f t="shared" si="0"/>
        <v>199097.69999999995</v>
      </c>
      <c r="F9" s="22">
        <f t="shared" si="1"/>
        <v>26.602509029057316</v>
      </c>
      <c r="G9" s="22">
        <f t="shared" si="2"/>
        <v>55233.699999999953</v>
      </c>
      <c r="H9" s="22">
        <f t="shared" si="3"/>
        <v>6.1901687921181718</v>
      </c>
      <c r="I9" s="25"/>
    </row>
    <row r="10" spans="1:9" s="11" customFormat="1" ht="45" outlineLevel="2">
      <c r="A10" s="32" t="s">
        <v>8</v>
      </c>
      <c r="B10" s="33">
        <v>748417</v>
      </c>
      <c r="C10" s="33">
        <v>892281</v>
      </c>
      <c r="D10" s="33">
        <v>947514.7</v>
      </c>
      <c r="E10" s="22">
        <f t="shared" si="0"/>
        <v>199097.69999999995</v>
      </c>
      <c r="F10" s="22">
        <f t="shared" si="1"/>
        <v>26.602509029057316</v>
      </c>
      <c r="G10" s="22">
        <f t="shared" si="2"/>
        <v>55233.699999999953</v>
      </c>
      <c r="H10" s="22">
        <f t="shared" si="3"/>
        <v>6.1901687921181718</v>
      </c>
      <c r="I10" s="39" t="s">
        <v>73</v>
      </c>
    </row>
    <row r="11" spans="1:9" ht="42.75" outlineLevel="2">
      <c r="A11" s="21" t="s">
        <v>9</v>
      </c>
      <c r="B11" s="24">
        <v>1824</v>
      </c>
      <c r="C11" s="24">
        <v>2000</v>
      </c>
      <c r="D11" s="24">
        <v>2051.6999999999998</v>
      </c>
      <c r="E11" s="22">
        <f t="shared" si="0"/>
        <v>227.69999999999982</v>
      </c>
      <c r="F11" s="22">
        <f t="shared" si="1"/>
        <v>12.483552631578945</v>
      </c>
      <c r="G11" s="22">
        <f t="shared" si="2"/>
        <v>51.699999999999818</v>
      </c>
      <c r="H11" s="22">
        <f t="shared" si="3"/>
        <v>2.5849999999999937</v>
      </c>
      <c r="I11" s="39" t="s">
        <v>55</v>
      </c>
    </row>
    <row r="12" spans="1:9" outlineLevel="1">
      <c r="A12" s="21" t="s">
        <v>10</v>
      </c>
      <c r="B12" s="24">
        <f t="shared" ref="B12:C12" si="5">B13+B14+B15+B16</f>
        <v>194254</v>
      </c>
      <c r="C12" s="24">
        <f t="shared" si="5"/>
        <v>241300</v>
      </c>
      <c r="D12" s="24">
        <f>D13+D14+D15+D16</f>
        <v>238857.69999999998</v>
      </c>
      <c r="E12" s="22">
        <f t="shared" si="0"/>
        <v>44603.699999999983</v>
      </c>
      <c r="F12" s="22">
        <f t="shared" si="1"/>
        <v>22.961534897608288</v>
      </c>
      <c r="G12" s="22">
        <f t="shared" si="2"/>
        <v>-2442.3000000000175</v>
      </c>
      <c r="H12" s="22">
        <f t="shared" si="3"/>
        <v>-1.0121425611272343</v>
      </c>
      <c r="I12" s="25"/>
    </row>
    <row r="13" spans="1:9" s="11" customFormat="1" ht="39.75" customHeight="1" outlineLevel="2">
      <c r="A13" s="32" t="s">
        <v>11</v>
      </c>
      <c r="B13" s="33">
        <v>183307</v>
      </c>
      <c r="C13" s="33">
        <v>235926</v>
      </c>
      <c r="D13" s="33">
        <v>234897.3</v>
      </c>
      <c r="E13" s="22">
        <f t="shared" si="0"/>
        <v>51590.299999999988</v>
      </c>
      <c r="F13" s="22">
        <f t="shared" si="1"/>
        <v>28.144206167795005</v>
      </c>
      <c r="G13" s="22">
        <f t="shared" si="2"/>
        <v>-1028.7000000000116</v>
      </c>
      <c r="H13" s="22">
        <f t="shared" si="3"/>
        <v>-0.43602655069811647</v>
      </c>
      <c r="I13" s="39" t="s">
        <v>61</v>
      </c>
    </row>
    <row r="14" spans="1:9" s="11" customFormat="1" ht="57.75" customHeight="1" outlineLevel="2">
      <c r="A14" s="32" t="s">
        <v>12</v>
      </c>
      <c r="B14" s="33">
        <v>0</v>
      </c>
      <c r="C14" s="33">
        <v>-681</v>
      </c>
      <c r="D14" s="33">
        <v>-661.7</v>
      </c>
      <c r="E14" s="22">
        <f t="shared" si="0"/>
        <v>-661.7</v>
      </c>
      <c r="F14" s="22" t="s">
        <v>52</v>
      </c>
      <c r="G14" s="22">
        <f t="shared" si="2"/>
        <v>19.299999999999955</v>
      </c>
      <c r="H14" s="22" t="s">
        <v>52</v>
      </c>
      <c r="I14" s="39" t="s">
        <v>60</v>
      </c>
    </row>
    <row r="15" spans="1:9" s="11" customFormat="1" ht="36.75" customHeight="1" outlineLevel="2">
      <c r="A15" s="32" t="s">
        <v>13</v>
      </c>
      <c r="B15" s="33">
        <v>275</v>
      </c>
      <c r="C15" s="33">
        <v>420</v>
      </c>
      <c r="D15" s="33">
        <v>419.4</v>
      </c>
      <c r="E15" s="22">
        <f t="shared" si="0"/>
        <v>144.39999999999998</v>
      </c>
      <c r="F15" s="22">
        <f t="shared" si="1"/>
        <v>52.509090909090901</v>
      </c>
      <c r="G15" s="22">
        <f t="shared" si="2"/>
        <v>-0.60000000000002274</v>
      </c>
      <c r="H15" s="22">
        <f t="shared" si="3"/>
        <v>-0.1428571428571388</v>
      </c>
      <c r="I15" s="39" t="s">
        <v>62</v>
      </c>
    </row>
    <row r="16" spans="1:9" s="11" customFormat="1" ht="72.75" customHeight="1" outlineLevel="2">
      <c r="A16" s="32" t="s">
        <v>14</v>
      </c>
      <c r="B16" s="33">
        <v>10672</v>
      </c>
      <c r="C16" s="33">
        <v>5635</v>
      </c>
      <c r="D16" s="33">
        <v>4202.7</v>
      </c>
      <c r="E16" s="22">
        <f t="shared" si="0"/>
        <v>-6469.3</v>
      </c>
      <c r="F16" s="22">
        <f t="shared" si="1"/>
        <v>-60.619377811094452</v>
      </c>
      <c r="G16" s="22">
        <f t="shared" si="2"/>
        <v>-1432.3000000000002</v>
      </c>
      <c r="H16" s="22">
        <f t="shared" si="3"/>
        <v>-25.41792369121562</v>
      </c>
      <c r="I16" s="39" t="s">
        <v>63</v>
      </c>
    </row>
    <row r="17" spans="1:9" outlineLevel="1">
      <c r="A17" s="21" t="s">
        <v>15</v>
      </c>
      <c r="B17" s="24">
        <f t="shared" ref="B17:C17" si="6">SUM(B18:B19)</f>
        <v>35315</v>
      </c>
      <c r="C17" s="24">
        <f t="shared" si="6"/>
        <v>37519</v>
      </c>
      <c r="D17" s="24">
        <f>SUM(D18:D19)</f>
        <v>39032.5</v>
      </c>
      <c r="E17" s="22">
        <f t="shared" si="0"/>
        <v>3717.5</v>
      </c>
      <c r="F17" s="22">
        <f t="shared" si="1"/>
        <v>10.526688376044177</v>
      </c>
      <c r="G17" s="22">
        <f t="shared" si="2"/>
        <v>1513.5</v>
      </c>
      <c r="H17" s="22">
        <f t="shared" si="3"/>
        <v>4.033956128894701</v>
      </c>
      <c r="I17" s="27"/>
    </row>
    <row r="18" spans="1:9" s="11" customFormat="1" ht="32.25" customHeight="1" outlineLevel="2">
      <c r="A18" s="32" t="s">
        <v>16</v>
      </c>
      <c r="B18" s="33">
        <v>23837</v>
      </c>
      <c r="C18" s="33">
        <v>25537</v>
      </c>
      <c r="D18" s="33">
        <v>26730.6</v>
      </c>
      <c r="E18" s="22">
        <f t="shared" si="0"/>
        <v>2893.5999999999985</v>
      </c>
      <c r="F18" s="22">
        <f t="shared" si="1"/>
        <v>12.13911146536897</v>
      </c>
      <c r="G18" s="22">
        <f t="shared" si="2"/>
        <v>1193.5999999999985</v>
      </c>
      <c r="H18" s="22">
        <f t="shared" si="3"/>
        <v>4.6740024278497856</v>
      </c>
      <c r="I18" s="39" t="s">
        <v>61</v>
      </c>
    </row>
    <row r="19" spans="1:9" s="11" customFormat="1" ht="39" customHeight="1" outlineLevel="2">
      <c r="A19" s="32" t="s">
        <v>17</v>
      </c>
      <c r="B19" s="33">
        <v>11478</v>
      </c>
      <c r="C19" s="33">
        <v>11982</v>
      </c>
      <c r="D19" s="33">
        <v>12301.9</v>
      </c>
      <c r="E19" s="22">
        <f t="shared" si="0"/>
        <v>823.89999999999964</v>
      </c>
      <c r="F19" s="22">
        <f t="shared" si="1"/>
        <v>7.178079804844046</v>
      </c>
      <c r="G19" s="22">
        <f t="shared" si="2"/>
        <v>319.89999999999964</v>
      </c>
      <c r="H19" s="22">
        <f t="shared" si="3"/>
        <v>2.6698380904690282</v>
      </c>
      <c r="I19" s="40" t="s">
        <v>47</v>
      </c>
    </row>
    <row r="20" spans="1:9" ht="36.75" customHeight="1" outlineLevel="1">
      <c r="A20" s="21" t="s">
        <v>18</v>
      </c>
      <c r="B20" s="24">
        <v>10486</v>
      </c>
      <c r="C20" s="24">
        <v>8031.2</v>
      </c>
      <c r="D20" s="24">
        <v>9355.1</v>
      </c>
      <c r="E20" s="22">
        <f t="shared" si="0"/>
        <v>-1130.8999999999996</v>
      </c>
      <c r="F20" s="22">
        <f t="shared" si="1"/>
        <v>-10.784855998474157</v>
      </c>
      <c r="G20" s="22">
        <f t="shared" si="2"/>
        <v>1323.9000000000005</v>
      </c>
      <c r="H20" s="22">
        <f t="shared" si="3"/>
        <v>16.484460603645786</v>
      </c>
      <c r="I20" s="40" t="s">
        <v>64</v>
      </c>
    </row>
    <row r="21" spans="1:9" ht="42.75" outlineLevel="1">
      <c r="A21" s="21" t="s">
        <v>19</v>
      </c>
      <c r="B21" s="24">
        <v>0</v>
      </c>
      <c r="C21" s="24">
        <v>0</v>
      </c>
      <c r="D21" s="34">
        <v>0</v>
      </c>
      <c r="E21" s="22">
        <f t="shared" si="0"/>
        <v>0</v>
      </c>
      <c r="F21" s="22" t="s">
        <v>52</v>
      </c>
      <c r="G21" s="22">
        <f t="shared" si="2"/>
        <v>0</v>
      </c>
      <c r="H21" s="22" t="s">
        <v>52</v>
      </c>
      <c r="I21" s="26"/>
    </row>
    <row r="22" spans="1:9" ht="77.25" customHeight="1" outlineLevel="1">
      <c r="A22" s="21" t="s">
        <v>20</v>
      </c>
      <c r="B22" s="24">
        <f t="shared" ref="B22:C22" si="7">SUM(B23:B28)</f>
        <v>216299.69999999998</v>
      </c>
      <c r="C22" s="24">
        <f t="shared" si="7"/>
        <v>188998.9</v>
      </c>
      <c r="D22" s="24">
        <f>SUM(D23:D28)</f>
        <v>195888.69999999998</v>
      </c>
      <c r="E22" s="22">
        <f t="shared" si="0"/>
        <v>-20411</v>
      </c>
      <c r="F22" s="22">
        <f t="shared" si="1"/>
        <v>-9.436443971027245</v>
      </c>
      <c r="G22" s="22">
        <f t="shared" si="2"/>
        <v>6889.7999999999884</v>
      </c>
      <c r="H22" s="22">
        <f t="shared" si="3"/>
        <v>3.6454180421155797</v>
      </c>
      <c r="I22" s="26"/>
    </row>
    <row r="23" spans="1:9" ht="105" outlineLevel="3">
      <c r="A23" s="35" t="s">
        <v>22</v>
      </c>
      <c r="B23" s="28">
        <v>157119</v>
      </c>
      <c r="C23" s="28">
        <v>129065.5</v>
      </c>
      <c r="D23" s="28">
        <v>132478.79999999999</v>
      </c>
      <c r="E23" s="22">
        <f t="shared" si="0"/>
        <v>-24640.200000000012</v>
      </c>
      <c r="F23" s="22">
        <f t="shared" si="1"/>
        <v>-15.682508162602872</v>
      </c>
      <c r="G23" s="22">
        <f t="shared" si="2"/>
        <v>3413.2999999999884</v>
      </c>
      <c r="H23" s="22">
        <f t="shared" si="3"/>
        <v>2.6446261781808431</v>
      </c>
      <c r="I23" s="40" t="s">
        <v>71</v>
      </c>
    </row>
    <row r="24" spans="1:9" ht="83.25" customHeight="1" outlineLevel="3">
      <c r="A24" s="29" t="s">
        <v>21</v>
      </c>
      <c r="B24" s="28">
        <v>627.6</v>
      </c>
      <c r="C24" s="28">
        <v>300.89999999999998</v>
      </c>
      <c r="D24" s="28">
        <v>268.7</v>
      </c>
      <c r="E24" s="22">
        <f t="shared" si="0"/>
        <v>-358.90000000000003</v>
      </c>
      <c r="F24" s="22">
        <f t="shared" si="1"/>
        <v>-57.186105799872536</v>
      </c>
      <c r="G24" s="22">
        <f t="shared" si="2"/>
        <v>-32.199999999999989</v>
      </c>
      <c r="H24" s="22">
        <f t="shared" si="3"/>
        <v>-10.701229644400129</v>
      </c>
      <c r="I24" s="42" t="s">
        <v>65</v>
      </c>
    </row>
    <row r="25" spans="1:9" ht="59.25" customHeight="1" outlineLevel="3">
      <c r="A25" s="35" t="s">
        <v>23</v>
      </c>
      <c r="B25" s="28">
        <v>52960</v>
      </c>
      <c r="C25" s="28">
        <v>52960</v>
      </c>
      <c r="D25" s="28">
        <v>56643.5</v>
      </c>
      <c r="E25" s="22">
        <f t="shared" si="0"/>
        <v>3683.5</v>
      </c>
      <c r="F25" s="22">
        <f t="shared" si="1"/>
        <v>6.9552492447129737</v>
      </c>
      <c r="G25" s="22">
        <f t="shared" si="2"/>
        <v>3683.5</v>
      </c>
      <c r="H25" s="22">
        <f t="shared" si="3"/>
        <v>6.9552492447129737</v>
      </c>
      <c r="I25" s="43" t="s">
        <v>68</v>
      </c>
    </row>
    <row r="26" spans="1:9" ht="60" outlineLevel="3">
      <c r="A26" s="29" t="s">
        <v>24</v>
      </c>
      <c r="B26" s="28">
        <v>0</v>
      </c>
      <c r="C26" s="28">
        <v>681</v>
      </c>
      <c r="D26" s="28">
        <v>681</v>
      </c>
      <c r="E26" s="22">
        <f t="shared" si="0"/>
        <v>681</v>
      </c>
      <c r="F26" s="22" t="s">
        <v>52</v>
      </c>
      <c r="G26" s="22">
        <f t="shared" si="2"/>
        <v>0</v>
      </c>
      <c r="H26" s="22" t="s">
        <v>52</v>
      </c>
      <c r="I26" s="39" t="s">
        <v>69</v>
      </c>
    </row>
    <row r="27" spans="1:9" s="11" customFormat="1" ht="105" outlineLevel="2">
      <c r="A27" s="32" t="s">
        <v>25</v>
      </c>
      <c r="B27" s="33">
        <v>2182.3000000000002</v>
      </c>
      <c r="C27" s="33">
        <v>2001.5</v>
      </c>
      <c r="D27" s="33">
        <v>2150.3000000000002</v>
      </c>
      <c r="E27" s="22">
        <f t="shared" si="0"/>
        <v>-32</v>
      </c>
      <c r="F27" s="22">
        <f t="shared" si="1"/>
        <v>-1.4663428492874431</v>
      </c>
      <c r="G27" s="22">
        <f t="shared" si="2"/>
        <v>148.80000000000018</v>
      </c>
      <c r="H27" s="22">
        <f t="shared" si="3"/>
        <v>7.4344241818636192</v>
      </c>
      <c r="I27" s="26"/>
    </row>
    <row r="28" spans="1:9" s="11" customFormat="1" ht="72.75" customHeight="1" outlineLevel="2">
      <c r="A28" s="32" t="s">
        <v>56</v>
      </c>
      <c r="B28" s="33">
        <v>3410.8</v>
      </c>
      <c r="C28" s="33">
        <v>3990</v>
      </c>
      <c r="D28" s="33">
        <v>3666.4</v>
      </c>
      <c r="E28" s="22">
        <f t="shared" ref="E28" si="8">D28-B28</f>
        <v>255.59999999999991</v>
      </c>
      <c r="F28" s="22">
        <f t="shared" ref="F28" si="9">D28/B28*100-100</f>
        <v>7.4938430866658763</v>
      </c>
      <c r="G28" s="22">
        <f t="shared" ref="G28" si="10">D28-C28</f>
        <v>-323.59999999999991</v>
      </c>
      <c r="H28" s="22">
        <f t="shared" ref="H28" si="11">D28/C28*100-100</f>
        <v>-8.1102756892230587</v>
      </c>
      <c r="I28" s="39" t="s">
        <v>66</v>
      </c>
    </row>
    <row r="29" spans="1:9" ht="70.5" customHeight="1" outlineLevel="1">
      <c r="A29" s="21" t="s">
        <v>26</v>
      </c>
      <c r="B29" s="24">
        <v>3850.79</v>
      </c>
      <c r="C29" s="24">
        <v>3896.7</v>
      </c>
      <c r="D29" s="24">
        <v>3006.6</v>
      </c>
      <c r="E29" s="22">
        <f t="shared" si="0"/>
        <v>-844.19</v>
      </c>
      <c r="F29" s="22">
        <f t="shared" si="1"/>
        <v>-21.922514600900072</v>
      </c>
      <c r="G29" s="22">
        <f t="shared" si="2"/>
        <v>-890.09999999999991</v>
      </c>
      <c r="H29" s="22">
        <f t="shared" si="3"/>
        <v>-22.842405112017858</v>
      </c>
      <c r="I29" s="39" t="s">
        <v>72</v>
      </c>
    </row>
    <row r="30" spans="1:9" ht="45" outlineLevel="1">
      <c r="A30" s="21" t="s">
        <v>27</v>
      </c>
      <c r="B30" s="24">
        <v>1200</v>
      </c>
      <c r="C30" s="24">
        <v>796.4</v>
      </c>
      <c r="D30" s="24">
        <v>925.8</v>
      </c>
      <c r="E30" s="22">
        <f t="shared" si="0"/>
        <v>-274.20000000000005</v>
      </c>
      <c r="F30" s="22">
        <f t="shared" si="1"/>
        <v>-22.850000000000009</v>
      </c>
      <c r="G30" s="22">
        <f t="shared" si="2"/>
        <v>129.39999999999998</v>
      </c>
      <c r="H30" s="22">
        <f t="shared" si="3"/>
        <v>16.248116524359631</v>
      </c>
      <c r="I30" s="40" t="s">
        <v>70</v>
      </c>
    </row>
    <row r="31" spans="1:9" ht="28.5" outlineLevel="1">
      <c r="A31" s="21" t="s">
        <v>28</v>
      </c>
      <c r="B31" s="24">
        <f t="shared" ref="B31:C31" si="12">SUM(B32:B33)</f>
        <v>62520</v>
      </c>
      <c r="C31" s="24">
        <f t="shared" si="12"/>
        <v>71478</v>
      </c>
      <c r="D31" s="24">
        <f>SUM(D32:D33)</f>
        <v>69624.399999999994</v>
      </c>
      <c r="E31" s="22">
        <f t="shared" si="0"/>
        <v>7104.3999999999942</v>
      </c>
      <c r="F31" s="22">
        <f t="shared" si="1"/>
        <v>11.36340371081252</v>
      </c>
      <c r="G31" s="22">
        <f t="shared" si="2"/>
        <v>-1853.6000000000058</v>
      </c>
      <c r="H31" s="22">
        <f t="shared" si="3"/>
        <v>-2.5932454741319049</v>
      </c>
      <c r="I31" s="27"/>
    </row>
    <row r="32" spans="1:9" s="11" customFormat="1" ht="117.75" customHeight="1" outlineLevel="2">
      <c r="A32" s="32" t="s">
        <v>29</v>
      </c>
      <c r="B32" s="33">
        <v>54520</v>
      </c>
      <c r="C32" s="33">
        <v>52978</v>
      </c>
      <c r="D32" s="33">
        <v>48653.5</v>
      </c>
      <c r="E32" s="22">
        <f t="shared" si="0"/>
        <v>-5866.5</v>
      </c>
      <c r="F32" s="22">
        <f t="shared" si="1"/>
        <v>-10.760271460014664</v>
      </c>
      <c r="G32" s="22">
        <f t="shared" si="2"/>
        <v>-4324.5</v>
      </c>
      <c r="H32" s="22">
        <f t="shared" si="3"/>
        <v>-8.1628223035977214</v>
      </c>
      <c r="I32" s="42" t="s">
        <v>67</v>
      </c>
    </row>
    <row r="33" spans="1:9" s="11" customFormat="1" ht="45" outlineLevel="2">
      <c r="A33" s="32" t="s">
        <v>30</v>
      </c>
      <c r="B33" s="33">
        <v>8000</v>
      </c>
      <c r="C33" s="33">
        <v>18500</v>
      </c>
      <c r="D33" s="33">
        <v>20970.900000000001</v>
      </c>
      <c r="E33" s="22">
        <f t="shared" si="0"/>
        <v>12970.900000000001</v>
      </c>
      <c r="F33" s="22">
        <f t="shared" si="1"/>
        <v>162.13625000000002</v>
      </c>
      <c r="G33" s="22">
        <f t="shared" si="2"/>
        <v>2470.9000000000015</v>
      </c>
      <c r="H33" s="22">
        <f t="shared" si="3"/>
        <v>13.356216216216239</v>
      </c>
      <c r="I33" s="26" t="s">
        <v>53</v>
      </c>
    </row>
    <row r="34" spans="1:9" ht="66.75" customHeight="1" outlineLevel="1">
      <c r="A34" s="21" t="s">
        <v>31</v>
      </c>
      <c r="B34" s="36">
        <v>4724</v>
      </c>
      <c r="C34" s="36">
        <v>17375</v>
      </c>
      <c r="D34" s="36">
        <v>23971.200000000001</v>
      </c>
      <c r="E34" s="37">
        <f t="shared" si="0"/>
        <v>19247.2</v>
      </c>
      <c r="F34" s="37">
        <f t="shared" si="1"/>
        <v>407.43437764606273</v>
      </c>
      <c r="G34" s="37">
        <f t="shared" si="2"/>
        <v>6596.2000000000007</v>
      </c>
      <c r="H34" s="37">
        <f t="shared" si="3"/>
        <v>37.963741007194244</v>
      </c>
      <c r="I34" s="26" t="s">
        <v>46</v>
      </c>
    </row>
    <row r="35" spans="1:9" outlineLevel="1">
      <c r="A35" s="21" t="s">
        <v>32</v>
      </c>
      <c r="B35" s="24">
        <f t="shared" ref="B35:C35" si="13">SUM(B36:B39)</f>
        <v>0</v>
      </c>
      <c r="C35" s="24">
        <f t="shared" si="13"/>
        <v>40</v>
      </c>
      <c r="D35" s="24">
        <f>SUM(D36:D39)</f>
        <v>173.5</v>
      </c>
      <c r="E35" s="22">
        <f t="shared" si="0"/>
        <v>173.5</v>
      </c>
      <c r="F35" s="22" t="s">
        <v>52</v>
      </c>
      <c r="G35" s="22">
        <f t="shared" si="2"/>
        <v>133.5</v>
      </c>
      <c r="H35" s="22">
        <f t="shared" si="3"/>
        <v>333.75000000000006</v>
      </c>
      <c r="I35" s="27"/>
    </row>
    <row r="36" spans="1:9" outlineLevel="2">
      <c r="A36" s="32" t="s">
        <v>33</v>
      </c>
      <c r="B36" s="33">
        <v>0</v>
      </c>
      <c r="C36" s="33">
        <v>0</v>
      </c>
      <c r="D36" s="33">
        <v>-38</v>
      </c>
      <c r="E36" s="22">
        <f t="shared" si="0"/>
        <v>-38</v>
      </c>
      <c r="F36" s="22" t="s">
        <v>52</v>
      </c>
      <c r="G36" s="22">
        <f t="shared" si="2"/>
        <v>-38</v>
      </c>
      <c r="H36" s="22" t="s">
        <v>52</v>
      </c>
      <c r="I36" s="27"/>
    </row>
    <row r="37" spans="1:9" outlineLevel="2">
      <c r="A37" s="32" t="s">
        <v>34</v>
      </c>
      <c r="B37" s="33">
        <v>0</v>
      </c>
      <c r="C37" s="33">
        <v>0</v>
      </c>
      <c r="D37" s="33">
        <v>101.5</v>
      </c>
      <c r="E37" s="22">
        <f t="shared" si="0"/>
        <v>101.5</v>
      </c>
      <c r="F37" s="22" t="s">
        <v>52</v>
      </c>
      <c r="G37" s="22">
        <f t="shared" si="2"/>
        <v>101.5</v>
      </c>
      <c r="H37" s="22" t="s">
        <v>52</v>
      </c>
      <c r="I37" s="27"/>
    </row>
    <row r="38" spans="1:9" outlineLevel="2">
      <c r="A38" s="32" t="s">
        <v>51</v>
      </c>
      <c r="B38" s="33">
        <v>0</v>
      </c>
      <c r="C38" s="33">
        <v>40</v>
      </c>
      <c r="D38" s="33">
        <v>40</v>
      </c>
      <c r="E38" s="22">
        <f t="shared" si="0"/>
        <v>40</v>
      </c>
      <c r="F38" s="22" t="s">
        <v>52</v>
      </c>
      <c r="G38" s="22">
        <f t="shared" si="2"/>
        <v>0</v>
      </c>
      <c r="H38" s="22">
        <f t="shared" si="3"/>
        <v>0</v>
      </c>
      <c r="I38" s="27"/>
    </row>
    <row r="39" spans="1:9" ht="75" outlineLevel="2">
      <c r="A39" s="32" t="s">
        <v>57</v>
      </c>
      <c r="B39" s="33">
        <v>0</v>
      </c>
      <c r="C39" s="33">
        <v>0</v>
      </c>
      <c r="D39" s="33">
        <v>70</v>
      </c>
      <c r="E39" s="22">
        <f t="shared" ref="E39" si="14">D39-B39</f>
        <v>70</v>
      </c>
      <c r="F39" s="22" t="s">
        <v>52</v>
      </c>
      <c r="G39" s="22">
        <f t="shared" ref="G39" si="15">D39-C39</f>
        <v>70</v>
      </c>
      <c r="H39" s="22" t="e">
        <f t="shared" ref="H39" si="16">D39/C39*100-100</f>
        <v>#DIV/0!</v>
      </c>
      <c r="I39" s="41"/>
    </row>
    <row r="40" spans="1:9">
      <c r="A40" s="21" t="s">
        <v>35</v>
      </c>
      <c r="B40" s="22">
        <v>1826173.9944900002</v>
      </c>
      <c r="C40" s="22">
        <v>1895045.06828</v>
      </c>
      <c r="D40" s="22">
        <v>1891149.9</v>
      </c>
      <c r="E40" s="22">
        <f t="shared" si="0"/>
        <v>64975.90550999972</v>
      </c>
      <c r="F40" s="22">
        <f t="shared" si="1"/>
        <v>3.558034760436172</v>
      </c>
      <c r="G40" s="22">
        <f t="shared" si="2"/>
        <v>-3895.1682800000999</v>
      </c>
      <c r="H40" s="22">
        <f t="shared" si="3"/>
        <v>-0.20554488888939204</v>
      </c>
      <c r="I40" s="27"/>
    </row>
    <row r="41" spans="1:9" ht="42.75" outlineLevel="1">
      <c r="A41" s="21" t="s">
        <v>36</v>
      </c>
      <c r="B41" s="24">
        <f>SUM(B42:B46)</f>
        <v>1826173.9944900002</v>
      </c>
      <c r="C41" s="24">
        <f>SUM(C42:C46)</f>
        <v>1890173.7804400001</v>
      </c>
      <c r="D41" s="24">
        <f>SUM(D42:D46)</f>
        <v>1886278.5999999999</v>
      </c>
      <c r="E41" s="22">
        <f t="shared" si="0"/>
        <v>60104.605509999674</v>
      </c>
      <c r="F41" s="22">
        <f t="shared" si="1"/>
        <v>3.2912858079980083</v>
      </c>
      <c r="G41" s="22">
        <f t="shared" si="2"/>
        <v>-3895.1804400002584</v>
      </c>
      <c r="H41" s="22">
        <f t="shared" si="3"/>
        <v>-0.20607525510662583</v>
      </c>
      <c r="I41" s="30"/>
    </row>
    <row r="42" spans="1:9" s="11" customFormat="1" ht="45" outlineLevel="3">
      <c r="A42" s="35" t="s">
        <v>37</v>
      </c>
      <c r="B42" s="38">
        <v>64403.4</v>
      </c>
      <c r="C42" s="38">
        <v>64403.4</v>
      </c>
      <c r="D42" s="38">
        <v>64403.4</v>
      </c>
      <c r="E42" s="22">
        <f t="shared" si="0"/>
        <v>0</v>
      </c>
      <c r="F42" s="22">
        <f t="shared" si="1"/>
        <v>0</v>
      </c>
      <c r="G42" s="22">
        <f t="shared" si="2"/>
        <v>0</v>
      </c>
      <c r="H42" s="22">
        <f t="shared" si="3"/>
        <v>0</v>
      </c>
      <c r="I42" s="26"/>
    </row>
    <row r="43" spans="1:9" s="11" customFormat="1" ht="105" outlineLevel="3">
      <c r="A43" s="35" t="s">
        <v>50</v>
      </c>
      <c r="B43" s="38">
        <v>0</v>
      </c>
      <c r="C43" s="38">
        <v>4051.81288</v>
      </c>
      <c r="D43" s="38">
        <v>4051.8</v>
      </c>
      <c r="E43" s="22">
        <f t="shared" si="0"/>
        <v>4051.8</v>
      </c>
      <c r="F43" s="22" t="s">
        <v>52</v>
      </c>
      <c r="G43" s="22">
        <f t="shared" si="2"/>
        <v>-1.2879999999768188E-2</v>
      </c>
      <c r="H43" s="22">
        <f t="shared" si="3"/>
        <v>-3.1788239934371632E-4</v>
      </c>
      <c r="I43" s="26"/>
    </row>
    <row r="44" spans="1:9" s="11" customFormat="1" ht="30" outlineLevel="2">
      <c r="A44" s="32" t="s">
        <v>38</v>
      </c>
      <c r="B44" s="33">
        <v>278287.75349000003</v>
      </c>
      <c r="C44" s="33">
        <v>332673.21489999996</v>
      </c>
      <c r="D44" s="33">
        <v>332673.2</v>
      </c>
      <c r="E44" s="22">
        <f t="shared" si="0"/>
        <v>54385.44650999998</v>
      </c>
      <c r="F44" s="22">
        <f t="shared" si="1"/>
        <v>19.54288172151071</v>
      </c>
      <c r="G44" s="22">
        <f t="shared" si="2"/>
        <v>-1.4899999951012433E-2</v>
      </c>
      <c r="H44" s="22">
        <f t="shared" si="3"/>
        <v>-4.4788697408648659E-6</v>
      </c>
      <c r="I44" s="26" t="s">
        <v>48</v>
      </c>
    </row>
    <row r="45" spans="1:9" s="11" customFormat="1" ht="30" outlineLevel="2">
      <c r="A45" s="32" t="s">
        <v>39</v>
      </c>
      <c r="B45" s="33">
        <v>1436702.6410000001</v>
      </c>
      <c r="C45" s="33">
        <v>1430764.1326600001</v>
      </c>
      <c r="D45" s="33">
        <v>1427569</v>
      </c>
      <c r="E45" s="22">
        <f t="shared" si="0"/>
        <v>-9133.6410000000615</v>
      </c>
      <c r="F45" s="22">
        <f t="shared" si="1"/>
        <v>-0.63573635485508362</v>
      </c>
      <c r="G45" s="22">
        <f t="shared" si="2"/>
        <v>-3195.1326600001194</v>
      </c>
      <c r="H45" s="22">
        <f t="shared" si="3"/>
        <v>-0.22331651926860729</v>
      </c>
      <c r="I45" s="26" t="s">
        <v>49</v>
      </c>
    </row>
    <row r="46" spans="1:9" s="11" customFormat="1" ht="30" outlineLevel="2">
      <c r="A46" s="32" t="s">
        <v>40</v>
      </c>
      <c r="B46" s="33">
        <v>46780.2</v>
      </c>
      <c r="C46" s="33">
        <v>58281.22</v>
      </c>
      <c r="D46" s="33">
        <v>57581.2</v>
      </c>
      <c r="E46" s="22">
        <f t="shared" si="0"/>
        <v>10801</v>
      </c>
      <c r="F46" s="22">
        <f t="shared" si="1"/>
        <v>23.088828179443439</v>
      </c>
      <c r="G46" s="22">
        <f t="shared" si="2"/>
        <v>-700.02000000000407</v>
      </c>
      <c r="H46" s="22">
        <f t="shared" si="3"/>
        <v>-1.2011073206772238</v>
      </c>
      <c r="I46" s="26" t="s">
        <v>54</v>
      </c>
    </row>
    <row r="47" spans="1:9" ht="28.5" outlineLevel="1">
      <c r="A47" s="21" t="s">
        <v>41</v>
      </c>
      <c r="B47" s="24">
        <v>0</v>
      </c>
      <c r="C47" s="24">
        <v>452.2</v>
      </c>
      <c r="D47" s="24">
        <v>452.2</v>
      </c>
      <c r="E47" s="22">
        <f t="shared" si="0"/>
        <v>452.2</v>
      </c>
      <c r="F47" s="22" t="s">
        <v>52</v>
      </c>
      <c r="G47" s="22">
        <f t="shared" si="2"/>
        <v>0</v>
      </c>
      <c r="H47" s="22">
        <f t="shared" si="3"/>
        <v>0</v>
      </c>
      <c r="I47" s="31"/>
    </row>
    <row r="48" spans="1:9" ht="114" outlineLevel="2">
      <c r="A48" s="21" t="s">
        <v>42</v>
      </c>
      <c r="B48" s="24">
        <v>0</v>
      </c>
      <c r="C48" s="24">
        <v>5846.8678300000001</v>
      </c>
      <c r="D48" s="24">
        <v>5846.9</v>
      </c>
      <c r="E48" s="22">
        <f t="shared" si="0"/>
        <v>5846.9</v>
      </c>
      <c r="F48" s="22" t="s">
        <v>52</v>
      </c>
      <c r="G48" s="22">
        <f t="shared" si="2"/>
        <v>3.2169999999496213E-2</v>
      </c>
      <c r="H48" s="22">
        <f t="shared" si="3"/>
        <v>5.5020911939607231E-4</v>
      </c>
      <c r="I48" s="31"/>
    </row>
    <row r="49" spans="1:9" ht="57" outlineLevel="2">
      <c r="A49" s="21" t="s">
        <v>43</v>
      </c>
      <c r="B49" s="24">
        <v>0</v>
      </c>
      <c r="C49" s="24">
        <v>-1427.77999</v>
      </c>
      <c r="D49" s="24">
        <v>-1427.8</v>
      </c>
      <c r="E49" s="22">
        <f t="shared" si="0"/>
        <v>-1427.8</v>
      </c>
      <c r="F49" s="22" t="s">
        <v>52</v>
      </c>
      <c r="G49" s="22">
        <f t="shared" si="2"/>
        <v>-2.0009999999956563E-2</v>
      </c>
      <c r="H49" s="22">
        <f t="shared" si="3"/>
        <v>1.4014764277590075E-3</v>
      </c>
      <c r="I49" s="31"/>
    </row>
    <row r="50" spans="1:9" ht="12.75" customHeight="1">
      <c r="A50" s="16"/>
      <c r="B50" s="9"/>
      <c r="C50" s="9"/>
      <c r="D50" s="9"/>
      <c r="E50" s="9"/>
      <c r="F50" s="13"/>
      <c r="G50" s="9"/>
      <c r="H50" s="9"/>
      <c r="I50" s="7"/>
    </row>
    <row r="51" spans="1:9" ht="12.75" customHeight="1">
      <c r="A51" s="45"/>
      <c r="B51" s="45"/>
      <c r="C51" s="45"/>
      <c r="D51" s="45"/>
      <c r="E51" s="45"/>
      <c r="F51" s="45"/>
      <c r="G51" s="45"/>
      <c r="H51" s="45"/>
      <c r="I51" s="7"/>
    </row>
  </sheetData>
  <mergeCells count="8">
    <mergeCell ref="A51:H51"/>
    <mergeCell ref="A2:H2"/>
    <mergeCell ref="I4:I5"/>
    <mergeCell ref="A4:A5"/>
    <mergeCell ref="B4:C4"/>
    <mergeCell ref="D4:D5"/>
    <mergeCell ref="E4:F4"/>
    <mergeCell ref="G4:H4"/>
  </mergeCells>
  <pageMargins left="0.70866141732283472" right="0.70866141732283472" top="0.39" bottom="0.34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Хаматдинова Светлана Амирановна</dc:creator>
  <cp:lastModifiedBy>Полякова Надежда Семеновна</cp:lastModifiedBy>
  <cp:lastPrinted>2024-04-22T09:30:15Z</cp:lastPrinted>
  <dcterms:created xsi:type="dcterms:W3CDTF">2022-03-14T08:42:19Z</dcterms:created>
  <dcterms:modified xsi:type="dcterms:W3CDTF">2024-04-22T09:31:02Z</dcterms:modified>
</cp:coreProperties>
</file>