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855" yWindow="-420" windowWidth="22410" windowHeight="1318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Документ!$A$1:$G$37</definedName>
  </definedNames>
  <calcPr calcId="124519"/>
</workbook>
</file>

<file path=xl/calcChain.xml><?xml version="1.0" encoding="utf-8"?>
<calcChain xmlns="http://schemas.openxmlformats.org/spreadsheetml/2006/main">
  <c r="I32" i="2"/>
  <c r="E11" l="1"/>
  <c r="D34"/>
  <c r="D29"/>
  <c r="D22"/>
  <c r="D17"/>
  <c r="D12"/>
  <c r="C29" l="1"/>
  <c r="C22"/>
  <c r="C17"/>
  <c r="C9" s="1"/>
  <c r="G28"/>
  <c r="G27"/>
  <c r="G30"/>
  <c r="C34" l="1"/>
  <c r="C12"/>
  <c r="E12" s="1"/>
  <c r="F22"/>
  <c r="F29"/>
  <c r="G29" s="1"/>
  <c r="G32" l="1"/>
  <c r="G33"/>
  <c r="G21"/>
  <c r="F34" l="1"/>
  <c r="G37"/>
  <c r="F17" l="1"/>
  <c r="G14"/>
  <c r="E24" l="1"/>
  <c r="G11" l="1"/>
  <c r="G13"/>
  <c r="G15"/>
  <c r="G16"/>
  <c r="G18"/>
  <c r="G19"/>
  <c r="G20"/>
  <c r="G23"/>
  <c r="G24"/>
  <c r="G25"/>
  <c r="G26"/>
  <c r="G31"/>
  <c r="G35"/>
  <c r="G36"/>
  <c r="F12"/>
  <c r="F9" s="1"/>
  <c r="G34" l="1"/>
  <c r="G22"/>
  <c r="G12"/>
  <c r="E29"/>
  <c r="E22"/>
  <c r="D9"/>
  <c r="E13"/>
  <c r="E15"/>
  <c r="E16"/>
  <c r="E18"/>
  <c r="E19"/>
  <c r="E20"/>
  <c r="E23"/>
  <c r="E25"/>
  <c r="E26"/>
  <c r="E27"/>
  <c r="E28"/>
  <c r="E30"/>
  <c r="E31"/>
  <c r="E32"/>
  <c r="E9" l="1"/>
  <c r="H9"/>
  <c r="E17"/>
  <c r="G17" s="1"/>
  <c r="E10" l="1"/>
  <c r="G10"/>
  <c r="G9" s="1"/>
</calcChain>
</file>

<file path=xl/sharedStrings.xml><?xml version="1.0" encoding="utf-8"?>
<sst xmlns="http://schemas.openxmlformats.org/spreadsheetml/2006/main" count="74" uniqueCount="70">
  <si>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</si>
  <si>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</si>
  <si>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</si>
  <si>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</si>
  <si>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</si>
  <si>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</si>
  <si>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</si>
  <si>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</si>
  <si>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</si>
  <si>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</si>
  <si>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</si>
  <si>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</si>
  <si>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</si>
  <si>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</si>
  <si>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</si>
  <si>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</si>
  <si>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</si>
  <si>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</si>
  <si>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</si>
  <si>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</si>
  <si>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</si>
  <si>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</si>
  <si>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</si>
  <si>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</si>
  <si>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</si>
  <si>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</si>
  <si>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</si>
  <si>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</si>
  <si>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</si>
  <si>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</si>
  <si>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</si>
  <si>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</si>
  <si>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</si>
  <si>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</si>
  <si>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</si>
  <si>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</si>
  <si>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</si>
  <si>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</si>
  <si>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</si>
  <si>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</si>
  <si>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</si>
  <si>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</si>
  <si>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</si>
  <si>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</si>
  <si>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</si>
  <si>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</si>
  <si>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</si>
  <si>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</si>
  <si>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</si>
  <si>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</si>
  <si>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</si>
  <si>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</si>
  <si>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</si>
  <si>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</si>
  <si>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Процент годового исполнения</t>
  </si>
  <si>
    <t>-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</si>
  <si>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</si>
  <si>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</si>
  <si>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</si>
  <si>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00011715000000000150</t>
  </si>
  <si>
    <t>00010900000000000000</t>
  </si>
  <si>
    <t>ЗАДОЛЖЕННОСТЬ И ПЕРЕРАСЧЕТЫ ПО ОТМЕНЕННЫМ НАЛОГАМ, СБОРАМ И ИНЫМ ОБЯЗАТЕЛЬНЫМ ПЛАТЕЖАМ</t>
  </si>
  <si>
    <t>Информация по вносимым на рассмотрение Совета МО "Усинск" Республики Коми изменениям в бюджет МО "Усинск" 
по укрупнённым видам налоговых неналоговых доходов</t>
  </si>
  <si>
    <t>Бюджетные назначения на 2024 год</t>
  </si>
  <si>
    <t>Фактическое поступление на отчетную дату нарастающим итогом за 2024 год</t>
  </si>
  <si>
    <t>00011611050010000140</t>
  </si>
  <si>
    <t>в т.ч.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</t>
  </si>
  <si>
    <t>Уточненные значения бюджета МО "Усинск" Республики Коми согласно изменений, вошедших в проект</t>
  </si>
  <si>
    <t xml:space="preserve">Инициативные платежи, зачисляемые в бюджеты муниципальных округов
</t>
  </si>
  <si>
    <t>(в соответствии с  фактическими поступлениями по состоянию на 11 октября 2024 года)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</si>
</sst>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#,##0.000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0" fontId="7" fillId="0" borderId="0" xfId="0" applyFont="1" applyFill="1" applyAlignment="1" applyProtection="1">
      <alignment horizontal="right"/>
      <protection locked="0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0" fontId="7" fillId="0" borderId="2" xfId="0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Protection="1">
      <protection locked="0"/>
    </xf>
    <xf numFmtId="165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9" fontId="14" fillId="0" borderId="3" xfId="2" applyNumberFormat="1" applyFont="1" applyFill="1" applyProtection="1">
      <alignment horizontal="center" vertical="center" wrapText="1"/>
    </xf>
    <xf numFmtId="49" fontId="14" fillId="0" borderId="1" xfId="2" applyNumberFormat="1" applyFont="1" applyFill="1" applyBorder="1" applyProtection="1">
      <alignment horizontal="center" vertical="center" wrapText="1"/>
    </xf>
    <xf numFmtId="49" fontId="14" fillId="0" borderId="1" xfId="2" applyNumberFormat="1" applyFont="1" applyFill="1" applyBorder="1" applyAlignment="1" applyProtection="1">
      <alignment horizontal="center" vertical="center" wrapText="1"/>
    </xf>
    <xf numFmtId="43" fontId="14" fillId="0" borderId="3" xfId="48" applyFont="1" applyFill="1" applyBorder="1" applyAlignment="1" applyProtection="1">
      <alignment horizontal="center" vertical="center" wrapText="1"/>
    </xf>
    <xf numFmtId="49" fontId="11" fillId="9" borderId="9" xfId="10" applyNumberFormat="1" applyFont="1" applyFill="1" applyProtection="1">
      <alignment horizontal="center" vertical="top" shrinkToFit="1"/>
    </xf>
    <xf numFmtId="0" fontId="11" fillId="9" borderId="9" xfId="11" quotePrefix="1" applyNumberFormat="1" applyFont="1" applyFill="1" applyProtection="1">
      <alignment horizontal="left" vertical="top" wrapText="1"/>
    </xf>
    <xf numFmtId="49" fontId="13" fillId="9" borderId="9" xfId="10" applyNumberFormat="1" applyFont="1" applyFill="1" applyProtection="1">
      <alignment horizontal="center" vertical="top" shrinkToFit="1"/>
    </xf>
    <xf numFmtId="0" fontId="13" fillId="9" borderId="12" xfId="16" quotePrefix="1" applyNumberFormat="1" applyFont="1" applyFill="1" applyAlignment="1" applyProtection="1">
      <alignment horizontal="right" vertical="top" wrapText="1"/>
    </xf>
    <xf numFmtId="4" fontId="7" fillId="8" borderId="0" xfId="0" applyNumberFormat="1" applyFont="1" applyFill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  <xf numFmtId="43" fontId="12" fillId="6" borderId="6" xfId="48" quotePrefix="1" applyNumberFormat="1" applyFont="1" applyFill="1" applyBorder="1" applyAlignment="1" applyProtection="1">
      <alignment horizontal="left" vertical="top" wrapText="1"/>
    </xf>
    <xf numFmtId="43" fontId="12" fillId="6" borderId="6" xfId="48" quotePrefix="1" applyNumberFormat="1" applyFont="1" applyFill="1" applyBorder="1" applyAlignment="1" applyProtection="1">
      <alignment horizontal="right" vertical="top" wrapText="1"/>
    </xf>
    <xf numFmtId="43" fontId="11" fillId="0" borderId="9" xfId="12" applyNumberFormat="1" applyFont="1" applyFill="1" applyProtection="1">
      <alignment horizontal="right" vertical="top" shrinkToFit="1"/>
    </xf>
    <xf numFmtId="43" fontId="11" fillId="8" borderId="9" xfId="12" applyNumberFormat="1" applyFont="1" applyFill="1" applyProtection="1">
      <alignment horizontal="right" vertical="top" shrinkToFit="1"/>
    </xf>
    <xf numFmtId="43" fontId="11" fillId="0" borderId="9" xfId="12" applyNumberFormat="1" applyFont="1" applyFill="1" applyAlignment="1" applyProtection="1">
      <alignment horizontal="center" vertical="top" shrinkToFit="1"/>
    </xf>
    <xf numFmtId="43" fontId="11" fillId="0" borderId="9" xfId="48" applyNumberFormat="1" applyFont="1" applyFill="1" applyBorder="1" applyAlignment="1" applyProtection="1">
      <alignment horizontal="right" vertical="top" shrinkToFit="1"/>
    </xf>
    <xf numFmtId="43" fontId="11" fillId="7" borderId="9" xfId="12" applyNumberFormat="1" applyFont="1" applyFill="1" applyProtection="1">
      <alignment horizontal="right" vertical="top" shrinkToFit="1"/>
    </xf>
    <xf numFmtId="43" fontId="11" fillId="7" borderId="9" xfId="12" applyNumberFormat="1" applyFont="1" applyFill="1" applyAlignment="1" applyProtection="1">
      <alignment horizontal="center" vertical="center" shrinkToFit="1"/>
    </xf>
    <xf numFmtId="43" fontId="13" fillId="0" borderId="12" xfId="17" applyNumberFormat="1" applyFont="1" applyFill="1" applyAlignment="1" applyProtection="1">
      <alignment horizontal="right" vertical="top" shrinkToFit="1"/>
    </xf>
    <xf numFmtId="43" fontId="13" fillId="8" borderId="12" xfId="17" applyNumberFormat="1" applyFont="1" applyFill="1" applyAlignment="1" applyProtection="1">
      <alignment horizontal="right" vertical="top" shrinkToFit="1"/>
    </xf>
    <xf numFmtId="43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NumberFormat="1" applyFont="1" applyFill="1" applyBorder="1" applyAlignment="1" applyProtection="1">
      <alignment horizontal="right" vertical="top" shrinkToFit="1"/>
    </xf>
    <xf numFmtId="43" fontId="13" fillId="8" borderId="12" xfId="48" applyNumberFormat="1" applyFont="1" applyFill="1" applyBorder="1" applyAlignment="1" applyProtection="1">
      <alignment horizontal="right" vertical="top" shrinkToFit="1"/>
    </xf>
    <xf numFmtId="43" fontId="11" fillId="7" borderId="9" xfId="12" applyNumberFormat="1" applyFont="1" applyFill="1" applyAlignment="1" applyProtection="1">
      <alignment horizontal="center" vertical="top" shrinkToFit="1"/>
    </xf>
    <xf numFmtId="43" fontId="11" fillId="7" borderId="9" xfId="48" applyNumberFormat="1" applyFont="1" applyFill="1" applyBorder="1" applyAlignment="1" applyProtection="1">
      <alignment horizontal="right" vertical="top" shrinkToFit="1"/>
    </xf>
    <xf numFmtId="43" fontId="13" fillId="0" borderId="12" xfId="22" applyNumberFormat="1" applyFont="1" applyFill="1" applyAlignment="1" applyProtection="1">
      <alignment horizontal="right" vertical="top" shrinkToFit="1"/>
    </xf>
    <xf numFmtId="43" fontId="13" fillId="8" borderId="12" xfId="22" applyNumberFormat="1" applyFont="1" applyFill="1" applyAlignment="1" applyProtection="1">
      <alignment horizontal="right" vertical="top" shrinkToFit="1"/>
    </xf>
    <xf numFmtId="43" fontId="13" fillId="0" borderId="12" xfId="22" applyNumberFormat="1" applyFont="1" applyFill="1" applyAlignment="1" applyProtection="1">
      <alignment horizontal="center" vertical="top" shrinkToFit="1"/>
    </xf>
    <xf numFmtId="43" fontId="11" fillId="9" borderId="9" xfId="12" applyNumberFormat="1" applyFont="1" applyFill="1" applyProtection="1">
      <alignment horizontal="right" vertical="top" shrinkToFit="1"/>
    </xf>
    <xf numFmtId="43" fontId="11" fillId="9" borderId="9" xfId="12" applyNumberFormat="1" applyFont="1" applyFill="1" applyAlignment="1" applyProtection="1">
      <alignment horizontal="center" vertical="top" shrinkToFit="1"/>
    </xf>
    <xf numFmtId="43" fontId="11" fillId="9" borderId="9" xfId="48" applyNumberFormat="1" applyFont="1" applyFill="1" applyBorder="1" applyAlignment="1" applyProtection="1">
      <alignment horizontal="right" vertical="top" shrinkToFit="1"/>
    </xf>
    <xf numFmtId="43" fontId="11" fillId="8" borderId="9" xfId="48" applyNumberFormat="1" applyFont="1" applyFill="1" applyBorder="1" applyAlignment="1" applyProtection="1">
      <alignment horizontal="right" vertical="top" shrinkToFit="1"/>
    </xf>
    <xf numFmtId="43" fontId="13" fillId="9" borderId="9" xfId="12" applyNumberFormat="1" applyFont="1" applyFill="1" applyProtection="1">
      <alignment horizontal="right" vertical="top" shrinkToFit="1"/>
    </xf>
    <xf numFmtId="43" fontId="13" fillId="0" borderId="12" xfId="17" applyNumberFormat="1" applyFont="1" applyFill="1" applyProtection="1">
      <alignment horizontal="right" vertical="top" shrinkToFit="1"/>
    </xf>
    <xf numFmtId="43" fontId="13" fillId="8" borderId="12" xfId="17" applyNumberFormat="1" applyFont="1" applyFill="1" applyProtection="1">
      <alignment horizontal="right" vertical="top" shrinkToFi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tabSelected="1" workbookViewId="0">
      <pane ySplit="8" topLeftCell="A9" activePane="bottomLeft" state="frozen"/>
      <selection pane="bottomLeft" activeCell="I14" sqref="I14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8.2851562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9.85546875" style="8" customWidth="1"/>
    <col min="8" max="8" width="10" style="8" hidden="1" customWidth="1"/>
    <col min="9" max="9" width="14.42578125" style="8" customWidth="1"/>
    <col min="10" max="16384" width="9.140625" style="8"/>
  </cols>
  <sheetData>
    <row r="1" spans="1:8" s="2" customFormat="1">
      <c r="A1" s="1"/>
      <c r="D1" s="3"/>
      <c r="F1" s="5" t="s">
        <v>53</v>
      </c>
      <c r="G1" s="3"/>
    </row>
    <row r="2" spans="1:8" s="2" customFormat="1" ht="10.5" customHeight="1">
      <c r="A2" s="42" t="s">
        <v>62</v>
      </c>
      <c r="B2" s="42"/>
      <c r="C2" s="42"/>
      <c r="D2" s="42"/>
      <c r="E2" s="42"/>
      <c r="F2" s="42"/>
      <c r="G2" s="42"/>
    </row>
    <row r="3" spans="1:8" s="2" customFormat="1">
      <c r="A3" s="42"/>
      <c r="B3" s="42"/>
      <c r="C3" s="42"/>
      <c r="D3" s="42"/>
      <c r="E3" s="42"/>
      <c r="F3" s="42"/>
      <c r="G3" s="42"/>
    </row>
    <row r="4" spans="1:8" s="2" customFormat="1">
      <c r="A4" s="42"/>
      <c r="B4" s="42"/>
      <c r="C4" s="42"/>
      <c r="D4" s="42"/>
      <c r="E4" s="42"/>
      <c r="F4" s="42"/>
      <c r="G4" s="42"/>
    </row>
    <row r="5" spans="1:8" s="2" customFormat="1">
      <c r="A5" s="40" t="s">
        <v>69</v>
      </c>
      <c r="B5" s="40"/>
      <c r="C5" s="40"/>
      <c r="D5" s="40"/>
      <c r="E5" s="40"/>
      <c r="F5" s="40"/>
      <c r="G5" s="40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15" t="s">
        <v>57</v>
      </c>
    </row>
    <row r="8" spans="1:8" ht="132" customHeight="1">
      <c r="A8" s="31" t="s">
        <v>0</v>
      </c>
      <c r="B8" s="31" t="s">
        <v>1</v>
      </c>
      <c r="C8" s="31" t="s">
        <v>63</v>
      </c>
      <c r="D8" s="32" t="s">
        <v>64</v>
      </c>
      <c r="E8" s="33" t="s">
        <v>54</v>
      </c>
      <c r="F8" s="34" t="s">
        <v>58</v>
      </c>
      <c r="G8" s="31" t="s">
        <v>67</v>
      </c>
    </row>
    <row r="9" spans="1:8" ht="29.25" thickBot="1">
      <c r="A9" s="23" t="s">
        <v>2</v>
      </c>
      <c r="B9" s="24" t="s">
        <v>3</v>
      </c>
      <c r="C9" s="43">
        <f>C10+C11+C12+C17+C20+C22+C27+C28+C29+C32+C34+C21</f>
        <v>1642079.3659999999</v>
      </c>
      <c r="D9" s="43">
        <f>D10+D11+D12+D17+D20+D22+D27+D28+D29+D32+D34+D21</f>
        <v>1340486.2280899999</v>
      </c>
      <c r="E9" s="43">
        <f>D9/C9*100</f>
        <v>81.633461563757322</v>
      </c>
      <c r="F9" s="44">
        <f>F10+F11+F12+F17+F20+F22+F27+F28+F29+F32+F34+F21</f>
        <v>72485.384000000005</v>
      </c>
      <c r="G9" s="43">
        <f>G10+G11+G12+G17+G20+G22+G27+G28+G29+G32+G34+G21</f>
        <v>1714564.75</v>
      </c>
      <c r="H9" s="29">
        <f>F9+7.202</f>
        <v>72492.58600000001</v>
      </c>
    </row>
    <row r="10" spans="1:8" outlineLevel="1">
      <c r="A10" s="11" t="s">
        <v>4</v>
      </c>
      <c r="B10" s="12" t="s">
        <v>5</v>
      </c>
      <c r="C10" s="45">
        <v>986091</v>
      </c>
      <c r="D10" s="46">
        <v>790529.7</v>
      </c>
      <c r="E10" s="47">
        <f t="shared" ref="E10:E13" si="0">D10/C10*100</f>
        <v>80.168027088777805</v>
      </c>
      <c r="F10" s="48">
        <v>35548</v>
      </c>
      <c r="G10" s="48">
        <f t="shared" ref="G10:G37" si="1">C10+F10</f>
        <v>1021639</v>
      </c>
    </row>
    <row r="11" spans="1:8" ht="38.25" outlineLevel="1">
      <c r="A11" s="11" t="s">
        <v>6</v>
      </c>
      <c r="B11" s="12" t="s">
        <v>7</v>
      </c>
      <c r="C11" s="45">
        <v>2100</v>
      </c>
      <c r="D11" s="46">
        <v>1608.79</v>
      </c>
      <c r="E11" s="47">
        <f>D11/C11*100</f>
        <v>76.609047619047615</v>
      </c>
      <c r="F11" s="48">
        <v>32</v>
      </c>
      <c r="G11" s="48">
        <f t="shared" si="1"/>
        <v>2132</v>
      </c>
    </row>
    <row r="12" spans="1:8" outlineLevel="1">
      <c r="A12" s="25" t="s">
        <v>8</v>
      </c>
      <c r="B12" s="26" t="s">
        <v>9</v>
      </c>
      <c r="C12" s="49">
        <f>C13+C14+C15+C16</f>
        <v>258601</v>
      </c>
      <c r="D12" s="49">
        <f>D13+D14+D15+D16</f>
        <v>235449.51</v>
      </c>
      <c r="E12" s="50">
        <f>D12/C12*100</f>
        <v>91.04740894273418</v>
      </c>
      <c r="F12" s="49">
        <f t="shared" ref="F12" si="2">SUM(F13:F16)</f>
        <v>20842</v>
      </c>
      <c r="G12" s="49">
        <f t="shared" si="1"/>
        <v>279443</v>
      </c>
    </row>
    <row r="13" spans="1:8" s="15" customFormat="1" ht="25.5" outlineLevel="2">
      <c r="A13" s="13" t="s">
        <v>10</v>
      </c>
      <c r="B13" s="14" t="s">
        <v>11</v>
      </c>
      <c r="C13" s="51">
        <v>243125</v>
      </c>
      <c r="D13" s="52">
        <v>219443.67</v>
      </c>
      <c r="E13" s="53">
        <f t="shared" si="0"/>
        <v>90.259607197943453</v>
      </c>
      <c r="F13" s="54">
        <v>20244</v>
      </c>
      <c r="G13" s="54">
        <f t="shared" si="1"/>
        <v>263369</v>
      </c>
    </row>
    <row r="14" spans="1:8" s="27" customFormat="1" ht="25.5" outlineLevel="2">
      <c r="A14" s="13" t="s">
        <v>12</v>
      </c>
      <c r="B14" s="14" t="s">
        <v>13</v>
      </c>
      <c r="C14" s="51">
        <v>-55</v>
      </c>
      <c r="D14" s="52">
        <v>-47.29</v>
      </c>
      <c r="E14" s="53" t="s">
        <v>55</v>
      </c>
      <c r="F14" s="54">
        <v>7</v>
      </c>
      <c r="G14" s="54">
        <f t="shared" si="1"/>
        <v>-48</v>
      </c>
    </row>
    <row r="15" spans="1:8" s="15" customFormat="1" outlineLevel="2">
      <c r="A15" s="13" t="s">
        <v>14</v>
      </c>
      <c r="B15" s="14" t="s">
        <v>15</v>
      </c>
      <c r="C15" s="51">
        <v>339</v>
      </c>
      <c r="D15" s="52">
        <v>459.32</v>
      </c>
      <c r="E15" s="53">
        <f t="shared" ref="E15:E22" si="3">D15/C15*100</f>
        <v>135.49262536873158</v>
      </c>
      <c r="F15" s="55">
        <v>120</v>
      </c>
      <c r="G15" s="54">
        <f t="shared" si="1"/>
        <v>459</v>
      </c>
    </row>
    <row r="16" spans="1:8" s="15" customFormat="1" ht="25.5" outlineLevel="2">
      <c r="A16" s="13" t="s">
        <v>16</v>
      </c>
      <c r="B16" s="14" t="s">
        <v>17</v>
      </c>
      <c r="C16" s="51">
        <v>15192</v>
      </c>
      <c r="D16" s="52">
        <v>15593.81</v>
      </c>
      <c r="E16" s="53">
        <f t="shared" si="3"/>
        <v>102.64487888362295</v>
      </c>
      <c r="F16" s="54">
        <v>471</v>
      </c>
      <c r="G16" s="54">
        <f t="shared" si="1"/>
        <v>15663</v>
      </c>
    </row>
    <row r="17" spans="1:9" outlineLevel="1">
      <c r="A17" s="25" t="s">
        <v>18</v>
      </c>
      <c r="B17" s="26" t="s">
        <v>56</v>
      </c>
      <c r="C17" s="49">
        <f>C18+C19</f>
        <v>41668</v>
      </c>
      <c r="D17" s="49">
        <f>D18+D19</f>
        <v>18295.07</v>
      </c>
      <c r="E17" s="56">
        <f t="shared" si="3"/>
        <v>43.906762983584521</v>
      </c>
      <c r="F17" s="57">
        <f>F18+F19</f>
        <v>-402</v>
      </c>
      <c r="G17" s="57">
        <f t="shared" si="1"/>
        <v>41266</v>
      </c>
    </row>
    <row r="18" spans="1:9" s="15" customFormat="1" outlineLevel="2">
      <c r="A18" s="13" t="s">
        <v>19</v>
      </c>
      <c r="B18" s="14" t="s">
        <v>20</v>
      </c>
      <c r="C18" s="51">
        <v>31024</v>
      </c>
      <c r="D18" s="52">
        <v>11950.47</v>
      </c>
      <c r="E18" s="53">
        <f t="shared" si="3"/>
        <v>38.520081227436819</v>
      </c>
      <c r="F18" s="54">
        <v>0</v>
      </c>
      <c r="G18" s="54">
        <f t="shared" si="1"/>
        <v>31024</v>
      </c>
    </row>
    <row r="19" spans="1:9" s="15" customFormat="1" outlineLevel="2">
      <c r="A19" s="13" t="s">
        <v>21</v>
      </c>
      <c r="B19" s="14" t="s">
        <v>22</v>
      </c>
      <c r="C19" s="51">
        <v>10644</v>
      </c>
      <c r="D19" s="52">
        <v>6344.6</v>
      </c>
      <c r="E19" s="53">
        <f t="shared" si="3"/>
        <v>59.60729049229613</v>
      </c>
      <c r="F19" s="54">
        <v>-402</v>
      </c>
      <c r="G19" s="54">
        <f t="shared" si="1"/>
        <v>10242</v>
      </c>
    </row>
    <row r="20" spans="1:9" outlineLevel="1">
      <c r="A20" s="25" t="s">
        <v>23</v>
      </c>
      <c r="B20" s="26" t="s">
        <v>24</v>
      </c>
      <c r="C20" s="49">
        <v>10328</v>
      </c>
      <c r="D20" s="49">
        <v>8138.75</v>
      </c>
      <c r="E20" s="56">
        <f t="shared" si="3"/>
        <v>78.802769171185133</v>
      </c>
      <c r="F20" s="57">
        <v>2661</v>
      </c>
      <c r="G20" s="57">
        <f t="shared" si="1"/>
        <v>12989</v>
      </c>
    </row>
    <row r="21" spans="1:9" ht="38.25" outlineLevel="1">
      <c r="A21" s="11" t="s">
        <v>60</v>
      </c>
      <c r="B21" s="30" t="s">
        <v>61</v>
      </c>
      <c r="C21" s="45">
        <v>0</v>
      </c>
      <c r="D21" s="46">
        <v>0</v>
      </c>
      <c r="E21" s="47">
        <v>0</v>
      </c>
      <c r="F21" s="48">
        <v>0</v>
      </c>
      <c r="G21" s="48">
        <f t="shared" si="1"/>
        <v>0</v>
      </c>
    </row>
    <row r="22" spans="1:9" ht="51" outlineLevel="1">
      <c r="A22" s="25" t="s">
        <v>25</v>
      </c>
      <c r="B22" s="26" t="s">
        <v>26</v>
      </c>
      <c r="C22" s="49">
        <f>C23+C24+C25+C26</f>
        <v>166219.70000000001</v>
      </c>
      <c r="D22" s="49">
        <f>D23+D24+D25+D26</f>
        <v>118206.37</v>
      </c>
      <c r="E22" s="56">
        <f t="shared" si="3"/>
        <v>71.114536965233356</v>
      </c>
      <c r="F22" s="57">
        <f>F23+F24+F25+F26</f>
        <v>0</v>
      </c>
      <c r="G22" s="57">
        <f t="shared" si="1"/>
        <v>166219.70000000001</v>
      </c>
    </row>
    <row r="23" spans="1:9" s="15" customFormat="1" ht="76.5" outlineLevel="3">
      <c r="A23" s="16" t="s">
        <v>27</v>
      </c>
      <c r="B23" s="17" t="s">
        <v>28</v>
      </c>
      <c r="C23" s="58">
        <v>115652.5</v>
      </c>
      <c r="D23" s="59">
        <v>80617.27</v>
      </c>
      <c r="E23" s="60">
        <f t="shared" ref="E23:E32" si="4">D23/C23*100</f>
        <v>69.706465489289045</v>
      </c>
      <c r="F23" s="54">
        <v>0</v>
      </c>
      <c r="G23" s="54">
        <f t="shared" si="1"/>
        <v>115652.5</v>
      </c>
    </row>
    <row r="24" spans="1:9" s="15" customFormat="1" ht="89.25" outlineLevel="3">
      <c r="A24" s="16" t="s">
        <v>29</v>
      </c>
      <c r="B24" s="17" t="s">
        <v>30</v>
      </c>
      <c r="C24" s="58">
        <v>613</v>
      </c>
      <c r="D24" s="59">
        <v>252.2</v>
      </c>
      <c r="E24" s="60">
        <f t="shared" si="4"/>
        <v>41.141924959216965</v>
      </c>
      <c r="F24" s="54">
        <v>0</v>
      </c>
      <c r="G24" s="54">
        <f t="shared" si="1"/>
        <v>613</v>
      </c>
    </row>
    <row r="25" spans="1:9" s="15" customFormat="1" ht="51" outlineLevel="3">
      <c r="A25" s="16" t="s">
        <v>31</v>
      </c>
      <c r="B25" s="17" t="s">
        <v>32</v>
      </c>
      <c r="C25" s="58">
        <v>44184.2</v>
      </c>
      <c r="D25" s="59">
        <v>32890.92</v>
      </c>
      <c r="E25" s="60">
        <f t="shared" si="4"/>
        <v>74.440456090638747</v>
      </c>
      <c r="F25" s="54">
        <v>0</v>
      </c>
      <c r="G25" s="54">
        <f t="shared" si="1"/>
        <v>44184.2</v>
      </c>
    </row>
    <row r="26" spans="1:9" s="15" customFormat="1" ht="89.25" outlineLevel="2">
      <c r="A26" s="13" t="s">
        <v>33</v>
      </c>
      <c r="B26" s="14" t="s">
        <v>34</v>
      </c>
      <c r="C26" s="51">
        <v>5770</v>
      </c>
      <c r="D26" s="52">
        <v>4445.9799999999996</v>
      </c>
      <c r="E26" s="53">
        <f t="shared" si="4"/>
        <v>77.053379549393412</v>
      </c>
      <c r="F26" s="54">
        <v>0</v>
      </c>
      <c r="G26" s="54">
        <f t="shared" si="1"/>
        <v>5770</v>
      </c>
    </row>
    <row r="27" spans="1:9" ht="25.5" outlineLevel="1">
      <c r="A27" s="35" t="s">
        <v>35</v>
      </c>
      <c r="B27" s="36" t="s">
        <v>36</v>
      </c>
      <c r="C27" s="61">
        <v>3597.3</v>
      </c>
      <c r="D27" s="61">
        <v>3783.73</v>
      </c>
      <c r="E27" s="62">
        <f t="shared" si="4"/>
        <v>105.18249798459955</v>
      </c>
      <c r="F27" s="63">
        <v>0</v>
      </c>
      <c r="G27" s="63">
        <f t="shared" si="1"/>
        <v>3597.3</v>
      </c>
    </row>
    <row r="28" spans="1:9" ht="38.25" outlineLevel="1">
      <c r="A28" s="11" t="s">
        <v>37</v>
      </c>
      <c r="B28" s="12" t="s">
        <v>38</v>
      </c>
      <c r="C28" s="45">
        <v>925.4</v>
      </c>
      <c r="D28" s="46">
        <v>1130.8</v>
      </c>
      <c r="E28" s="47">
        <f t="shared" si="4"/>
        <v>122.19580721850009</v>
      </c>
      <c r="F28" s="48">
        <v>546</v>
      </c>
      <c r="G28" s="48">
        <f>C28+F28</f>
        <v>1471.4</v>
      </c>
    </row>
    <row r="29" spans="1:9" ht="25.5" outlineLevel="1">
      <c r="A29" s="25" t="s">
        <v>39</v>
      </c>
      <c r="B29" s="26" t="s">
        <v>40</v>
      </c>
      <c r="C29" s="49">
        <f>C30+C31</f>
        <v>65160</v>
      </c>
      <c r="D29" s="49">
        <f>D30+D31</f>
        <v>52403.31</v>
      </c>
      <c r="E29" s="56">
        <f t="shared" si="4"/>
        <v>80.422513812154691</v>
      </c>
      <c r="F29" s="57">
        <f>F30+F31</f>
        <v>2000</v>
      </c>
      <c r="G29" s="57">
        <f t="shared" si="1"/>
        <v>67160</v>
      </c>
    </row>
    <row r="30" spans="1:9" s="15" customFormat="1" ht="89.25" outlineLevel="2">
      <c r="A30" s="13" t="s">
        <v>41</v>
      </c>
      <c r="B30" s="14" t="s">
        <v>42</v>
      </c>
      <c r="C30" s="51">
        <v>47600</v>
      </c>
      <c r="D30" s="52">
        <v>33569.67</v>
      </c>
      <c r="E30" s="53">
        <f t="shared" si="4"/>
        <v>70.524516806722687</v>
      </c>
      <c r="F30" s="54">
        <v>0</v>
      </c>
      <c r="G30" s="54">
        <f t="shared" si="1"/>
        <v>47600</v>
      </c>
    </row>
    <row r="31" spans="1:9" s="15" customFormat="1" ht="38.25" outlineLevel="2">
      <c r="A31" s="13" t="s">
        <v>43</v>
      </c>
      <c r="B31" s="14" t="s">
        <v>44</v>
      </c>
      <c r="C31" s="51">
        <v>17560</v>
      </c>
      <c r="D31" s="52">
        <v>18833.64</v>
      </c>
      <c r="E31" s="53">
        <f t="shared" si="4"/>
        <v>107.25307517084282</v>
      </c>
      <c r="F31" s="54">
        <v>2000</v>
      </c>
      <c r="G31" s="54">
        <f t="shared" si="1"/>
        <v>19560</v>
      </c>
    </row>
    <row r="32" spans="1:9" ht="25.5" outlineLevel="1">
      <c r="A32" s="11" t="s">
        <v>45</v>
      </c>
      <c r="B32" s="12" t="s">
        <v>46</v>
      </c>
      <c r="C32" s="45">
        <v>107273.466</v>
      </c>
      <c r="D32" s="46">
        <v>110321.91</v>
      </c>
      <c r="E32" s="47">
        <f t="shared" si="4"/>
        <v>102.84175026096389</v>
      </c>
      <c r="F32" s="64">
        <v>11258.384</v>
      </c>
      <c r="G32" s="48">
        <f>C32+F32</f>
        <v>118531.85</v>
      </c>
      <c r="H32" s="28"/>
      <c r="I32" s="28">
        <f>F32-F33</f>
        <v>775</v>
      </c>
    </row>
    <row r="33" spans="1:9" ht="63.75" outlineLevel="1">
      <c r="A33" s="37" t="s">
        <v>65</v>
      </c>
      <c r="B33" s="38" t="s">
        <v>66</v>
      </c>
      <c r="C33" s="65">
        <v>100116.61599999999</v>
      </c>
      <c r="D33" s="65">
        <v>100116.61645</v>
      </c>
      <c r="E33" s="62" t="s">
        <v>55</v>
      </c>
      <c r="F33" s="65">
        <v>10483.384</v>
      </c>
      <c r="G33" s="65">
        <f t="shared" si="1"/>
        <v>110600</v>
      </c>
      <c r="H33" s="28"/>
      <c r="I33" s="39"/>
    </row>
    <row r="34" spans="1:9" outlineLevel="1">
      <c r="A34" s="25" t="s">
        <v>47</v>
      </c>
      <c r="B34" s="26" t="s">
        <v>48</v>
      </c>
      <c r="C34" s="57">
        <f>C37</f>
        <v>115.5</v>
      </c>
      <c r="D34" s="57">
        <f>D37+D36+D35</f>
        <v>618.28809000000001</v>
      </c>
      <c r="E34" s="57" t="s">
        <v>55</v>
      </c>
      <c r="F34" s="57">
        <f>F35+F36+F37</f>
        <v>0</v>
      </c>
      <c r="G34" s="57">
        <f>G35+G36+G37</f>
        <v>115.5</v>
      </c>
    </row>
    <row r="35" spans="1:9" outlineLevel="2">
      <c r="A35" s="18" t="s">
        <v>49</v>
      </c>
      <c r="B35" s="19" t="s">
        <v>50</v>
      </c>
      <c r="C35" s="66">
        <v>0</v>
      </c>
      <c r="D35" s="67">
        <v>502.78809000000001</v>
      </c>
      <c r="E35" s="53" t="s">
        <v>55</v>
      </c>
      <c r="F35" s="54">
        <v>0</v>
      </c>
      <c r="G35" s="54">
        <f t="shared" si="1"/>
        <v>0</v>
      </c>
    </row>
    <row r="36" spans="1:9" outlineLevel="2">
      <c r="A36" s="18" t="s">
        <v>51</v>
      </c>
      <c r="B36" s="19" t="s">
        <v>52</v>
      </c>
      <c r="C36" s="66">
        <v>0</v>
      </c>
      <c r="D36" s="67">
        <v>0</v>
      </c>
      <c r="E36" s="53" t="s">
        <v>55</v>
      </c>
      <c r="F36" s="54">
        <v>0</v>
      </c>
      <c r="G36" s="54">
        <f t="shared" si="1"/>
        <v>0</v>
      </c>
    </row>
    <row r="37" spans="1:9" ht="39" outlineLevel="2" thickBot="1">
      <c r="A37" s="18" t="s">
        <v>59</v>
      </c>
      <c r="B37" s="19" t="s">
        <v>68</v>
      </c>
      <c r="C37" s="66">
        <v>115.5</v>
      </c>
      <c r="D37" s="67">
        <v>115.5</v>
      </c>
      <c r="E37" s="53"/>
      <c r="F37" s="54">
        <v>0</v>
      </c>
      <c r="G37" s="54">
        <f t="shared" si="1"/>
        <v>115.5</v>
      </c>
    </row>
    <row r="38" spans="1:9">
      <c r="A38" s="20"/>
      <c r="B38" s="20"/>
      <c r="C38" s="20"/>
      <c r="D38" s="20"/>
      <c r="E38" s="21"/>
      <c r="F38" s="22"/>
      <c r="G38" s="20"/>
    </row>
    <row r="39" spans="1:9">
      <c r="A39" s="41"/>
      <c r="B39" s="41"/>
      <c r="C39" s="41"/>
      <c r="D39" s="41"/>
      <c r="E39" s="41"/>
      <c r="F39" s="41"/>
      <c r="G39" s="41"/>
    </row>
  </sheetData>
  <autoFilter ref="A8:G8"/>
  <mergeCells count="3">
    <mergeCell ref="A5:G5"/>
    <mergeCell ref="A39:G39"/>
    <mergeCell ref="A2:G4"/>
  </mergeCells>
  <pageMargins left="0.23622047244094491" right="0.11811023622047245" top="0.27559055118110237" bottom="0.31496062992125984" header="0.31496062992125984" footer="0.31496062992125984"/>
  <pageSetup paperSize="9" scale="5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2024-08-23T08:32:59Z</cp:lastPrinted>
  <dcterms:created xsi:type="dcterms:W3CDTF">2020-11-02T09:40:27Z</dcterms:created>
  <dcterms:modified xsi:type="dcterms:W3CDTF">2024-10-11T08:56:59Z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