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285" yWindow="-180" windowWidth="15690" windowHeight="12630"/>
  </bookViews>
  <sheets>
    <sheet name="Лист3" sheetId="3" r:id="rId1"/>
  </sheets>
  <calcPr calcId="124519" refMode="R1C1"/>
</workbook>
</file>

<file path=xl/calcChain.xml><?xml version="1.0" encoding="utf-8"?>
<calcChain xmlns="http://schemas.openxmlformats.org/spreadsheetml/2006/main">
  <c r="E43" i="3"/>
  <c r="G43"/>
  <c r="H43"/>
  <c r="E42"/>
  <c r="G42"/>
  <c r="H42"/>
  <c r="C39"/>
  <c r="C38" s="1"/>
  <c r="B39"/>
  <c r="B38" s="1"/>
  <c r="E27"/>
  <c r="F27"/>
  <c r="G27"/>
  <c r="H27"/>
  <c r="D39"/>
  <c r="D38" s="1"/>
  <c r="B34"/>
  <c r="C34"/>
  <c r="D34"/>
  <c r="E34" s="1"/>
  <c r="B30"/>
  <c r="C30"/>
  <c r="D30"/>
  <c r="B9"/>
  <c r="C9"/>
  <c r="B12"/>
  <c r="C12"/>
  <c r="B17"/>
  <c r="C17"/>
  <c r="B22"/>
  <c r="C22"/>
  <c r="D22"/>
  <c r="E22" s="1"/>
  <c r="D17"/>
  <c r="D12"/>
  <c r="D9"/>
  <c r="H49"/>
  <c r="G49"/>
  <c r="E49"/>
  <c r="H48"/>
  <c r="G48"/>
  <c r="E48"/>
  <c r="H47"/>
  <c r="G47"/>
  <c r="E47"/>
  <c r="H46"/>
  <c r="G46"/>
  <c r="F46"/>
  <c r="E46"/>
  <c r="H45"/>
  <c r="G45"/>
  <c r="F45"/>
  <c r="E45"/>
  <c r="H44"/>
  <c r="G44"/>
  <c r="F44"/>
  <c r="E44"/>
  <c r="H41"/>
  <c r="G41"/>
  <c r="E41"/>
  <c r="H40"/>
  <c r="G40"/>
  <c r="F40"/>
  <c r="E40"/>
  <c r="H37"/>
  <c r="G37"/>
  <c r="E37"/>
  <c r="G36"/>
  <c r="E36"/>
  <c r="G35"/>
  <c r="E35"/>
  <c r="G34"/>
  <c r="H33"/>
  <c r="G33"/>
  <c r="F33"/>
  <c r="E33"/>
  <c r="H32"/>
  <c r="G32"/>
  <c r="F32"/>
  <c r="E32"/>
  <c r="H31"/>
  <c r="G31"/>
  <c r="F31"/>
  <c r="E31"/>
  <c r="H30"/>
  <c r="G30"/>
  <c r="E30"/>
  <c r="H29"/>
  <c r="G29"/>
  <c r="F29"/>
  <c r="E29"/>
  <c r="H28"/>
  <c r="G28"/>
  <c r="F28"/>
  <c r="E28"/>
  <c r="H26"/>
  <c r="G26"/>
  <c r="F26"/>
  <c r="E26"/>
  <c r="H25"/>
  <c r="G25"/>
  <c r="F25"/>
  <c r="E25"/>
  <c r="H24"/>
  <c r="G24"/>
  <c r="F24"/>
  <c r="E24"/>
  <c r="H23"/>
  <c r="G23"/>
  <c r="F23"/>
  <c r="E23"/>
  <c r="G21"/>
  <c r="E21"/>
  <c r="H20"/>
  <c r="G20"/>
  <c r="F20"/>
  <c r="E20"/>
  <c r="H19"/>
  <c r="G19"/>
  <c r="F19"/>
  <c r="E19"/>
  <c r="H18"/>
  <c r="G18"/>
  <c r="F18"/>
  <c r="E18"/>
  <c r="F17"/>
  <c r="H16"/>
  <c r="G16"/>
  <c r="F16"/>
  <c r="E16"/>
  <c r="H15"/>
  <c r="G15"/>
  <c r="F15"/>
  <c r="E15"/>
  <c r="G14"/>
  <c r="E14"/>
  <c r="H13"/>
  <c r="G13"/>
  <c r="F13"/>
  <c r="E13"/>
  <c r="H12"/>
  <c r="G12"/>
  <c r="F12"/>
  <c r="H11"/>
  <c r="G11"/>
  <c r="F11"/>
  <c r="E11"/>
  <c r="H10"/>
  <c r="G10"/>
  <c r="F10"/>
  <c r="E10"/>
  <c r="G9"/>
  <c r="E9"/>
  <c r="H34" l="1"/>
  <c r="F30"/>
  <c r="H22"/>
  <c r="F22"/>
  <c r="E17"/>
  <c r="H17"/>
  <c r="D8"/>
  <c r="E12"/>
  <c r="H38"/>
  <c r="G38"/>
  <c r="F38"/>
  <c r="E38"/>
  <c r="F39"/>
  <c r="H39"/>
  <c r="E39"/>
  <c r="G39"/>
  <c r="G22"/>
  <c r="C8"/>
  <c r="C7" s="1"/>
  <c r="B8"/>
  <c r="B7" s="1"/>
  <c r="G17"/>
  <c r="F9"/>
  <c r="H9"/>
  <c r="D7" l="1"/>
  <c r="G7" s="1"/>
  <c r="E8"/>
  <c r="E7"/>
  <c r="H8"/>
  <c r="G8"/>
  <c r="F8"/>
  <c r="F7"/>
  <c r="H7"/>
</calcChain>
</file>

<file path=xl/sharedStrings.xml><?xml version="1.0" encoding="utf-8"?>
<sst xmlns="http://schemas.openxmlformats.org/spreadsheetml/2006/main" count="91" uniqueCount="75">
  <si>
    <t>Наименование КВД</t>
  </si>
  <si>
    <t>Плановые назначения</t>
  </si>
  <si>
    <t>Поступление доходов</t>
  </si>
  <si>
    <t>Пояснение отклонений исполнения от первоначально утвержденного плана
(при отклонении гр.6 на 5% и более)</t>
  </si>
  <si>
    <t>сумма</t>
  </si>
  <si>
    <t>%</t>
  </si>
  <si>
    <t>НАЛОГОВЫЕ И НЕНАЛОГОВЫЕ ДОХОДЫ</t>
  </si>
  <si>
    <t>НАЛОГИ НА ПРИБЫЛЬ, ДОХОДЫ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</si>
  <si>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</si>
  <si>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</si>
  <si>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</si>
  <si>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</si>
  <si>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</si>
  <si>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</si>
  <si>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</si>
  <si>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</si>
  <si>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</si>
  <si>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Земельный налог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</si>
  <si>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</si>
  <si>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</si>
  <si>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</si>
  <si>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</si>
  <si>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</si>
  <si>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 от сдачи в аренду имущества, составляющего казну городских округов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</si>
  <si>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</si>
  <si>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</si>
  <si>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</si>
  <si>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</si>
  <si>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</si>
  <si>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</si>
  <si>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</si>
  <si>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</si>
  <si>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Невыясненные поступления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</si>
  <si>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</si>
  <si>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</si>
  <si>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</si>
  <si>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городских округов на поддержку мер по обеспечению сбалансированности бюджетов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</si>
  <si>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</si>
  <si>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</si>
  <si>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</si>
  <si>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</si>
  <si>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</si>
  <si>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</si>
  <si>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Отклонение исполнения от первоначального плана</t>
  </si>
  <si>
    <t>Отклонение исполнения от уточненного плана</t>
  </si>
  <si>
    <t xml:space="preserve">Рост поступления штрафов объясняется  вступившими в силу решениями Арбитражного суда Республики Коми за возмещение вреда, причиненного окружающей среде (нефтеразливы)
</t>
  </si>
  <si>
    <t>Дополнительное распределение субсидий от других бюджетов бюджетной системы РФ</t>
  </si>
  <si>
    <t>Дополнительное распределение субвенций от других бюджетов бюджетной системы РФ</t>
  </si>
  <si>
    <t>Гранты на поощрение муниципальных образований муниципальных районов, муниципальных округов, городских округов в Республике Коми за участие в проекте "Народный бюджет" и реализацию народных проектов в рамках проекта "Народный бюджет", а также на развитие народных инициатив в муниципальных образованиях в Республике Коми</t>
  </si>
  <si>
    <t>Инициативные платежи</t>
  </si>
  <si>
    <t>-</t>
  </si>
  <si>
    <t>Рост доходов в связи с поступлением новых заявлений на выкуп земельных участков</t>
  </si>
  <si>
    <t>Дополнительное распределение иных межбюджетных трансфертов от других бюджетов бюджетной системы РФ</t>
  </si>
  <si>
    <t>Фактическое поступление доходов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</si>
  <si>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</si>
  <si>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Увеличение поступлений в связи с ростом налогооблагаемой базы по некоторым налогоплательщикам</t>
  </si>
  <si>
    <r>
      <t>Увеличение поступлений связано с ростом налогооблагаемой базы за счет роста заработной плат</t>
    </r>
    <r>
      <rPr>
        <sz val="11"/>
        <rFont val="Times New Roman"/>
        <family val="1"/>
        <charset val="204"/>
      </rPr>
      <t>ы и премиальных выплат</t>
    </r>
  </si>
  <si>
    <t>Приложение № 1 к пояснительной записке</t>
  </si>
  <si>
    <t>Сведения об исполнении доходной части бюджета МО  "Усинск" Республики Коми за 2024 год</t>
  </si>
  <si>
    <t>по состоянию на 01.01.2024</t>
  </si>
  <si>
    <t>по состоянию на 31.12.2024</t>
  </si>
  <si>
    <t>Дотации на поощрение муниципальных управленческих команд за достижение показателей деятельности органов исполнительной власти субъектов Российской Федерации (за счет средств федерального бюджета)</t>
  </si>
  <si>
    <t>Дотации (гранты) на поощрение муниципальных образований муниципальных, городских округов и муниципальных районов в Республике Коми по результатам оценки эффективности деятельности органов местного самоуправления муниципальных образований муниципальных, городских округов и муниципальных районов в Республике Коми и глав (руководителей) администраций муниципальных образований муниципальных, городских округов и муниципальных районов в Республике Коми за отчетный год</t>
  </si>
  <si>
    <t>Поступления налога в 2024 году не планировались в связи с его отменой с 01.01.2021 года. Фактически осуществлены возвраты на расчетные счета плательщиков.</t>
  </si>
  <si>
    <t>Рост поступлений связан с увеличением размера потенциально возможного к получению годового дохода (налоговой базы)</t>
  </si>
  <si>
    <t>Уменьшение поступлений в связи с выкупом муниципальной собственности</t>
  </si>
  <si>
    <t>Увеличение объема поступлений связано с заключением дополнительных  договоров аренды нежилых помещений в течение года</t>
  </si>
  <si>
    <t xml:space="preserve">Увеличение объема поступлений связано с уплатой в отчетном году задолженности за наем жилых помещений за 2023 год </t>
  </si>
  <si>
    <t>Уменьшение поступлений в связи образовавшейся задолженностью за декабрь 2024 года платы, поступающей в рамках договора за предоставление права на размещение и эксплуатацию нестационарного торгового объекта на землях, находящихся в муниципальной собственности</t>
  </si>
  <si>
    <t>Перевыполнение связано с оплатой задолженности за 2023 год, не включенной в плановые показатели на начало отчетного года.</t>
  </si>
  <si>
    <t>Рост связан с поступлением в 2024 году оплаты по неисполненным в 2023 году договорам, а также возвратом в бюджет сумм излишне уплаченных страховых взносов.</t>
  </si>
  <si>
    <t xml:space="preserve">Уменьшение собираемости связано с непоступлением запланированной задолженности </t>
  </si>
  <si>
    <t>Поступление в большем объеме объясняется увеличением количества исковых заявлений, направленных в суд</t>
  </si>
  <si>
    <t>Невыполнение плановых назначений связано с заключением договоров купли-продажи муниципального имущества</t>
  </si>
  <si>
    <t>Рост поступлений в связи с ростом налогооблагаемой базы</t>
  </si>
</sst>
</file>

<file path=xl/styles.xml><?xml version="1.0" encoding="utf-8"?>
<styleSheet xmlns="http://schemas.openxmlformats.org/spreadsheetml/2006/main">
  <numFmts count="1">
    <numFmt numFmtId="164" formatCode="#,##0.0"/>
  </numFmts>
  <fonts count="17">
    <font>
      <sz val="11"/>
      <color theme="1"/>
      <name val="Calibri"/>
      <family val="2"/>
      <charset val="204"/>
      <scheme val="minor"/>
    </font>
    <font>
      <sz val="16"/>
      <name val="Calibri"/>
      <family val="2"/>
      <scheme val="minor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BFBFBF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1">
    <xf numFmtId="0" fontId="0" fillId="0" borderId="0"/>
    <xf numFmtId="0" fontId="4" fillId="0" borderId="0"/>
    <xf numFmtId="49" fontId="6" fillId="0" borderId="6">
      <alignment horizontal="center" vertical="top" shrinkToFit="1"/>
    </xf>
    <xf numFmtId="0" fontId="6" fillId="0" borderId="6">
      <alignment horizontal="left" vertical="top" wrapText="1"/>
    </xf>
    <xf numFmtId="164" fontId="6" fillId="0" borderId="6">
      <alignment horizontal="right" vertical="top" wrapText="1"/>
    </xf>
    <xf numFmtId="164" fontId="6" fillId="0" borderId="6">
      <alignment horizontal="right" vertical="top" shrinkToFit="1"/>
    </xf>
    <xf numFmtId="49" fontId="4" fillId="0" borderId="6">
      <alignment horizontal="center" vertical="top" shrinkToFit="1"/>
    </xf>
    <xf numFmtId="0" fontId="4" fillId="0" borderId="6">
      <alignment horizontal="left" vertical="top" wrapText="1"/>
    </xf>
    <xf numFmtId="164" fontId="4" fillId="0" borderId="6">
      <alignment horizontal="right" vertical="top" shrinkToFit="1"/>
    </xf>
    <xf numFmtId="0" fontId="7" fillId="0" borderId="7"/>
    <xf numFmtId="0" fontId="7" fillId="0" borderId="0">
      <alignment horizontal="left" vertical="top" wrapText="1"/>
    </xf>
  </cellStyleXfs>
  <cellXfs count="62">
    <xf numFmtId="0" fontId="0" fillId="0" borderId="0" xfId="0"/>
    <xf numFmtId="0" fontId="1" fillId="0" borderId="0" xfId="0" applyFont="1" applyBorder="1"/>
    <xf numFmtId="0" fontId="3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wrapText="1"/>
    </xf>
    <xf numFmtId="0" fontId="0" fillId="0" borderId="0" xfId="0" applyBorder="1"/>
    <xf numFmtId="0" fontId="5" fillId="0" borderId="0" xfId="0" applyFont="1" applyProtection="1"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4" fillId="0" borderId="0" xfId="1" applyNumberFormat="1" applyProtection="1"/>
    <xf numFmtId="0" fontId="0" fillId="0" borderId="0" xfId="0" applyProtection="1">
      <protection locked="0"/>
    </xf>
    <xf numFmtId="0" fontId="7" fillId="0" borderId="7" xfId="9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7" fillId="0" borderId="7" xfId="9" applyNumberFormat="1" applyAlignment="1" applyProtection="1">
      <alignment horizontal="left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6" xfId="2" applyNumberFormat="1" applyFill="1" applyAlignment="1" applyProtection="1">
      <alignment horizontal="center" vertical="center" shrinkToFit="1"/>
    </xf>
    <xf numFmtId="0" fontId="6" fillId="0" borderId="6" xfId="2" applyNumberFormat="1" applyFill="1" applyAlignment="1" applyProtection="1">
      <alignment horizontal="center" shrinkToFit="1"/>
    </xf>
    <xf numFmtId="0" fontId="6" fillId="0" borderId="6" xfId="3" applyNumberFormat="1" applyFill="1" applyAlignment="1" applyProtection="1">
      <alignment horizontal="left" vertical="center" wrapText="1"/>
    </xf>
    <xf numFmtId="164" fontId="6" fillId="0" borderId="6" xfId="4" applyNumberFormat="1" applyFill="1" applyAlignment="1" applyProtection="1">
      <alignment horizontal="center" vertical="top" wrapText="1"/>
    </xf>
    <xf numFmtId="164" fontId="6" fillId="0" borderId="6" xfId="4" applyNumberFormat="1" applyFill="1" applyAlignment="1" applyProtection="1">
      <alignment horizontal="center" wrapText="1"/>
    </xf>
    <xf numFmtId="164" fontId="6" fillId="0" borderId="6" xfId="5" applyNumberFormat="1" applyFill="1" applyAlignment="1" applyProtection="1">
      <alignment horizontal="center" vertical="top" shrinkToFit="1"/>
    </xf>
    <xf numFmtId="164" fontId="6" fillId="0" borderId="6" xfId="5" applyNumberFormat="1" applyFill="1" applyAlignment="1" applyProtection="1">
      <alignment horizontal="center" shrinkToFit="1"/>
    </xf>
    <xf numFmtId="164" fontId="8" fillId="0" borderId="6" xfId="5" applyNumberFormat="1" applyFont="1" applyFill="1" applyAlignment="1" applyProtection="1">
      <alignment horizontal="left" vertical="center" wrapText="1" shrinkToFit="1"/>
    </xf>
    <xf numFmtId="164" fontId="9" fillId="0" borderId="6" xfId="5" applyNumberFormat="1" applyFont="1" applyFill="1" applyAlignment="1" applyProtection="1">
      <alignment horizontal="center" vertical="center" shrinkToFit="1"/>
    </xf>
    <xf numFmtId="164" fontId="4" fillId="0" borderId="6" xfId="8" applyNumberFormat="1" applyFill="1" applyAlignment="1" applyProtection="1">
      <alignment horizontal="center" vertical="top" shrinkToFit="1"/>
    </xf>
    <xf numFmtId="0" fontId="4" fillId="0" borderId="6" xfId="7" applyNumberFormat="1" applyFill="1" applyAlignment="1" applyProtection="1">
      <alignment horizontal="left" vertical="center" wrapText="1"/>
    </xf>
    <xf numFmtId="164" fontId="8" fillId="0" borderId="6" xfId="8" applyNumberFormat="1" applyFont="1" applyFill="1" applyAlignment="1" applyProtection="1">
      <alignment horizontal="center" vertical="center" shrinkToFit="1"/>
    </xf>
    <xf numFmtId="164" fontId="9" fillId="0" borderId="6" xfId="5" applyNumberFormat="1" applyFont="1" applyFill="1" applyAlignment="1" applyProtection="1">
      <alignment horizontal="center" shrinkToFit="1"/>
    </xf>
    <xf numFmtId="0" fontId="4" fillId="0" borderId="6" xfId="3" applyNumberFormat="1" applyFont="1" applyFill="1" applyAlignment="1" applyProtection="1">
      <alignment horizontal="left" vertical="center" wrapText="1"/>
    </xf>
    <xf numFmtId="164" fontId="4" fillId="0" borderId="6" xfId="5" applyNumberFormat="1" applyFont="1" applyFill="1" applyAlignment="1" applyProtection="1">
      <alignment horizontal="center" vertical="top" shrinkToFit="1"/>
    </xf>
    <xf numFmtId="4" fontId="6" fillId="0" borderId="6" xfId="5" applyNumberFormat="1" applyFill="1" applyAlignment="1" applyProtection="1">
      <alignment horizontal="center" vertical="top" shrinkToFit="1"/>
    </xf>
    <xf numFmtId="0" fontId="4" fillId="0" borderId="6" xfId="7" applyNumberFormat="1" applyFont="1" applyFill="1" applyAlignment="1" applyProtection="1">
      <alignment horizontal="left" vertical="center" wrapText="1"/>
    </xf>
    <xf numFmtId="164" fontId="6" fillId="0" borderId="6" xfId="5" applyNumberFormat="1" applyFill="1" applyAlignment="1" applyProtection="1">
      <alignment horizontal="center" vertical="center" shrinkToFit="1"/>
    </xf>
    <xf numFmtId="164" fontId="6" fillId="0" borderId="6" xfId="4" applyNumberFormat="1" applyFill="1" applyAlignment="1" applyProtection="1">
      <alignment horizontal="center" vertical="center" wrapText="1"/>
    </xf>
    <xf numFmtId="164" fontId="4" fillId="0" borderId="6" xfId="8" applyNumberFormat="1" applyFont="1" applyFill="1" applyAlignment="1" applyProtection="1">
      <alignment horizontal="center" vertical="top" shrinkToFit="1"/>
    </xf>
    <xf numFmtId="0" fontId="11" fillId="0" borderId="0" xfId="0" applyFont="1" applyProtection="1">
      <protection locked="0"/>
    </xf>
    <xf numFmtId="0" fontId="0" fillId="0" borderId="0" xfId="0" applyNumberFormat="1" applyFont="1" applyProtection="1">
      <protection locked="0"/>
    </xf>
    <xf numFmtId="4" fontId="6" fillId="0" borderId="6" xfId="4" applyNumberFormat="1" applyFill="1" applyAlignment="1" applyProtection="1">
      <alignment horizontal="center" vertical="top" wrapText="1"/>
    </xf>
    <xf numFmtId="164" fontId="4" fillId="0" borderId="6" xfId="5" applyNumberFormat="1" applyFont="1" applyFill="1" applyAlignment="1" applyProtection="1">
      <alignment horizontal="left" vertical="center" wrapText="1" shrinkToFit="1"/>
    </xf>
    <xf numFmtId="0" fontId="12" fillId="0" borderId="0" xfId="0" applyFont="1" applyFill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0" borderId="6" xfId="2" applyNumberFormat="1" applyFont="1" applyFill="1" applyAlignment="1" applyProtection="1">
      <alignment horizontal="center" vertical="center" shrinkToFit="1"/>
    </xf>
    <xf numFmtId="164" fontId="14" fillId="0" borderId="6" xfId="4" applyNumberFormat="1" applyFont="1" applyFill="1" applyAlignment="1" applyProtection="1">
      <alignment horizontal="center" vertical="top" wrapText="1"/>
    </xf>
    <xf numFmtId="164" fontId="14" fillId="0" borderId="6" xfId="4" applyNumberFormat="1" applyFont="1" applyFill="1" applyAlignment="1" applyProtection="1">
      <alignment horizontal="center" vertical="center" wrapText="1"/>
    </xf>
    <xf numFmtId="164" fontId="15" fillId="0" borderId="6" xfId="8" applyNumberFormat="1" applyFont="1" applyFill="1" applyAlignment="1" applyProtection="1">
      <alignment horizontal="center" vertical="top" shrinkToFit="1"/>
    </xf>
    <xf numFmtId="0" fontId="16" fillId="0" borderId="7" xfId="9" applyNumberFormat="1" applyFont="1" applyFill="1" applyAlignment="1" applyProtection="1">
      <alignment horizontal="center"/>
    </xf>
    <xf numFmtId="0" fontId="10" fillId="0" borderId="5" xfId="0" applyNumberFormat="1" applyFont="1" applyFill="1" applyBorder="1" applyAlignment="1" applyProtection="1">
      <alignment horizontal="left" vertical="center" wrapText="1"/>
    </xf>
    <xf numFmtId="164" fontId="10" fillId="0" borderId="6" xfId="5" applyNumberFormat="1" applyFont="1" applyFill="1" applyAlignment="1" applyProtection="1">
      <alignment horizontal="left" vertical="center" wrapText="1" shrinkToFit="1"/>
    </xf>
    <xf numFmtId="4" fontId="14" fillId="0" borderId="6" xfId="4" applyNumberFormat="1" applyFont="1" applyFill="1" applyAlignment="1" applyProtection="1">
      <alignment horizontal="center" vertical="top" wrapText="1"/>
    </xf>
    <xf numFmtId="164" fontId="4" fillId="0" borderId="6" xfId="8" applyNumberFormat="1" applyFont="1" applyFill="1" applyAlignment="1" applyProtection="1">
      <alignment horizontal="left" vertical="center" wrapText="1" shrinkToFit="1"/>
    </xf>
    <xf numFmtId="0" fontId="7" fillId="0" borderId="0" xfId="10">
      <alignment horizontal="left" vertical="top" wrapText="1"/>
    </xf>
    <xf numFmtId="0" fontId="2" fillId="0" borderId="0" xfId="0" applyFont="1" applyBorder="1" applyAlignment="1" applyProtection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1">
    <cellStyle name="st24" xfId="4"/>
    <cellStyle name="st25" xfId="5"/>
    <cellStyle name="st26" xfId="8"/>
    <cellStyle name="xl26" xfId="2"/>
    <cellStyle name="xl27" xfId="6"/>
    <cellStyle name="xl28" xfId="9"/>
    <cellStyle name="xl31" xfId="3"/>
    <cellStyle name="xl32" xfId="7"/>
    <cellStyle name="xl38" xfId="10"/>
    <cellStyle name="xl39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1"/>
  <sheetViews>
    <sheetView tabSelected="1" zoomScale="80" zoomScaleNormal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19" sqref="I19"/>
    </sheetView>
  </sheetViews>
  <sheetFormatPr defaultRowHeight="15" outlineLevelRow="3"/>
  <cols>
    <col min="1" max="1" width="49.140625" style="14" customWidth="1"/>
    <col min="2" max="3" width="18.42578125" style="10" customWidth="1"/>
    <col min="4" max="4" width="16.28515625" style="10" customWidth="1"/>
    <col min="5" max="5" width="17.42578125" style="10" customWidth="1"/>
    <col min="6" max="6" width="16.28515625" style="40" customWidth="1"/>
    <col min="7" max="8" width="16.28515625" style="10" customWidth="1"/>
    <col min="9" max="9" width="57" style="8" customWidth="1"/>
    <col min="10" max="10" width="14.85546875" style="8" customWidth="1"/>
    <col min="11" max="16384" width="9.140625" style="8"/>
  </cols>
  <sheetData>
    <row r="1" spans="1:9" ht="15.75">
      <c r="I1" s="36" t="s">
        <v>57</v>
      </c>
    </row>
    <row r="2" spans="1:9" s="1" customFormat="1" ht="34.5" customHeight="1">
      <c r="A2" s="53" t="s">
        <v>58</v>
      </c>
      <c r="B2" s="53"/>
      <c r="C2" s="53"/>
      <c r="D2" s="53"/>
      <c r="E2" s="53"/>
      <c r="F2" s="53"/>
      <c r="G2" s="53"/>
      <c r="H2" s="53"/>
    </row>
    <row r="3" spans="1:9" s="4" customFormat="1" ht="12.75" customHeight="1">
      <c r="A3" s="12"/>
      <c r="B3" s="2"/>
      <c r="C3" s="2"/>
      <c r="D3" s="2"/>
      <c r="E3" s="2"/>
      <c r="F3" s="41"/>
      <c r="G3" s="2"/>
      <c r="H3" s="3"/>
    </row>
    <row r="4" spans="1:9" s="5" customFormat="1" ht="41.25" customHeight="1">
      <c r="A4" s="56" t="s">
        <v>0</v>
      </c>
      <c r="B4" s="58" t="s">
        <v>1</v>
      </c>
      <c r="C4" s="59"/>
      <c r="D4" s="60" t="s">
        <v>2</v>
      </c>
      <c r="E4" s="58" t="s">
        <v>43</v>
      </c>
      <c r="F4" s="59"/>
      <c r="G4" s="58" t="s">
        <v>44</v>
      </c>
      <c r="H4" s="59"/>
      <c r="I4" s="54" t="s">
        <v>3</v>
      </c>
    </row>
    <row r="5" spans="1:9" s="5" customFormat="1" ht="58.5" customHeight="1">
      <c r="A5" s="57"/>
      <c r="B5" s="6" t="s">
        <v>59</v>
      </c>
      <c r="C5" s="6" t="s">
        <v>60</v>
      </c>
      <c r="D5" s="61"/>
      <c r="E5" s="6" t="s">
        <v>4</v>
      </c>
      <c r="F5" s="42" t="s">
        <v>5</v>
      </c>
      <c r="G5" s="6" t="s">
        <v>4</v>
      </c>
      <c r="H5" s="6" t="s">
        <v>5</v>
      </c>
      <c r="I5" s="55"/>
    </row>
    <row r="6" spans="1:9" s="15" customFormat="1" ht="20.25" customHeight="1">
      <c r="A6" s="16">
        <v>3</v>
      </c>
      <c r="B6" s="16">
        <v>4</v>
      </c>
      <c r="C6" s="16">
        <v>5</v>
      </c>
      <c r="D6" s="16">
        <v>6</v>
      </c>
      <c r="E6" s="16">
        <v>7</v>
      </c>
      <c r="F6" s="43">
        <v>8</v>
      </c>
      <c r="G6" s="16">
        <v>9</v>
      </c>
      <c r="H6" s="16">
        <v>10</v>
      </c>
      <c r="I6" s="17">
        <v>11</v>
      </c>
    </row>
    <row r="7" spans="1:9" ht="27" customHeight="1">
      <c r="A7" s="18"/>
      <c r="B7" s="19">
        <f>B8+B38</f>
        <v>3193595.58</v>
      </c>
      <c r="C7" s="19">
        <f>C8+C38</f>
        <v>3924551.1</v>
      </c>
      <c r="D7" s="19">
        <f>D8+D38</f>
        <v>4018436.15</v>
      </c>
      <c r="E7" s="19">
        <f>D7-B7</f>
        <v>824840.56999999983</v>
      </c>
      <c r="F7" s="44">
        <f>D7/B7*100-100</f>
        <v>25.827959406181279</v>
      </c>
      <c r="G7" s="19">
        <f>D7-C7</f>
        <v>93885.049999999814</v>
      </c>
      <c r="H7" s="19">
        <f>D7/C7*100-100</f>
        <v>2.3922493963704312</v>
      </c>
      <c r="I7" s="20"/>
    </row>
    <row r="8" spans="1:9">
      <c r="A8" s="18" t="s">
        <v>6</v>
      </c>
      <c r="B8" s="19">
        <f>B9+B11+B12+B17+B20+B21+B22+B28+B29+B30+B33+B34</f>
        <v>1404372.8</v>
      </c>
      <c r="C8" s="38">
        <f>C9+C11+C12+C17+C20+C21+C22+C28+C29+C30+C33+C34</f>
        <v>1714564.75</v>
      </c>
      <c r="D8" s="19">
        <f>D9+D11+D12+D17+D20+D21+D22+D28+D29+D30+D33+D34</f>
        <v>1812155.2000000002</v>
      </c>
      <c r="E8" s="19">
        <f>D8-B8</f>
        <v>407782.40000000014</v>
      </c>
      <c r="F8" s="44">
        <f t="shared" ref="F8:F46" si="0">D8/B8*100-100</f>
        <v>29.036620475702762</v>
      </c>
      <c r="G8" s="19">
        <f t="shared" ref="G8:G49" si="1">D8-C8</f>
        <v>97590.450000000186</v>
      </c>
      <c r="H8" s="19">
        <f t="shared" ref="H8:H49" si="2">D8/C8*100-100</f>
        <v>5.6918497828676493</v>
      </c>
      <c r="I8" s="20"/>
    </row>
    <row r="9" spans="1:9" outlineLevel="1">
      <c r="A9" s="18" t="s">
        <v>7</v>
      </c>
      <c r="B9" s="21">
        <f t="shared" ref="B9:C9" si="3">B10</f>
        <v>852271</v>
      </c>
      <c r="C9" s="21">
        <f t="shared" si="3"/>
        <v>1021639</v>
      </c>
      <c r="D9" s="21">
        <f>D10</f>
        <v>1095303.3999999999</v>
      </c>
      <c r="E9" s="19">
        <f t="shared" ref="E9:E49" si="4">D9-B9</f>
        <v>243032.39999999991</v>
      </c>
      <c r="F9" s="44">
        <f t="shared" si="0"/>
        <v>28.515859392141692</v>
      </c>
      <c r="G9" s="19">
        <f t="shared" si="1"/>
        <v>73664.399999999907</v>
      </c>
      <c r="H9" s="19">
        <f t="shared" si="2"/>
        <v>7.2104138546002901</v>
      </c>
      <c r="I9" s="22"/>
    </row>
    <row r="10" spans="1:9" s="11" customFormat="1" ht="45" outlineLevel="2">
      <c r="A10" s="29" t="s">
        <v>8</v>
      </c>
      <c r="B10" s="30">
        <v>852271</v>
      </c>
      <c r="C10" s="30">
        <v>1021639</v>
      </c>
      <c r="D10" s="30">
        <v>1095303.3999999999</v>
      </c>
      <c r="E10" s="19">
        <f t="shared" si="4"/>
        <v>243032.39999999991</v>
      </c>
      <c r="F10" s="44">
        <f t="shared" si="0"/>
        <v>28.515859392141692</v>
      </c>
      <c r="G10" s="19">
        <f t="shared" si="1"/>
        <v>73664.399999999907</v>
      </c>
      <c r="H10" s="19">
        <f t="shared" si="2"/>
        <v>7.2104138546002901</v>
      </c>
      <c r="I10" s="39" t="s">
        <v>56</v>
      </c>
    </row>
    <row r="11" spans="1:9" ht="42.75" outlineLevel="2">
      <c r="A11" s="18" t="s">
        <v>9</v>
      </c>
      <c r="B11" s="21">
        <v>1998</v>
      </c>
      <c r="C11" s="21">
        <v>2132</v>
      </c>
      <c r="D11" s="21">
        <v>2142.4</v>
      </c>
      <c r="E11" s="19">
        <f t="shared" si="4"/>
        <v>144.40000000000009</v>
      </c>
      <c r="F11" s="44">
        <f t="shared" si="0"/>
        <v>7.227227227227246</v>
      </c>
      <c r="G11" s="19">
        <f t="shared" si="1"/>
        <v>10.400000000000091</v>
      </c>
      <c r="H11" s="19">
        <f t="shared" si="2"/>
        <v>0.48780487804877737</v>
      </c>
      <c r="I11" s="39" t="s">
        <v>53</v>
      </c>
    </row>
    <row r="12" spans="1:9" outlineLevel="1">
      <c r="A12" s="18" t="s">
        <v>10</v>
      </c>
      <c r="B12" s="21">
        <f t="shared" ref="B12:C12" si="5">B13+B14+B15+B16</f>
        <v>253832</v>
      </c>
      <c r="C12" s="21">
        <f t="shared" si="5"/>
        <v>279443</v>
      </c>
      <c r="D12" s="21">
        <f>D13+D14+D15+D16</f>
        <v>290197.59999999998</v>
      </c>
      <c r="E12" s="19">
        <f t="shared" si="4"/>
        <v>36365.599999999977</v>
      </c>
      <c r="F12" s="44">
        <f t="shared" si="0"/>
        <v>14.32664124302687</v>
      </c>
      <c r="G12" s="19">
        <f t="shared" si="1"/>
        <v>10754.599999999977</v>
      </c>
      <c r="H12" s="19">
        <f t="shared" si="2"/>
        <v>3.8485845056057855</v>
      </c>
      <c r="I12" s="22"/>
    </row>
    <row r="13" spans="1:9" s="11" customFormat="1" ht="39.75" customHeight="1" outlineLevel="2">
      <c r="A13" s="29" t="s">
        <v>11</v>
      </c>
      <c r="B13" s="30">
        <v>240873</v>
      </c>
      <c r="C13" s="30">
        <v>263369</v>
      </c>
      <c r="D13" s="30">
        <v>275415.8</v>
      </c>
      <c r="E13" s="19">
        <f t="shared" si="4"/>
        <v>34542.799999999988</v>
      </c>
      <c r="F13" s="44">
        <f t="shared" si="0"/>
        <v>14.340669149302741</v>
      </c>
      <c r="G13" s="19">
        <f t="shared" si="1"/>
        <v>12046.799999999988</v>
      </c>
      <c r="H13" s="19">
        <f t="shared" si="2"/>
        <v>4.5741146452315888</v>
      </c>
      <c r="I13" s="39" t="s">
        <v>74</v>
      </c>
    </row>
    <row r="14" spans="1:9" s="11" customFormat="1" ht="57.75" customHeight="1" outlineLevel="2">
      <c r="A14" s="29" t="s">
        <v>12</v>
      </c>
      <c r="B14" s="30">
        <v>0</v>
      </c>
      <c r="C14" s="30">
        <v>-48</v>
      </c>
      <c r="D14" s="30">
        <v>-37.4</v>
      </c>
      <c r="E14" s="19">
        <f t="shared" si="4"/>
        <v>-37.4</v>
      </c>
      <c r="F14" s="44" t="s">
        <v>50</v>
      </c>
      <c r="G14" s="19">
        <f t="shared" si="1"/>
        <v>10.600000000000001</v>
      </c>
      <c r="H14" s="19" t="s">
        <v>50</v>
      </c>
      <c r="I14" s="39" t="s">
        <v>63</v>
      </c>
    </row>
    <row r="15" spans="1:9" s="11" customFormat="1" ht="36.75" customHeight="1" outlineLevel="2">
      <c r="A15" s="29" t="s">
        <v>13</v>
      </c>
      <c r="B15" s="30">
        <v>339</v>
      </c>
      <c r="C15" s="30">
        <v>459</v>
      </c>
      <c r="D15" s="30">
        <v>459.3</v>
      </c>
      <c r="E15" s="19">
        <f t="shared" si="4"/>
        <v>120.30000000000001</v>
      </c>
      <c r="F15" s="44">
        <f t="shared" si="0"/>
        <v>35.486725663716811</v>
      </c>
      <c r="G15" s="19">
        <f t="shared" si="1"/>
        <v>0.30000000000001137</v>
      </c>
      <c r="H15" s="19">
        <f t="shared" si="2"/>
        <v>6.535947712418988E-2</v>
      </c>
      <c r="I15" s="39" t="s">
        <v>55</v>
      </c>
    </row>
    <row r="16" spans="1:9" s="11" customFormat="1" ht="45" outlineLevel="2">
      <c r="A16" s="29" t="s">
        <v>14</v>
      </c>
      <c r="B16" s="30">
        <v>12620</v>
      </c>
      <c r="C16" s="30">
        <v>15663</v>
      </c>
      <c r="D16" s="30">
        <v>14359.9</v>
      </c>
      <c r="E16" s="19">
        <f t="shared" si="4"/>
        <v>1739.8999999999996</v>
      </c>
      <c r="F16" s="44">
        <f t="shared" si="0"/>
        <v>13.786846275752779</v>
      </c>
      <c r="G16" s="19">
        <f t="shared" si="1"/>
        <v>-1303.1000000000004</v>
      </c>
      <c r="H16" s="19">
        <f t="shared" si="2"/>
        <v>-8.3196067164655574</v>
      </c>
      <c r="I16" s="39" t="s">
        <v>64</v>
      </c>
    </row>
    <row r="17" spans="1:9" outlineLevel="1">
      <c r="A17" s="18" t="s">
        <v>15</v>
      </c>
      <c r="B17" s="21">
        <f t="shared" ref="B17:C17" si="6">SUM(B18:B19)</f>
        <v>37147</v>
      </c>
      <c r="C17" s="21">
        <f t="shared" si="6"/>
        <v>41266</v>
      </c>
      <c r="D17" s="21">
        <f>SUM(D18:D19)</f>
        <v>40669.800000000003</v>
      </c>
      <c r="E17" s="19">
        <f t="shared" si="4"/>
        <v>3522.8000000000029</v>
      </c>
      <c r="F17" s="44">
        <f t="shared" si="0"/>
        <v>9.4834037741944286</v>
      </c>
      <c r="G17" s="19">
        <f t="shared" si="1"/>
        <v>-596.19999999999709</v>
      </c>
      <c r="H17" s="19">
        <f t="shared" si="2"/>
        <v>-1.4447729365579391</v>
      </c>
      <c r="I17" s="24"/>
    </row>
    <row r="18" spans="1:9" s="11" customFormat="1" ht="34.5" customHeight="1" outlineLevel="2">
      <c r="A18" s="29" t="s">
        <v>16</v>
      </c>
      <c r="B18" s="30">
        <v>25657</v>
      </c>
      <c r="C18" s="30">
        <v>31024</v>
      </c>
      <c r="D18" s="30">
        <v>30544.400000000001</v>
      </c>
      <c r="E18" s="19">
        <f t="shared" si="4"/>
        <v>4887.4000000000015</v>
      </c>
      <c r="F18" s="44">
        <f t="shared" si="0"/>
        <v>19.048992477686411</v>
      </c>
      <c r="G18" s="19">
        <f t="shared" si="1"/>
        <v>-479.59999999999854</v>
      </c>
      <c r="H18" s="19">
        <f t="shared" si="2"/>
        <v>-1.5458999484270208</v>
      </c>
      <c r="I18" s="39" t="s">
        <v>74</v>
      </c>
    </row>
    <row r="19" spans="1:9" s="11" customFormat="1" ht="34.5" customHeight="1" outlineLevel="2">
      <c r="A19" s="29" t="s">
        <v>17</v>
      </c>
      <c r="B19" s="30">
        <v>11490</v>
      </c>
      <c r="C19" s="30">
        <v>10242</v>
      </c>
      <c r="D19" s="30">
        <v>10125.4</v>
      </c>
      <c r="E19" s="19">
        <f t="shared" si="4"/>
        <v>-1364.6000000000004</v>
      </c>
      <c r="F19" s="44">
        <f t="shared" si="0"/>
        <v>-11.876414273281128</v>
      </c>
      <c r="G19" s="19">
        <f t="shared" si="1"/>
        <v>-116.60000000000036</v>
      </c>
      <c r="H19" s="19">
        <f t="shared" si="2"/>
        <v>-1.1384495215778259</v>
      </c>
      <c r="I19" s="48" t="s">
        <v>71</v>
      </c>
    </row>
    <row r="20" spans="1:9" ht="34.5" customHeight="1" outlineLevel="1">
      <c r="A20" s="18" t="s">
        <v>18</v>
      </c>
      <c r="B20" s="21">
        <v>8048</v>
      </c>
      <c r="C20" s="21">
        <v>12989</v>
      </c>
      <c r="D20" s="21">
        <v>12041.6</v>
      </c>
      <c r="E20" s="19">
        <f t="shared" si="4"/>
        <v>3993.6000000000004</v>
      </c>
      <c r="F20" s="44">
        <f t="shared" si="0"/>
        <v>49.622266401590451</v>
      </c>
      <c r="G20" s="19">
        <f t="shared" si="1"/>
        <v>-947.39999999999964</v>
      </c>
      <c r="H20" s="19">
        <f t="shared" si="2"/>
        <v>-7.2938640388020559</v>
      </c>
      <c r="I20" s="48" t="s">
        <v>72</v>
      </c>
    </row>
    <row r="21" spans="1:9" ht="63" customHeight="1" outlineLevel="1">
      <c r="A21" s="18" t="s">
        <v>19</v>
      </c>
      <c r="B21" s="21">
        <v>0</v>
      </c>
      <c r="C21" s="21">
        <v>0</v>
      </c>
      <c r="D21" s="31">
        <v>0</v>
      </c>
      <c r="E21" s="19">
        <f t="shared" si="4"/>
        <v>0</v>
      </c>
      <c r="F21" s="44" t="s">
        <v>50</v>
      </c>
      <c r="G21" s="19">
        <f t="shared" si="1"/>
        <v>0</v>
      </c>
      <c r="H21" s="19" t="s">
        <v>50</v>
      </c>
      <c r="I21" s="23"/>
    </row>
    <row r="22" spans="1:9" ht="77.25" customHeight="1" outlineLevel="1">
      <c r="A22" s="18" t="s">
        <v>20</v>
      </c>
      <c r="B22" s="21">
        <f t="shared" ref="B22:C22" si="7">SUM(B23:B27)</f>
        <v>188269.2</v>
      </c>
      <c r="C22" s="21">
        <f t="shared" si="7"/>
        <v>166219.70000000001</v>
      </c>
      <c r="D22" s="21">
        <f>SUM(D23:D27)</f>
        <v>170253.09999999998</v>
      </c>
      <c r="E22" s="19">
        <f t="shared" si="4"/>
        <v>-18016.100000000035</v>
      </c>
      <c r="F22" s="44">
        <f t="shared" si="0"/>
        <v>-9.5693294495329297</v>
      </c>
      <c r="G22" s="19">
        <f t="shared" si="1"/>
        <v>4033.3999999999651</v>
      </c>
      <c r="H22" s="19">
        <f t="shared" si="2"/>
        <v>2.4265475151260603</v>
      </c>
      <c r="I22" s="23"/>
    </row>
    <row r="23" spans="1:9" ht="105" outlineLevel="3">
      <c r="A23" s="32" t="s">
        <v>22</v>
      </c>
      <c r="B23" s="25">
        <v>129065.5</v>
      </c>
      <c r="C23" s="25">
        <v>115652.5</v>
      </c>
      <c r="D23" s="25">
        <v>113838.9</v>
      </c>
      <c r="E23" s="19">
        <f t="shared" si="4"/>
        <v>-15226.600000000006</v>
      </c>
      <c r="F23" s="44">
        <f t="shared" si="0"/>
        <v>-11.79757564957329</v>
      </c>
      <c r="G23" s="19">
        <f t="shared" si="1"/>
        <v>-1813.6000000000058</v>
      </c>
      <c r="H23" s="19">
        <f t="shared" si="2"/>
        <v>-1.5681459544756962</v>
      </c>
      <c r="I23" s="48" t="s">
        <v>65</v>
      </c>
    </row>
    <row r="24" spans="1:9" ht="83.25" customHeight="1" outlineLevel="3">
      <c r="A24" s="26" t="s">
        <v>21</v>
      </c>
      <c r="B24" s="25">
        <v>252.2</v>
      </c>
      <c r="C24" s="25">
        <v>613</v>
      </c>
      <c r="D24" s="25">
        <v>378.5</v>
      </c>
      <c r="E24" s="19">
        <f t="shared" si="4"/>
        <v>126.30000000000001</v>
      </c>
      <c r="F24" s="44">
        <f t="shared" si="0"/>
        <v>50.079302141157825</v>
      </c>
      <c r="G24" s="19">
        <f t="shared" si="1"/>
        <v>-234.5</v>
      </c>
      <c r="H24" s="19">
        <f t="shared" si="2"/>
        <v>-38.254486133768353</v>
      </c>
      <c r="I24" s="49" t="s">
        <v>66</v>
      </c>
    </row>
    <row r="25" spans="1:9" ht="59.25" customHeight="1" outlineLevel="3">
      <c r="A25" s="32" t="s">
        <v>23</v>
      </c>
      <c r="B25" s="25">
        <v>52960</v>
      </c>
      <c r="C25" s="25">
        <v>44184.2</v>
      </c>
      <c r="D25" s="25">
        <v>50316</v>
      </c>
      <c r="E25" s="19">
        <f t="shared" si="4"/>
        <v>-2644</v>
      </c>
      <c r="F25" s="50">
        <f t="shared" si="0"/>
        <v>-4.9924471299093653</v>
      </c>
      <c r="G25" s="19">
        <f t="shared" si="1"/>
        <v>6131.8000000000029</v>
      </c>
      <c r="H25" s="19">
        <f t="shared" si="2"/>
        <v>13.877811525386917</v>
      </c>
      <c r="I25" s="51" t="s">
        <v>73</v>
      </c>
    </row>
    <row r="26" spans="1:9" s="11" customFormat="1" ht="105" outlineLevel="2">
      <c r="A26" s="29" t="s">
        <v>24</v>
      </c>
      <c r="B26" s="30">
        <v>2001.5</v>
      </c>
      <c r="C26" s="30">
        <v>2000</v>
      </c>
      <c r="D26" s="30">
        <v>2384.8000000000002</v>
      </c>
      <c r="E26" s="19">
        <f t="shared" si="4"/>
        <v>383.30000000000018</v>
      </c>
      <c r="F26" s="44">
        <f t="shared" si="0"/>
        <v>19.15063702223334</v>
      </c>
      <c r="G26" s="19">
        <f t="shared" si="1"/>
        <v>384.80000000000018</v>
      </c>
      <c r="H26" s="19">
        <f t="shared" si="2"/>
        <v>19.240000000000009</v>
      </c>
      <c r="I26" s="49" t="s">
        <v>67</v>
      </c>
    </row>
    <row r="27" spans="1:9" s="11" customFormat="1" ht="128.25" customHeight="1" outlineLevel="2">
      <c r="A27" s="29" t="s">
        <v>54</v>
      </c>
      <c r="B27" s="30">
        <v>3990</v>
      </c>
      <c r="C27" s="30">
        <v>3770</v>
      </c>
      <c r="D27" s="30">
        <v>3334.9</v>
      </c>
      <c r="E27" s="19">
        <f t="shared" ref="E27" si="8">D27-B27</f>
        <v>-655.09999999999991</v>
      </c>
      <c r="F27" s="44">
        <f t="shared" ref="F27" si="9">D27/B27*100-100</f>
        <v>-16.418546365914793</v>
      </c>
      <c r="G27" s="19">
        <f t="shared" ref="G27" si="10">D27-C27</f>
        <v>-435.09999999999991</v>
      </c>
      <c r="H27" s="19">
        <f t="shared" ref="H27" si="11">D27/C27*100-100</f>
        <v>-11.541114058355433</v>
      </c>
      <c r="I27" s="39" t="s">
        <v>68</v>
      </c>
    </row>
    <row r="28" spans="1:9" ht="64.5" customHeight="1" outlineLevel="1">
      <c r="A28" s="18" t="s">
        <v>25</v>
      </c>
      <c r="B28" s="21">
        <v>4135.6000000000004</v>
      </c>
      <c r="C28" s="21">
        <v>3597.3</v>
      </c>
      <c r="D28" s="21">
        <v>4539</v>
      </c>
      <c r="E28" s="19">
        <f t="shared" si="4"/>
        <v>403.39999999999964</v>
      </c>
      <c r="F28" s="44">
        <f t="shared" si="0"/>
        <v>9.7543282715929962</v>
      </c>
      <c r="G28" s="19">
        <f t="shared" si="1"/>
        <v>941.69999999999982</v>
      </c>
      <c r="H28" s="19">
        <f t="shared" si="2"/>
        <v>26.177966808439663</v>
      </c>
      <c r="I28" s="39" t="s">
        <v>69</v>
      </c>
    </row>
    <row r="29" spans="1:9" ht="51" customHeight="1" outlineLevel="1">
      <c r="A29" s="18" t="s">
        <v>26</v>
      </c>
      <c r="B29" s="21">
        <v>600</v>
      </c>
      <c r="C29" s="21">
        <v>1471.4</v>
      </c>
      <c r="D29" s="21">
        <v>1665.3</v>
      </c>
      <c r="E29" s="19">
        <f t="shared" si="4"/>
        <v>1065.3</v>
      </c>
      <c r="F29" s="44">
        <f t="shared" si="0"/>
        <v>177.55</v>
      </c>
      <c r="G29" s="19">
        <f t="shared" si="1"/>
        <v>193.89999999999986</v>
      </c>
      <c r="H29" s="19">
        <f t="shared" si="2"/>
        <v>13.177925784966675</v>
      </c>
      <c r="I29" s="39" t="s">
        <v>70</v>
      </c>
    </row>
    <row r="30" spans="1:9" ht="28.5" outlineLevel="1">
      <c r="A30" s="18" t="s">
        <v>27</v>
      </c>
      <c r="B30" s="21">
        <f t="shared" ref="B30:C30" si="12">SUM(B31:B32)</f>
        <v>52600</v>
      </c>
      <c r="C30" s="21">
        <f t="shared" si="12"/>
        <v>67160</v>
      </c>
      <c r="D30" s="21">
        <f>SUM(D31:D32)</f>
        <v>70577.600000000006</v>
      </c>
      <c r="E30" s="19">
        <f t="shared" si="4"/>
        <v>17977.600000000006</v>
      </c>
      <c r="F30" s="44">
        <f t="shared" si="0"/>
        <v>34.177946768060849</v>
      </c>
      <c r="G30" s="19">
        <f t="shared" si="1"/>
        <v>3417.6000000000058</v>
      </c>
      <c r="H30" s="19">
        <f t="shared" si="2"/>
        <v>5.0887432995830864</v>
      </c>
      <c r="I30" s="24"/>
    </row>
    <row r="31" spans="1:9" s="11" customFormat="1" ht="117.75" customHeight="1" outlineLevel="2">
      <c r="A31" s="29" t="s">
        <v>28</v>
      </c>
      <c r="B31" s="30">
        <v>44600</v>
      </c>
      <c r="C31" s="30">
        <v>47600</v>
      </c>
      <c r="D31" s="30">
        <v>46145.7</v>
      </c>
      <c r="E31" s="19">
        <f t="shared" si="4"/>
        <v>1545.6999999999971</v>
      </c>
      <c r="F31" s="44">
        <f t="shared" si="0"/>
        <v>3.4656950672645763</v>
      </c>
      <c r="G31" s="19">
        <f t="shared" si="1"/>
        <v>-1454.3000000000029</v>
      </c>
      <c r="H31" s="19">
        <f t="shared" si="2"/>
        <v>-3.0552521008403488</v>
      </c>
      <c r="I31" s="39"/>
    </row>
    <row r="32" spans="1:9" s="11" customFormat="1" ht="45" outlineLevel="2">
      <c r="A32" s="29" t="s">
        <v>29</v>
      </c>
      <c r="B32" s="30">
        <v>8000</v>
      </c>
      <c r="C32" s="30">
        <v>19560</v>
      </c>
      <c r="D32" s="30">
        <v>24431.9</v>
      </c>
      <c r="E32" s="19">
        <f t="shared" si="4"/>
        <v>16431.900000000001</v>
      </c>
      <c r="F32" s="44">
        <f t="shared" si="0"/>
        <v>205.39875000000001</v>
      </c>
      <c r="G32" s="19">
        <f t="shared" si="1"/>
        <v>4871.9000000000015</v>
      </c>
      <c r="H32" s="19">
        <f t="shared" si="2"/>
        <v>24.90746421267896</v>
      </c>
      <c r="I32" s="23" t="s">
        <v>51</v>
      </c>
    </row>
    <row r="33" spans="1:11" ht="66.75" customHeight="1" outlineLevel="1">
      <c r="A33" s="18" t="s">
        <v>30</v>
      </c>
      <c r="B33" s="33">
        <v>5472</v>
      </c>
      <c r="C33" s="33">
        <v>118531.85</v>
      </c>
      <c r="D33" s="33">
        <v>124613.3</v>
      </c>
      <c r="E33" s="34">
        <f t="shared" si="4"/>
        <v>119141.3</v>
      </c>
      <c r="F33" s="45">
        <f t="shared" si="0"/>
        <v>2177.2898391812864</v>
      </c>
      <c r="G33" s="34">
        <f t="shared" si="1"/>
        <v>6081.4499999999971</v>
      </c>
      <c r="H33" s="34">
        <f t="shared" si="2"/>
        <v>5.1306463199553463</v>
      </c>
      <c r="I33" s="23" t="s">
        <v>45</v>
      </c>
    </row>
    <row r="34" spans="1:11" outlineLevel="1">
      <c r="A34" s="18" t="s">
        <v>31</v>
      </c>
      <c r="B34" s="21">
        <f>SUM(B35:B37)</f>
        <v>0</v>
      </c>
      <c r="C34" s="21">
        <f>SUM(C35:C37)</f>
        <v>115.5</v>
      </c>
      <c r="D34" s="21">
        <f>SUM(D35:D37)</f>
        <v>152.1</v>
      </c>
      <c r="E34" s="19">
        <f t="shared" si="4"/>
        <v>152.1</v>
      </c>
      <c r="F34" s="44" t="s">
        <v>50</v>
      </c>
      <c r="G34" s="19">
        <f t="shared" si="1"/>
        <v>36.599999999999994</v>
      </c>
      <c r="H34" s="19">
        <f t="shared" si="2"/>
        <v>31.688311688311671</v>
      </c>
      <c r="I34" s="24"/>
    </row>
    <row r="35" spans="1:11" outlineLevel="2">
      <c r="A35" s="29" t="s">
        <v>32</v>
      </c>
      <c r="B35" s="30">
        <v>0</v>
      </c>
      <c r="C35" s="30">
        <v>0</v>
      </c>
      <c r="D35" s="30">
        <v>36.6</v>
      </c>
      <c r="E35" s="19">
        <f t="shared" si="4"/>
        <v>36.6</v>
      </c>
      <c r="F35" s="44" t="s">
        <v>50</v>
      </c>
      <c r="G35" s="19">
        <f t="shared" si="1"/>
        <v>36.6</v>
      </c>
      <c r="H35" s="19" t="s">
        <v>50</v>
      </c>
      <c r="I35" s="24"/>
    </row>
    <row r="36" spans="1:11" outlineLevel="2">
      <c r="A36" s="29" t="s">
        <v>33</v>
      </c>
      <c r="B36" s="30">
        <v>0</v>
      </c>
      <c r="C36" s="30">
        <v>0</v>
      </c>
      <c r="D36" s="30">
        <v>0</v>
      </c>
      <c r="E36" s="19">
        <f t="shared" si="4"/>
        <v>0</v>
      </c>
      <c r="F36" s="44" t="s">
        <v>50</v>
      </c>
      <c r="G36" s="19">
        <f t="shared" si="1"/>
        <v>0</v>
      </c>
      <c r="H36" s="19" t="s">
        <v>50</v>
      </c>
      <c r="I36" s="24"/>
    </row>
    <row r="37" spans="1:11" outlineLevel="2">
      <c r="A37" s="29" t="s">
        <v>49</v>
      </c>
      <c r="B37" s="30">
        <v>0</v>
      </c>
      <c r="C37" s="30">
        <v>115.5</v>
      </c>
      <c r="D37" s="30">
        <v>115.5</v>
      </c>
      <c r="E37" s="19">
        <f t="shared" si="4"/>
        <v>115.5</v>
      </c>
      <c r="F37" s="44" t="s">
        <v>50</v>
      </c>
      <c r="G37" s="19">
        <f t="shared" si="1"/>
        <v>0</v>
      </c>
      <c r="H37" s="19">
        <f t="shared" si="2"/>
        <v>0</v>
      </c>
      <c r="I37" s="24"/>
    </row>
    <row r="38" spans="1:11">
      <c r="A38" s="18" t="s">
        <v>34</v>
      </c>
      <c r="B38" s="19">
        <f>B39+B48+B47+B49</f>
        <v>1789222.78</v>
      </c>
      <c r="C38" s="19">
        <f>C39+C48+C47+C49</f>
        <v>2209986.35</v>
      </c>
      <c r="D38" s="19">
        <f>D39+D48+D47+D49</f>
        <v>2206280.9499999997</v>
      </c>
      <c r="E38" s="19">
        <f t="shared" si="4"/>
        <v>417058.16999999969</v>
      </c>
      <c r="F38" s="44">
        <f t="shared" si="0"/>
        <v>23.309460099764649</v>
      </c>
      <c r="G38" s="19">
        <f t="shared" si="1"/>
        <v>-3705.4000000003725</v>
      </c>
      <c r="H38" s="19">
        <f t="shared" si="2"/>
        <v>-0.16766619395637861</v>
      </c>
      <c r="I38" s="24"/>
    </row>
    <row r="39" spans="1:11" ht="42.75" outlineLevel="1">
      <c r="A39" s="18" t="s">
        <v>35</v>
      </c>
      <c r="B39" s="21">
        <f>SUM(B40:B46)</f>
        <v>1789222.78</v>
      </c>
      <c r="C39" s="21">
        <f>SUM(C40:C46)</f>
        <v>2208911.0000000005</v>
      </c>
      <c r="D39" s="21">
        <f>SUM(D40:D46)</f>
        <v>2205205.6</v>
      </c>
      <c r="E39" s="19">
        <f t="shared" si="4"/>
        <v>415982.82000000007</v>
      </c>
      <c r="F39" s="44">
        <f t="shared" si="0"/>
        <v>23.249358584625227</v>
      </c>
      <c r="G39" s="19">
        <f t="shared" si="1"/>
        <v>-3705.4000000003725</v>
      </c>
      <c r="H39" s="19">
        <f t="shared" si="2"/>
        <v>-0.16774781781612091</v>
      </c>
      <c r="I39" s="27"/>
    </row>
    <row r="40" spans="1:11" s="11" customFormat="1" ht="45" outlineLevel="3">
      <c r="A40" s="32" t="s">
        <v>36</v>
      </c>
      <c r="B40" s="35">
        <v>27315</v>
      </c>
      <c r="C40" s="35">
        <v>27315</v>
      </c>
      <c r="D40" s="35">
        <v>27315</v>
      </c>
      <c r="E40" s="19">
        <f t="shared" si="4"/>
        <v>0</v>
      </c>
      <c r="F40" s="44">
        <f t="shared" si="0"/>
        <v>0</v>
      </c>
      <c r="G40" s="19">
        <f t="shared" si="1"/>
        <v>0</v>
      </c>
      <c r="H40" s="19">
        <f t="shared" si="2"/>
        <v>0</v>
      </c>
      <c r="I40" s="23"/>
    </row>
    <row r="41" spans="1:11" s="11" customFormat="1" ht="131.25" customHeight="1" outlineLevel="3">
      <c r="A41" s="32" t="s">
        <v>48</v>
      </c>
      <c r="B41" s="35">
        <v>0</v>
      </c>
      <c r="C41" s="35">
        <v>3033.6</v>
      </c>
      <c r="D41" s="35">
        <v>3033.6</v>
      </c>
      <c r="E41" s="35">
        <f t="shared" si="4"/>
        <v>3033.6</v>
      </c>
      <c r="F41" s="46" t="s">
        <v>50</v>
      </c>
      <c r="G41" s="35">
        <f t="shared" si="1"/>
        <v>0</v>
      </c>
      <c r="H41" s="35">
        <f t="shared" si="2"/>
        <v>0</v>
      </c>
      <c r="I41" s="23"/>
    </row>
    <row r="42" spans="1:11" s="11" customFormat="1" ht="131.25" customHeight="1" outlineLevel="3">
      <c r="A42" s="32" t="s">
        <v>61</v>
      </c>
      <c r="B42" s="35">
        <v>0</v>
      </c>
      <c r="C42" s="35">
        <v>6790.8</v>
      </c>
      <c r="D42" s="35">
        <v>6790.8</v>
      </c>
      <c r="E42" s="35">
        <f t="shared" si="4"/>
        <v>6790.8</v>
      </c>
      <c r="F42" s="46"/>
      <c r="G42" s="35">
        <f t="shared" si="1"/>
        <v>0</v>
      </c>
      <c r="H42" s="35">
        <f t="shared" si="2"/>
        <v>0</v>
      </c>
      <c r="I42" s="23"/>
    </row>
    <row r="43" spans="1:11" s="11" customFormat="1" ht="152.25" customHeight="1" outlineLevel="3">
      <c r="A43" s="32" t="s">
        <v>62</v>
      </c>
      <c r="B43" s="35">
        <v>0</v>
      </c>
      <c r="C43" s="35">
        <v>0</v>
      </c>
      <c r="D43" s="35">
        <v>5250</v>
      </c>
      <c r="E43" s="35">
        <f t="shared" si="4"/>
        <v>5250</v>
      </c>
      <c r="F43" s="46"/>
      <c r="G43" s="35">
        <f t="shared" si="1"/>
        <v>5250</v>
      </c>
      <c r="H43" s="35" t="e">
        <f t="shared" si="2"/>
        <v>#DIV/0!</v>
      </c>
      <c r="I43" s="23"/>
    </row>
    <row r="44" spans="1:11" s="11" customFormat="1" ht="30" outlineLevel="2">
      <c r="A44" s="29" t="s">
        <v>37</v>
      </c>
      <c r="B44" s="30">
        <v>324501.8</v>
      </c>
      <c r="C44" s="30">
        <v>486923.8</v>
      </c>
      <c r="D44" s="30">
        <v>483875.5</v>
      </c>
      <c r="E44" s="19">
        <f t="shared" si="4"/>
        <v>159373.70000000001</v>
      </c>
      <c r="F44" s="44">
        <f t="shared" si="0"/>
        <v>49.113348523798663</v>
      </c>
      <c r="G44" s="19">
        <f t="shared" si="1"/>
        <v>-3048.2999999999884</v>
      </c>
      <c r="H44" s="19">
        <f t="shared" si="2"/>
        <v>-0.62603224570251825</v>
      </c>
      <c r="I44" s="23" t="s">
        <v>46</v>
      </c>
      <c r="K44" s="37"/>
    </row>
    <row r="45" spans="1:11" s="11" customFormat="1" ht="30" outlineLevel="2">
      <c r="A45" s="29" t="s">
        <v>38</v>
      </c>
      <c r="B45" s="30">
        <v>1419105.98</v>
      </c>
      <c r="C45" s="30">
        <v>1573837.1</v>
      </c>
      <c r="D45" s="30">
        <v>1567930</v>
      </c>
      <c r="E45" s="19">
        <f t="shared" si="4"/>
        <v>148824.02000000002</v>
      </c>
      <c r="F45" s="44">
        <f t="shared" si="0"/>
        <v>10.487167420716531</v>
      </c>
      <c r="G45" s="19">
        <f t="shared" si="1"/>
        <v>-5907.1000000000931</v>
      </c>
      <c r="H45" s="19">
        <f t="shared" si="2"/>
        <v>-0.37533109366910367</v>
      </c>
      <c r="I45" s="23" t="s">
        <v>47</v>
      </c>
    </row>
    <row r="46" spans="1:11" s="11" customFormat="1" ht="30" outlineLevel="2">
      <c r="A46" s="29" t="s">
        <v>39</v>
      </c>
      <c r="B46" s="30">
        <v>18300</v>
      </c>
      <c r="C46" s="30">
        <v>111010.7</v>
      </c>
      <c r="D46" s="30">
        <v>111010.7</v>
      </c>
      <c r="E46" s="19">
        <f t="shared" si="4"/>
        <v>92710.7</v>
      </c>
      <c r="F46" s="44">
        <f t="shared" si="0"/>
        <v>506.61584699453556</v>
      </c>
      <c r="G46" s="19">
        <f t="shared" si="1"/>
        <v>0</v>
      </c>
      <c r="H46" s="19">
        <f t="shared" si="2"/>
        <v>0</v>
      </c>
      <c r="I46" s="23" t="s">
        <v>52</v>
      </c>
    </row>
    <row r="47" spans="1:11" ht="28.5" outlineLevel="1">
      <c r="A47" s="18" t="s">
        <v>40</v>
      </c>
      <c r="B47" s="21">
        <v>0</v>
      </c>
      <c r="C47" s="21">
        <v>1261.1500000000001</v>
      </c>
      <c r="D47" s="21">
        <v>1261.1500000000001</v>
      </c>
      <c r="E47" s="19">
        <f t="shared" si="4"/>
        <v>1261.1500000000001</v>
      </c>
      <c r="F47" s="44" t="s">
        <v>50</v>
      </c>
      <c r="G47" s="19">
        <f t="shared" si="1"/>
        <v>0</v>
      </c>
      <c r="H47" s="19">
        <f t="shared" si="2"/>
        <v>0</v>
      </c>
      <c r="I47" s="28"/>
    </row>
    <row r="48" spans="1:11" ht="114" outlineLevel="2">
      <c r="A48" s="18" t="s">
        <v>41</v>
      </c>
      <c r="B48" s="21">
        <v>0</v>
      </c>
      <c r="C48" s="21">
        <v>4295.8</v>
      </c>
      <c r="D48" s="21">
        <v>4295.8</v>
      </c>
      <c r="E48" s="19">
        <f t="shared" si="4"/>
        <v>4295.8</v>
      </c>
      <c r="F48" s="44" t="s">
        <v>50</v>
      </c>
      <c r="G48" s="19">
        <f t="shared" si="1"/>
        <v>0</v>
      </c>
      <c r="H48" s="19">
        <f t="shared" si="2"/>
        <v>0</v>
      </c>
      <c r="I48" s="28"/>
    </row>
    <row r="49" spans="1:9" ht="57" outlineLevel="2">
      <c r="A49" s="18" t="s">
        <v>42</v>
      </c>
      <c r="B49" s="21">
        <v>0</v>
      </c>
      <c r="C49" s="21">
        <v>-4481.6000000000004</v>
      </c>
      <c r="D49" s="21">
        <v>-4481.6000000000004</v>
      </c>
      <c r="E49" s="19">
        <f t="shared" si="4"/>
        <v>-4481.6000000000004</v>
      </c>
      <c r="F49" s="44" t="s">
        <v>50</v>
      </c>
      <c r="G49" s="19">
        <f t="shared" si="1"/>
        <v>0</v>
      </c>
      <c r="H49" s="19">
        <f t="shared" si="2"/>
        <v>0</v>
      </c>
      <c r="I49" s="28"/>
    </row>
    <row r="50" spans="1:9" ht="12.75" customHeight="1">
      <c r="A50" s="13"/>
      <c r="B50" s="9"/>
      <c r="C50" s="9"/>
      <c r="D50" s="9"/>
      <c r="E50" s="9"/>
      <c r="F50" s="47"/>
      <c r="G50" s="9"/>
      <c r="H50" s="9"/>
      <c r="I50" s="7"/>
    </row>
    <row r="51" spans="1:9" ht="12.75" customHeight="1">
      <c r="A51" s="52"/>
      <c r="B51" s="52"/>
      <c r="C51" s="52"/>
      <c r="D51" s="52"/>
      <c r="E51" s="52"/>
      <c r="F51" s="52"/>
      <c r="G51" s="52"/>
      <c r="H51" s="52"/>
      <c r="I51" s="7"/>
    </row>
  </sheetData>
  <mergeCells count="8">
    <mergeCell ref="A51:H51"/>
    <mergeCell ref="A2:H2"/>
    <mergeCell ref="I4:I5"/>
    <mergeCell ref="A4:A5"/>
    <mergeCell ref="B4:C4"/>
    <mergeCell ref="D4:D5"/>
    <mergeCell ref="E4:F4"/>
    <mergeCell ref="G4:H4"/>
  </mergeCells>
  <pageMargins left="0.70866141732283472" right="0.70866141732283472" top="0.39" bottom="0.34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Хаматдинова Светлана Амирановна</dc:creator>
  <cp:lastModifiedBy>Полякова Надежда Семеновна</cp:lastModifiedBy>
  <cp:lastPrinted>2024-04-22T09:30:15Z</cp:lastPrinted>
  <dcterms:created xsi:type="dcterms:W3CDTF">2022-03-14T08:42:19Z</dcterms:created>
  <dcterms:modified xsi:type="dcterms:W3CDTF">2025-04-18T08:53:30Z</dcterms:modified>
</cp:coreProperties>
</file>