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855" yWindow="-420" windowWidth="22410" windowHeight="1318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Документ!$A$1:$G$37</definedName>
  </definedNames>
  <calcPr calcId="124519"/>
</workbook>
</file>

<file path=xl/calcChain.xml><?xml version="1.0" encoding="utf-8"?>
<calcChain xmlns="http://schemas.openxmlformats.org/spreadsheetml/2006/main">
  <c r="G9" i="2"/>
  <c r="F9"/>
  <c r="F29"/>
  <c r="F33"/>
  <c r="F10" l="1"/>
  <c r="F23" l="1"/>
  <c r="F20"/>
  <c r="D12"/>
  <c r="C12"/>
  <c r="G17"/>
  <c r="F13"/>
  <c r="F12" s="1"/>
  <c r="G33"/>
  <c r="D30"/>
  <c r="G12" l="1"/>
  <c r="E11"/>
  <c r="D34"/>
  <c r="D23"/>
  <c r="D18"/>
  <c r="G29" l="1"/>
  <c r="G28"/>
  <c r="G31"/>
  <c r="F30" l="1"/>
  <c r="G30" s="1"/>
  <c r="G22" l="1"/>
  <c r="F34" l="1"/>
  <c r="G37"/>
  <c r="F18" l="1"/>
  <c r="G14"/>
  <c r="E25" l="1"/>
  <c r="G11" l="1"/>
  <c r="G13"/>
  <c r="G15"/>
  <c r="G16"/>
  <c r="G19"/>
  <c r="G20"/>
  <c r="G21"/>
  <c r="G24"/>
  <c r="G25"/>
  <c r="G26"/>
  <c r="G27"/>
  <c r="G32"/>
  <c r="G35"/>
  <c r="G36"/>
  <c r="G34" l="1"/>
  <c r="G23"/>
  <c r="E30"/>
  <c r="E23"/>
  <c r="D9"/>
  <c r="E13"/>
  <c r="E15"/>
  <c r="E16"/>
  <c r="E19"/>
  <c r="E20"/>
  <c r="E21"/>
  <c r="E24"/>
  <c r="E26"/>
  <c r="E27"/>
  <c r="E28"/>
  <c r="E29"/>
  <c r="E31"/>
  <c r="E32"/>
  <c r="E33"/>
  <c r="E12" l="1"/>
  <c r="E9"/>
  <c r="E18"/>
  <c r="G18" s="1"/>
  <c r="E10" l="1"/>
  <c r="G10"/>
</calcChain>
</file>

<file path=xl/sharedStrings.xml><?xml version="1.0" encoding="utf-8"?>
<sst xmlns="http://schemas.openxmlformats.org/spreadsheetml/2006/main" count="74" uniqueCount="70">
  <si>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</si>
  <si>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</si>
  <si>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</si>
  <si>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</si>
  <si>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</si>
  <si>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</si>
  <si>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</si>
  <si>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</si>
  <si>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</si>
  <si>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</si>
  <si>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</si>
  <si>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</si>
  <si>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</si>
  <si>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</si>
  <si>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</si>
  <si>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</si>
  <si>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</si>
  <si>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</si>
  <si>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</si>
  <si>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</si>
  <si>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</si>
  <si>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</si>
  <si>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</si>
  <si>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</si>
  <si>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</si>
  <si>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</si>
  <si>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</si>
  <si>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</si>
  <si>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</si>
  <si>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</si>
  <si>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</si>
  <si>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</si>
  <si>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</si>
  <si>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</si>
  <si>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</si>
  <si>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</si>
  <si>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</si>
  <si>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</si>
  <si>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</si>
  <si>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</si>
  <si>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</si>
  <si>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</si>
  <si>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</si>
  <si>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</si>
  <si>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</si>
  <si>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</si>
  <si>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</si>
  <si>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</si>
  <si>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</si>
  <si>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</si>
  <si>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</si>
  <si>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</si>
  <si>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</si>
  <si>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</si>
  <si>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Процент годового исполнения</t>
  </si>
  <si>
    <t>-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</si>
  <si>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</si>
  <si>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</si>
  <si>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</si>
  <si>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00011715000000000150</t>
  </si>
  <si>
    <t>00010900000000000000</t>
  </si>
  <si>
    <t>ЗАДОЛЖЕННОСТЬ И ПЕРЕРАСЧЕТЫ ПО ОТМЕНЕННЫМ НАЛОГАМ, СБОРАМ И ИНЫМ ОБЯЗАТЕЛЬНЫМ ПЛАТЕЖАМ</t>
  </si>
  <si>
    <t>Информация по вносимым на рассмотрение Совета МО "Усинск" Республики Коми изменениям в бюджет МО "Усинск" 
по укрупнённым видам налоговых неналоговых доходов</t>
  </si>
  <si>
    <t>Бюджетные назначения на 2024 год</t>
  </si>
  <si>
    <t>Фактическое поступление на отчетную дату нарастающим итогом за 2024 год</t>
  </si>
  <si>
    <t>Уточненные значения бюджета МО "Усинск" Республики Коми согласно изменений, вошедших в проект</t>
  </si>
  <si>
    <t xml:space="preserve">Инициативные платежи, зачисляемые в бюджеты муниципальных округов
</t>
  </si>
  <si>
    <t>(в соответствии с  фактическими поступлениями по состоянию на 01 июня 2025 года)</t>
  </si>
  <si>
    <t>00010507000010000110</t>
  </si>
  <si>
    <t xml:space="preserve">Налог, взимаемый в связи с применением специального налогового режима "Автоматизированная упрощенная система налогообложения"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</si>
</sst>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00\ _₽_-;\-* #,##0.0000\ _₽_-;_-* &quot;-&quot;??\ _₽_-;_-@_-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0" fontId="7" fillId="0" borderId="0" xfId="0" applyFont="1" applyFill="1" applyAlignment="1" applyProtection="1">
      <alignment horizontal="right"/>
      <protection locked="0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0" fontId="7" fillId="0" borderId="2" xfId="0" applyFont="1" applyFill="1" applyBorder="1" applyAlignment="1" applyProtection="1">
      <alignment horizontal="right"/>
      <protection locked="0"/>
    </xf>
    <xf numFmtId="0" fontId="11" fillId="0" borderId="9" xfId="11" applyNumberFormat="1" applyFont="1" applyFill="1" applyProtection="1">
      <alignment horizontal="left" vertical="top" wrapText="1"/>
    </xf>
    <xf numFmtId="49" fontId="14" fillId="0" borderId="3" xfId="2" applyNumberFormat="1" applyFont="1" applyFill="1" applyProtection="1">
      <alignment horizontal="center" vertical="center" wrapText="1"/>
    </xf>
    <xf numFmtId="49" fontId="14" fillId="0" borderId="1" xfId="2" applyNumberFormat="1" applyFont="1" applyFill="1" applyBorder="1" applyProtection="1">
      <alignment horizontal="center" vertical="center" wrapText="1"/>
    </xf>
    <xf numFmtId="49" fontId="14" fillId="0" borderId="1" xfId="2" applyNumberFormat="1" applyFont="1" applyFill="1" applyBorder="1" applyAlignment="1" applyProtection="1">
      <alignment horizontal="center" vertical="center" wrapText="1"/>
    </xf>
    <xf numFmtId="43" fontId="14" fillId="0" borderId="3" xfId="48" applyFont="1" applyFill="1" applyBorder="1" applyAlignment="1" applyProtection="1">
      <alignment horizontal="center" vertical="center" wrapText="1"/>
    </xf>
    <xf numFmtId="43" fontId="12" fillId="6" borderId="6" xfId="48" quotePrefix="1" applyNumberFormat="1" applyFont="1" applyFill="1" applyBorder="1" applyAlignment="1" applyProtection="1">
      <alignment horizontal="left" vertical="top" wrapText="1"/>
    </xf>
    <xf numFmtId="43" fontId="11" fillId="0" borderId="9" xfId="12" applyNumberFormat="1" applyFont="1" applyFill="1" applyProtection="1">
      <alignment horizontal="right" vertical="top" shrinkToFit="1"/>
    </xf>
    <xf numFmtId="43" fontId="11" fillId="8" borderId="9" xfId="12" applyNumberFormat="1" applyFont="1" applyFill="1" applyProtection="1">
      <alignment horizontal="right" vertical="top" shrinkToFit="1"/>
    </xf>
    <xf numFmtId="43" fontId="11" fillId="0" borderId="9" xfId="12" applyNumberFormat="1" applyFont="1" applyFill="1" applyAlignment="1" applyProtection="1">
      <alignment horizontal="center" vertical="top" shrinkToFit="1"/>
    </xf>
    <xf numFmtId="43" fontId="11" fillId="7" borderId="9" xfId="12" applyNumberFormat="1" applyFont="1" applyFill="1" applyProtection="1">
      <alignment horizontal="right" vertical="top" shrinkToFit="1"/>
    </xf>
    <xf numFmtId="43" fontId="13" fillId="0" borderId="12" xfId="17" applyNumberFormat="1" applyFont="1" applyFill="1" applyAlignment="1" applyProtection="1">
      <alignment horizontal="right" vertical="top" shrinkToFit="1"/>
    </xf>
    <xf numFmtId="43" fontId="13" fillId="8" borderId="12" xfId="17" applyNumberFormat="1" applyFont="1" applyFill="1" applyAlignment="1" applyProtection="1">
      <alignment horizontal="right" vertical="top" shrinkToFit="1"/>
    </xf>
    <xf numFmtId="43" fontId="13" fillId="0" borderId="12" xfId="17" applyNumberFormat="1" applyFont="1" applyFill="1" applyAlignment="1" applyProtection="1">
      <alignment horizontal="center" vertical="top" shrinkToFit="1"/>
    </xf>
    <xf numFmtId="43" fontId="11" fillId="7" borderId="9" xfId="12" applyNumberFormat="1" applyFont="1" applyFill="1" applyAlignment="1" applyProtection="1">
      <alignment horizontal="center" vertical="top" shrinkToFit="1"/>
    </xf>
    <xf numFmtId="43" fontId="11" fillId="7" borderId="9" xfId="48" applyNumberFormat="1" applyFont="1" applyFill="1" applyBorder="1" applyAlignment="1" applyProtection="1">
      <alignment horizontal="right" vertical="top" shrinkToFit="1"/>
    </xf>
    <xf numFmtId="43" fontId="13" fillId="0" borderId="12" xfId="22" applyNumberFormat="1" applyFont="1" applyFill="1" applyAlignment="1" applyProtection="1">
      <alignment horizontal="right" vertical="top" shrinkToFit="1"/>
    </xf>
    <xf numFmtId="43" fontId="13" fillId="8" borderId="12" xfId="22" applyNumberFormat="1" applyFont="1" applyFill="1" applyAlignment="1" applyProtection="1">
      <alignment horizontal="right" vertical="top" shrinkToFit="1"/>
    </xf>
    <xf numFmtId="43" fontId="13" fillId="0" borderId="12" xfId="22" applyNumberFormat="1" applyFont="1" applyFill="1" applyAlignment="1" applyProtection="1">
      <alignment horizontal="center" vertical="top" shrinkToFit="1"/>
    </xf>
    <xf numFmtId="43" fontId="13" fillId="0" borderId="12" xfId="17" applyNumberFormat="1" applyFont="1" applyFill="1" applyProtection="1">
      <alignment horizontal="right" vertical="top" shrinkToFit="1"/>
    </xf>
    <xf numFmtId="43" fontId="13" fillId="8" borderId="12" xfId="17" applyNumberFormat="1" applyFont="1" applyFill="1" applyProtection="1">
      <alignment horizontal="right" vertical="top" shrinkToFit="1"/>
    </xf>
    <xf numFmtId="0" fontId="13" fillId="0" borderId="12" xfId="16" applyNumberFormat="1" applyFont="1" applyFill="1" applyAlignment="1" applyProtection="1">
      <alignment horizontal="right" vertical="top" wrapText="1"/>
    </xf>
    <xf numFmtId="164" fontId="12" fillId="6" borderId="6" xfId="48" quotePrefix="1" applyNumberFormat="1" applyFont="1" applyFill="1" applyBorder="1" applyAlignment="1" applyProtection="1">
      <alignment horizontal="right" vertical="top" wrapText="1"/>
    </xf>
    <xf numFmtId="164" fontId="12" fillId="6" borderId="6" xfId="48" quotePrefix="1" applyNumberFormat="1" applyFont="1" applyFill="1" applyBorder="1" applyAlignment="1" applyProtection="1">
      <alignment horizontal="left" vertical="top" wrapText="1"/>
    </xf>
    <xf numFmtId="164" fontId="11" fillId="0" borderId="9" xfId="48" applyNumberFormat="1" applyFont="1" applyFill="1" applyBorder="1" applyAlignment="1" applyProtection="1">
      <alignment horizontal="right" vertical="top" shrinkToFit="1"/>
    </xf>
    <xf numFmtId="164" fontId="11" fillId="7" borderId="9" xfId="12" applyNumberFormat="1" applyFont="1" applyFill="1" applyProtection="1">
      <alignment horizontal="right" vertical="top" shrinkToFit="1"/>
    </xf>
    <xf numFmtId="164" fontId="13" fillId="0" borderId="12" xfId="48" applyNumberFormat="1" applyFont="1" applyFill="1" applyBorder="1" applyAlignment="1" applyProtection="1">
      <alignment horizontal="right" vertical="top" shrinkToFit="1"/>
    </xf>
    <xf numFmtId="164" fontId="13" fillId="8" borderId="12" xfId="48" applyNumberFormat="1" applyFont="1" applyFill="1" applyBorder="1" applyAlignment="1" applyProtection="1">
      <alignment horizontal="right" vertical="top" shrinkToFit="1"/>
    </xf>
    <xf numFmtId="164" fontId="13" fillId="0" borderId="17" xfId="48" applyNumberFormat="1" applyFont="1" applyFill="1" applyBorder="1" applyAlignment="1" applyProtection="1">
      <alignment horizontal="right" vertical="top" shrinkToFit="1"/>
    </xf>
    <xf numFmtId="164" fontId="11" fillId="7" borderId="9" xfId="48" applyNumberFormat="1" applyFont="1" applyFill="1" applyBorder="1" applyAlignment="1" applyProtection="1">
      <alignment horizontal="right" vertical="top" shrinkToFit="1"/>
    </xf>
    <xf numFmtId="164" fontId="11" fillId="8" borderId="9" xfId="48" applyNumberFormat="1" applyFont="1" applyFill="1" applyBorder="1" applyAlignment="1" applyProtection="1">
      <alignment horizontal="right" vertical="top" shrinkToFi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workbookViewId="0">
      <pane ySplit="8" topLeftCell="A9" activePane="bottomLeft" state="frozen"/>
      <selection pane="bottomLeft" activeCell="H9" sqref="H9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8.2851562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9.85546875" style="8" customWidth="1"/>
    <col min="8" max="16384" width="9.140625" style="8"/>
  </cols>
  <sheetData>
    <row r="1" spans="1:7" s="2" customFormat="1">
      <c r="A1" s="1"/>
      <c r="D1" s="3"/>
      <c r="F1" s="5" t="s">
        <v>53</v>
      </c>
      <c r="G1" s="3"/>
    </row>
    <row r="2" spans="1:7" s="2" customFormat="1" ht="10.5" customHeight="1">
      <c r="A2" s="60" t="s">
        <v>62</v>
      </c>
      <c r="B2" s="60"/>
      <c r="C2" s="60"/>
      <c r="D2" s="60"/>
      <c r="E2" s="60"/>
      <c r="F2" s="60"/>
      <c r="G2" s="60"/>
    </row>
    <row r="3" spans="1:7" s="2" customFormat="1">
      <c r="A3" s="60"/>
      <c r="B3" s="60"/>
      <c r="C3" s="60"/>
      <c r="D3" s="60"/>
      <c r="E3" s="60"/>
      <c r="F3" s="60"/>
      <c r="G3" s="60"/>
    </row>
    <row r="4" spans="1:7" s="2" customFormat="1">
      <c r="A4" s="60"/>
      <c r="B4" s="60"/>
      <c r="C4" s="60"/>
      <c r="D4" s="60"/>
      <c r="E4" s="60"/>
      <c r="F4" s="60"/>
      <c r="G4" s="60"/>
    </row>
    <row r="5" spans="1:7" s="2" customFormat="1">
      <c r="A5" s="58" t="s">
        <v>67</v>
      </c>
      <c r="B5" s="58"/>
      <c r="C5" s="58"/>
      <c r="D5" s="58"/>
      <c r="E5" s="58"/>
      <c r="F5" s="58"/>
      <c r="G5" s="58"/>
    </row>
    <row r="6" spans="1:7" s="2" customFormat="1">
      <c r="B6" s="4"/>
      <c r="C6" s="4"/>
      <c r="D6" s="4"/>
      <c r="E6" s="7"/>
      <c r="F6" s="6"/>
      <c r="G6" s="4"/>
    </row>
    <row r="7" spans="1:7">
      <c r="F7" s="4"/>
      <c r="G7" s="15" t="s">
        <v>57</v>
      </c>
    </row>
    <row r="8" spans="1:7" ht="132" customHeight="1">
      <c r="A8" s="29" t="s">
        <v>0</v>
      </c>
      <c r="B8" s="29" t="s">
        <v>1</v>
      </c>
      <c r="C8" s="29" t="s">
        <v>63</v>
      </c>
      <c r="D8" s="30" t="s">
        <v>64</v>
      </c>
      <c r="E8" s="31" t="s">
        <v>54</v>
      </c>
      <c r="F8" s="32" t="s">
        <v>58</v>
      </c>
      <c r="G8" s="29" t="s">
        <v>65</v>
      </c>
    </row>
    <row r="9" spans="1:7" ht="29.25" thickBot="1">
      <c r="A9" s="23" t="s">
        <v>2</v>
      </c>
      <c r="B9" s="24" t="s">
        <v>3</v>
      </c>
      <c r="C9" s="33">
        <v>1654003.7</v>
      </c>
      <c r="D9" s="33">
        <f>D10+D11+D12+D18+D21+D23+D28+D29+D30+D33+D34+D22</f>
        <v>713361.93999999983</v>
      </c>
      <c r="E9" s="33">
        <f>D9/C9*100</f>
        <v>43.129404124065736</v>
      </c>
      <c r="F9" s="49">
        <f>F10+F11+F12+F18+F21+F23+F28+F29+F30+F33+F34+F22</f>
        <v>135633.177</v>
      </c>
      <c r="G9" s="50">
        <f>G10+G11+G12+G18+G21+G23+G28+G29+G30+G33+G34+G22</f>
        <v>1789636.8770000001</v>
      </c>
    </row>
    <row r="10" spans="1:7" outlineLevel="1">
      <c r="A10" s="11" t="s">
        <v>4</v>
      </c>
      <c r="B10" s="12" t="s">
        <v>5</v>
      </c>
      <c r="C10" s="34">
        <v>1006894</v>
      </c>
      <c r="D10" s="35">
        <v>400881.08</v>
      </c>
      <c r="E10" s="36">
        <f t="shared" ref="E10:E13" si="0">D10/C10*100</f>
        <v>39.813632815370838</v>
      </c>
      <c r="F10" s="51">
        <f>-458998+566267+3450+83+146+175-850+607+4100-10542+2508-21711+1224</f>
        <v>86459</v>
      </c>
      <c r="G10" s="51">
        <f t="shared" ref="G10:G37" si="1">C10+F10</f>
        <v>1093353</v>
      </c>
    </row>
    <row r="11" spans="1:7" ht="38.25" outlineLevel="1">
      <c r="A11" s="11" t="s">
        <v>6</v>
      </c>
      <c r="B11" s="12" t="s">
        <v>7</v>
      </c>
      <c r="C11" s="34">
        <v>2190</v>
      </c>
      <c r="D11" s="35">
        <v>884.77</v>
      </c>
      <c r="E11" s="36">
        <f>D11/C11*100</f>
        <v>40.400456621004565</v>
      </c>
      <c r="F11" s="51">
        <v>0</v>
      </c>
      <c r="G11" s="51">
        <f t="shared" si="1"/>
        <v>2190</v>
      </c>
    </row>
    <row r="12" spans="1:7" outlineLevel="1">
      <c r="A12" s="25" t="s">
        <v>8</v>
      </c>
      <c r="B12" s="26" t="s">
        <v>9</v>
      </c>
      <c r="C12" s="37">
        <f>SUM(C13:C17)</f>
        <v>348260</v>
      </c>
      <c r="D12" s="37">
        <f t="shared" ref="D12:E12" si="2">SUM(D13:D17)</f>
        <v>179880.91999999998</v>
      </c>
      <c r="E12" s="37">
        <f t="shared" si="2"/>
        <v>173.70363558073768</v>
      </c>
      <c r="F12" s="52">
        <f>SUM(F13:F17)</f>
        <v>11156</v>
      </c>
      <c r="G12" s="52">
        <f>C12+F12</f>
        <v>359416</v>
      </c>
    </row>
    <row r="13" spans="1:7" s="15" customFormat="1" ht="25.5" outlineLevel="2">
      <c r="A13" s="13" t="s">
        <v>10</v>
      </c>
      <c r="B13" s="14" t="s">
        <v>11</v>
      </c>
      <c r="C13" s="38">
        <v>328996</v>
      </c>
      <c r="D13" s="39">
        <v>164353.81</v>
      </c>
      <c r="E13" s="40">
        <f t="shared" si="0"/>
        <v>49.956172719425155</v>
      </c>
      <c r="F13" s="53">
        <f>11000</f>
        <v>11000</v>
      </c>
      <c r="G13" s="53">
        <f t="shared" si="1"/>
        <v>339996</v>
      </c>
    </row>
    <row r="14" spans="1:7" s="27" customFormat="1" ht="25.5" outlineLevel="2">
      <c r="A14" s="13" t="s">
        <v>12</v>
      </c>
      <c r="B14" s="14" t="s">
        <v>13</v>
      </c>
      <c r="C14" s="38">
        <v>0</v>
      </c>
      <c r="D14" s="39">
        <v>16.170000000000002</v>
      </c>
      <c r="E14" s="40" t="s">
        <v>55</v>
      </c>
      <c r="F14" s="53">
        <v>5</v>
      </c>
      <c r="G14" s="53">
        <f t="shared" si="1"/>
        <v>5</v>
      </c>
    </row>
    <row r="15" spans="1:7" s="15" customFormat="1" outlineLevel="2">
      <c r="A15" s="13" t="s">
        <v>14</v>
      </c>
      <c r="B15" s="14" t="s">
        <v>15</v>
      </c>
      <c r="C15" s="38">
        <v>466</v>
      </c>
      <c r="D15" s="39">
        <v>199.46</v>
      </c>
      <c r="E15" s="40">
        <f t="shared" ref="E15:E23" si="3">D15/C15*100</f>
        <v>42.802575107296136</v>
      </c>
      <c r="F15" s="54">
        <v>0</v>
      </c>
      <c r="G15" s="53">
        <f t="shared" si="1"/>
        <v>466</v>
      </c>
    </row>
    <row r="16" spans="1:7" s="15" customFormat="1" ht="25.5" outlineLevel="2">
      <c r="A16" s="13" t="s">
        <v>16</v>
      </c>
      <c r="B16" s="14" t="s">
        <v>17</v>
      </c>
      <c r="C16" s="38">
        <v>18798</v>
      </c>
      <c r="D16" s="39">
        <v>15216.02</v>
      </c>
      <c r="E16" s="40">
        <f t="shared" si="3"/>
        <v>80.944887754016392</v>
      </c>
      <c r="F16" s="53">
        <v>0</v>
      </c>
      <c r="G16" s="53">
        <f t="shared" si="1"/>
        <v>18798</v>
      </c>
    </row>
    <row r="17" spans="1:7" s="15" customFormat="1" ht="63.75" outlineLevel="2">
      <c r="A17" s="13" t="s">
        <v>68</v>
      </c>
      <c r="B17" s="48" t="s">
        <v>69</v>
      </c>
      <c r="C17" s="38">
        <v>0</v>
      </c>
      <c r="D17" s="39">
        <v>95.46</v>
      </c>
      <c r="E17" s="40" t="s">
        <v>55</v>
      </c>
      <c r="F17" s="55">
        <v>151</v>
      </c>
      <c r="G17" s="55">
        <f t="shared" si="1"/>
        <v>151</v>
      </c>
    </row>
    <row r="18" spans="1:7" outlineLevel="1">
      <c r="A18" s="25" t="s">
        <v>18</v>
      </c>
      <c r="B18" s="26" t="s">
        <v>56</v>
      </c>
      <c r="C18" s="37">
        <v>43353</v>
      </c>
      <c r="D18" s="37">
        <f>D19+D20</f>
        <v>7710.49</v>
      </c>
      <c r="E18" s="41">
        <f t="shared" si="3"/>
        <v>17.785366641293564</v>
      </c>
      <c r="F18" s="56">
        <f>F19+F20</f>
        <v>2139</v>
      </c>
      <c r="G18" s="56">
        <f t="shared" si="1"/>
        <v>45492</v>
      </c>
    </row>
    <row r="19" spans="1:7" s="15" customFormat="1" outlineLevel="2">
      <c r="A19" s="13" t="s">
        <v>19</v>
      </c>
      <c r="B19" s="14" t="s">
        <v>20</v>
      </c>
      <c r="C19" s="38">
        <v>32977</v>
      </c>
      <c r="D19" s="39">
        <v>2222.27</v>
      </c>
      <c r="E19" s="40">
        <f t="shared" si="3"/>
        <v>6.7388482882008676</v>
      </c>
      <c r="F19" s="53">
        <v>0</v>
      </c>
      <c r="G19" s="53">
        <f t="shared" si="1"/>
        <v>32977</v>
      </c>
    </row>
    <row r="20" spans="1:7" s="15" customFormat="1" outlineLevel="2">
      <c r="A20" s="13" t="s">
        <v>21</v>
      </c>
      <c r="B20" s="14" t="s">
        <v>22</v>
      </c>
      <c r="C20" s="38">
        <v>10376</v>
      </c>
      <c r="D20" s="39">
        <v>5488.22</v>
      </c>
      <c r="E20" s="40">
        <f t="shared" si="3"/>
        <v>52.893407864302233</v>
      </c>
      <c r="F20" s="53">
        <f>2055+84</f>
        <v>2139</v>
      </c>
      <c r="G20" s="53">
        <f t="shared" si="1"/>
        <v>12515</v>
      </c>
    </row>
    <row r="21" spans="1:7" outlineLevel="1">
      <c r="A21" s="25" t="s">
        <v>23</v>
      </c>
      <c r="B21" s="26" t="s">
        <v>24</v>
      </c>
      <c r="C21" s="37">
        <v>15956</v>
      </c>
      <c r="D21" s="37">
        <v>10500.64</v>
      </c>
      <c r="E21" s="41">
        <f t="shared" si="3"/>
        <v>65.809977437954373</v>
      </c>
      <c r="F21" s="56">
        <v>7924</v>
      </c>
      <c r="G21" s="56">
        <f t="shared" si="1"/>
        <v>23880</v>
      </c>
    </row>
    <row r="22" spans="1:7" ht="38.25" outlineLevel="1">
      <c r="A22" s="11" t="s">
        <v>60</v>
      </c>
      <c r="B22" s="28" t="s">
        <v>61</v>
      </c>
      <c r="C22" s="34">
        <v>0</v>
      </c>
      <c r="D22" s="35">
        <v>0</v>
      </c>
      <c r="E22" s="36">
        <v>0</v>
      </c>
      <c r="F22" s="51">
        <v>0</v>
      </c>
      <c r="G22" s="51">
        <f t="shared" si="1"/>
        <v>0</v>
      </c>
    </row>
    <row r="23" spans="1:7" ht="51" outlineLevel="1">
      <c r="A23" s="25" t="s">
        <v>25</v>
      </c>
      <c r="B23" s="26" t="s">
        <v>26</v>
      </c>
      <c r="C23" s="37">
        <v>174503.9</v>
      </c>
      <c r="D23" s="37">
        <f>D24+D25+D26+D27</f>
        <v>58573.81</v>
      </c>
      <c r="E23" s="41">
        <f t="shared" si="3"/>
        <v>33.565903111620997</v>
      </c>
      <c r="F23" s="56">
        <f>F24+F25+F26+F27</f>
        <v>0</v>
      </c>
      <c r="G23" s="56">
        <f t="shared" si="1"/>
        <v>174503.9</v>
      </c>
    </row>
    <row r="24" spans="1:7" s="15" customFormat="1" ht="76.5" outlineLevel="3">
      <c r="A24" s="16" t="s">
        <v>27</v>
      </c>
      <c r="B24" s="17" t="s">
        <v>28</v>
      </c>
      <c r="C24" s="43">
        <v>115652.5</v>
      </c>
      <c r="D24" s="44">
        <v>36526.839999999997</v>
      </c>
      <c r="E24" s="45">
        <f t="shared" ref="E24:E33" si="4">D24/C24*100</f>
        <v>31.583268844166788</v>
      </c>
      <c r="F24" s="53">
        <v>0</v>
      </c>
      <c r="G24" s="53">
        <f t="shared" si="1"/>
        <v>115652.5</v>
      </c>
    </row>
    <row r="25" spans="1:7" s="15" customFormat="1" ht="89.25" outlineLevel="3">
      <c r="A25" s="16" t="s">
        <v>29</v>
      </c>
      <c r="B25" s="17" t="s">
        <v>30</v>
      </c>
      <c r="C25" s="43">
        <v>2269.6</v>
      </c>
      <c r="D25" s="44">
        <v>1621.17</v>
      </c>
      <c r="E25" s="45">
        <f t="shared" si="4"/>
        <v>71.429767359887208</v>
      </c>
      <c r="F25" s="53">
        <v>0</v>
      </c>
      <c r="G25" s="53">
        <f t="shared" si="1"/>
        <v>2269.6</v>
      </c>
    </row>
    <row r="26" spans="1:7" s="15" customFormat="1" ht="51" outlineLevel="3">
      <c r="A26" s="16" t="s">
        <v>31</v>
      </c>
      <c r="B26" s="17" t="s">
        <v>32</v>
      </c>
      <c r="C26" s="43">
        <v>51181.8</v>
      </c>
      <c r="D26" s="44">
        <v>18027.14</v>
      </c>
      <c r="E26" s="45">
        <f t="shared" si="4"/>
        <v>35.221778053917603</v>
      </c>
      <c r="F26" s="53">
        <v>0</v>
      </c>
      <c r="G26" s="53">
        <f t="shared" si="1"/>
        <v>51181.8</v>
      </c>
    </row>
    <row r="27" spans="1:7" s="15" customFormat="1" ht="89.25" outlineLevel="2">
      <c r="A27" s="13" t="s">
        <v>33</v>
      </c>
      <c r="B27" s="14" t="s">
        <v>34</v>
      </c>
      <c r="C27" s="38">
        <v>5400</v>
      </c>
      <c r="D27" s="39">
        <v>2398.66</v>
      </c>
      <c r="E27" s="40">
        <f t="shared" si="4"/>
        <v>44.419629629629625</v>
      </c>
      <c r="F27" s="53">
        <v>0</v>
      </c>
      <c r="G27" s="53">
        <f t="shared" si="1"/>
        <v>5400</v>
      </c>
    </row>
    <row r="28" spans="1:7" ht="25.5" outlineLevel="1">
      <c r="A28" s="25" t="s">
        <v>35</v>
      </c>
      <c r="B28" s="26" t="s">
        <v>36</v>
      </c>
      <c r="C28" s="37">
        <v>3753</v>
      </c>
      <c r="D28" s="37">
        <v>2051.83</v>
      </c>
      <c r="E28" s="41">
        <f t="shared" si="4"/>
        <v>54.671729283240076</v>
      </c>
      <c r="F28" s="56">
        <v>0</v>
      </c>
      <c r="G28" s="56">
        <f t="shared" si="1"/>
        <v>3753</v>
      </c>
    </row>
    <row r="29" spans="1:7" ht="38.25" outlineLevel="1">
      <c r="A29" s="11" t="s">
        <v>37</v>
      </c>
      <c r="B29" s="12" t="s">
        <v>38</v>
      </c>
      <c r="C29" s="34">
        <v>600</v>
      </c>
      <c r="D29" s="35">
        <v>718.27</v>
      </c>
      <c r="E29" s="36">
        <f t="shared" si="4"/>
        <v>119.71166666666666</v>
      </c>
      <c r="F29" s="51">
        <f>2.557+20.72+592</f>
        <v>615.27700000000004</v>
      </c>
      <c r="G29" s="51">
        <f>C29+F29</f>
        <v>1215.277</v>
      </c>
    </row>
    <row r="30" spans="1:7" ht="25.5" outlineLevel="1">
      <c r="A30" s="25" t="s">
        <v>39</v>
      </c>
      <c r="B30" s="26" t="s">
        <v>40</v>
      </c>
      <c r="C30" s="37">
        <v>48537.3</v>
      </c>
      <c r="D30" s="37">
        <f>D31+D32</f>
        <v>16080.970000000001</v>
      </c>
      <c r="E30" s="41">
        <f t="shared" si="4"/>
        <v>33.131158923137463</v>
      </c>
      <c r="F30" s="56">
        <f>F31+F32</f>
        <v>0</v>
      </c>
      <c r="G30" s="56">
        <f t="shared" si="1"/>
        <v>48537.3</v>
      </c>
    </row>
    <row r="31" spans="1:7" s="15" customFormat="1" ht="89.25" outlineLevel="2">
      <c r="A31" s="13" t="s">
        <v>41</v>
      </c>
      <c r="B31" s="14" t="s">
        <v>42</v>
      </c>
      <c r="C31" s="38">
        <v>37537.300000000003</v>
      </c>
      <c r="D31" s="39">
        <v>13227.77</v>
      </c>
      <c r="E31" s="40">
        <f t="shared" si="4"/>
        <v>35.239002272406381</v>
      </c>
      <c r="F31" s="53">
        <v>0</v>
      </c>
      <c r="G31" s="53">
        <f t="shared" si="1"/>
        <v>37537.300000000003</v>
      </c>
    </row>
    <row r="32" spans="1:7" s="15" customFormat="1" ht="38.25" outlineLevel="2">
      <c r="A32" s="13" t="s">
        <v>43</v>
      </c>
      <c r="B32" s="14" t="s">
        <v>44</v>
      </c>
      <c r="C32" s="38">
        <v>11000</v>
      </c>
      <c r="D32" s="39">
        <v>2853.2</v>
      </c>
      <c r="E32" s="40">
        <f t="shared" si="4"/>
        <v>25.938181818181818</v>
      </c>
      <c r="F32" s="53">
        <v>0</v>
      </c>
      <c r="G32" s="53">
        <f t="shared" si="1"/>
        <v>11000</v>
      </c>
    </row>
    <row r="33" spans="1:7" ht="25.5" outlineLevel="1">
      <c r="A33" s="11" t="s">
        <v>45</v>
      </c>
      <c r="B33" s="12" t="s">
        <v>46</v>
      </c>
      <c r="C33" s="34">
        <v>9956.5</v>
      </c>
      <c r="D33" s="35">
        <v>35687.949999999997</v>
      </c>
      <c r="E33" s="36">
        <f t="shared" si="4"/>
        <v>358.43870838145932</v>
      </c>
      <c r="F33" s="57">
        <f>280+1+100+19+26871.1</f>
        <v>27271.1</v>
      </c>
      <c r="G33" s="51">
        <f>C33+F33</f>
        <v>37227.599999999999</v>
      </c>
    </row>
    <row r="34" spans="1:7" outlineLevel="1">
      <c r="A34" s="25" t="s">
        <v>47</v>
      </c>
      <c r="B34" s="26" t="s">
        <v>48</v>
      </c>
      <c r="C34" s="42">
        <v>0</v>
      </c>
      <c r="D34" s="42">
        <f>D37+D36+D35</f>
        <v>391.21000000000004</v>
      </c>
      <c r="E34" s="42" t="s">
        <v>55</v>
      </c>
      <c r="F34" s="56">
        <f>F35+F36+F37</f>
        <v>68.8</v>
      </c>
      <c r="G34" s="56">
        <f>G35+G36+G37</f>
        <v>68.8</v>
      </c>
    </row>
    <row r="35" spans="1:7" outlineLevel="2">
      <c r="A35" s="18" t="s">
        <v>49</v>
      </c>
      <c r="B35" s="19" t="s">
        <v>50</v>
      </c>
      <c r="C35" s="46">
        <v>0</v>
      </c>
      <c r="D35" s="47">
        <v>322.41000000000003</v>
      </c>
      <c r="E35" s="40" t="s">
        <v>55</v>
      </c>
      <c r="F35" s="53">
        <v>0</v>
      </c>
      <c r="G35" s="53">
        <f t="shared" si="1"/>
        <v>0</v>
      </c>
    </row>
    <row r="36" spans="1:7" outlineLevel="2">
      <c r="A36" s="18" t="s">
        <v>51</v>
      </c>
      <c r="B36" s="19" t="s">
        <v>52</v>
      </c>
      <c r="C36" s="46">
        <v>0</v>
      </c>
      <c r="D36" s="47">
        <v>0</v>
      </c>
      <c r="E36" s="40" t="s">
        <v>55</v>
      </c>
      <c r="F36" s="53">
        <v>0</v>
      </c>
      <c r="G36" s="53">
        <f t="shared" si="1"/>
        <v>0</v>
      </c>
    </row>
    <row r="37" spans="1:7" ht="39" outlineLevel="2" thickBot="1">
      <c r="A37" s="18" t="s">
        <v>59</v>
      </c>
      <c r="B37" s="19" t="s">
        <v>66</v>
      </c>
      <c r="C37" s="46">
        <v>0</v>
      </c>
      <c r="D37" s="47">
        <v>68.8</v>
      </c>
      <c r="E37" s="40"/>
      <c r="F37" s="53">
        <v>68.8</v>
      </c>
      <c r="G37" s="53">
        <f t="shared" si="1"/>
        <v>68.8</v>
      </c>
    </row>
    <row r="38" spans="1:7">
      <c r="A38" s="20"/>
      <c r="B38" s="20"/>
      <c r="C38" s="20"/>
      <c r="D38" s="20"/>
      <c r="E38" s="21"/>
      <c r="F38" s="22"/>
      <c r="G38" s="20"/>
    </row>
    <row r="39" spans="1:7">
      <c r="A39" s="59"/>
      <c r="B39" s="59"/>
      <c r="C39" s="59"/>
      <c r="D39" s="59"/>
      <c r="E39" s="59"/>
      <c r="F39" s="59"/>
      <c r="G39" s="59"/>
    </row>
  </sheetData>
  <autoFilter ref="A8:G8"/>
  <mergeCells count="3">
    <mergeCell ref="A5:G5"/>
    <mergeCell ref="A39:G39"/>
    <mergeCell ref="A2:G4"/>
  </mergeCells>
  <pageMargins left="0.23622047244094491" right="0.11811023622047245" top="0.27559055118110237" bottom="0.31496062992125984" header="0.31496062992125984" footer="0.31496062992125984"/>
  <pageSetup paperSize="9" scale="65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2025-06-08T08:53:11Z</cp:lastPrinted>
  <dcterms:created xsi:type="dcterms:W3CDTF">2020-11-02T09:40:27Z</dcterms:created>
  <dcterms:modified xsi:type="dcterms:W3CDTF">2025-06-08T09:21:20Z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